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To B&amp;F\HTH 131\"/>
    </mc:Choice>
  </mc:AlternateContent>
  <xr:revisionPtr revIDLastSave="0" documentId="13_ncr:1_{FE332E38-97F1-46C8-AE2F-596D24E89A67}" xr6:coauthVersionLast="47" xr6:coauthVersionMax="47" xr10:uidLastSave="{00000000-0000-0000-0000-000000000000}"/>
  <bookViews>
    <workbookView xWindow="-120" yWindow="-120" windowWidth="25440" windowHeight="15270" activeTab="1" xr2:uid="{00000000-000D-0000-FFFF-FFFF00000000}"/>
  </bookViews>
  <sheets>
    <sheet name="S 200" sheetId="5" r:id="rId1"/>
    <sheet name="S 250" sheetId="6" r:id="rId2"/>
    <sheet name="S 501" sheetId="4" r:id="rId3"/>
    <sheet name="S 666" sheetId="8" r:id="rId4"/>
    <sheet name="S 626" sheetId="10"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2" i="10" l="1"/>
  <c r="I34" i="10" s="1"/>
  <c r="I38" i="10" s="1"/>
  <c r="H32" i="10"/>
  <c r="G32" i="10"/>
  <c r="F32" i="10"/>
  <c r="E32" i="10"/>
  <c r="D32" i="10"/>
  <c r="C32" i="10"/>
  <c r="C34" i="10" s="1"/>
  <c r="C38" i="10" s="1"/>
  <c r="D34" i="10" l="1"/>
  <c r="D38" i="10" l="1"/>
  <c r="E34" i="10"/>
  <c r="E38" i="10" l="1"/>
  <c r="F34" i="10"/>
  <c r="F38" i="10" l="1"/>
  <c r="G34" i="10"/>
  <c r="G38" i="10" l="1"/>
  <c r="H34" i="10"/>
  <c r="H38" i="10" s="1"/>
  <c r="I22" i="5" l="1"/>
  <c r="H22" i="6"/>
  <c r="G36" i="5" l="1"/>
  <c r="C34" i="5"/>
  <c r="H25" i="5"/>
  <c r="G25" i="5"/>
  <c r="H22" i="8"/>
  <c r="I25" i="4" l="1"/>
  <c r="I24" i="4"/>
  <c r="H25" i="4"/>
  <c r="H24" i="4"/>
  <c r="H25" i="8" l="1"/>
  <c r="I32" i="8"/>
  <c r="H32" i="8"/>
  <c r="G32" i="8"/>
  <c r="F32" i="8"/>
  <c r="E32" i="8"/>
  <c r="D32" i="8"/>
  <c r="C32" i="8"/>
  <c r="C34" i="8" s="1"/>
  <c r="C38" i="8" s="1"/>
  <c r="D23" i="5"/>
  <c r="D34" i="5" s="1"/>
  <c r="D23" i="6"/>
  <c r="D32" i="6"/>
  <c r="E32" i="6"/>
  <c r="F32" i="6"/>
  <c r="G32" i="6"/>
  <c r="H32" i="6"/>
  <c r="I32" i="6"/>
  <c r="D32" i="5"/>
  <c r="E32" i="5"/>
  <c r="F32" i="5"/>
  <c r="G32" i="5"/>
  <c r="H32" i="5"/>
  <c r="I32" i="5"/>
  <c r="G36" i="4"/>
  <c r="F36" i="4"/>
  <c r="E36" i="4"/>
  <c r="D36" i="4"/>
  <c r="D23" i="8" l="1"/>
  <c r="D34" i="8" s="1"/>
  <c r="D34" i="6"/>
  <c r="E23" i="6" s="1"/>
  <c r="E34" i="6" s="1"/>
  <c r="F23" i="6" s="1"/>
  <c r="F34" i="6" s="1"/>
  <c r="G23" i="6" s="1"/>
  <c r="G34" i="6" s="1"/>
  <c r="H23" i="6" s="1"/>
  <c r="H34" i="6" s="1"/>
  <c r="I23" i="6" s="1"/>
  <c r="I34" i="6" s="1"/>
  <c r="E23" i="5" l="1"/>
  <c r="E34" i="5" s="1"/>
  <c r="D38" i="8"/>
  <c r="E23" i="8"/>
  <c r="E34" i="8" s="1"/>
  <c r="F23" i="5" l="1"/>
  <c r="F34" i="5" s="1"/>
  <c r="G23" i="5" s="1"/>
  <c r="G34" i="5" s="1"/>
  <c r="E38" i="8"/>
  <c r="F23" i="8"/>
  <c r="F34" i="8" s="1"/>
  <c r="H23" i="5" l="1"/>
  <c r="H34" i="5" s="1"/>
  <c r="F38" i="8"/>
  <c r="G23" i="8"/>
  <c r="G34" i="8" s="1"/>
  <c r="I23" i="5" l="1"/>
  <c r="I34" i="5" s="1"/>
  <c r="H23" i="8"/>
  <c r="H34" i="8" s="1"/>
  <c r="G38" i="8"/>
  <c r="I34" i="8" l="1"/>
  <c r="I38" i="8" s="1"/>
  <c r="H38" i="8"/>
  <c r="F32" i="4" l="1"/>
  <c r="I32" i="4"/>
  <c r="D32" i="4"/>
  <c r="E32" i="4"/>
  <c r="G32" i="4"/>
  <c r="H32" i="4"/>
  <c r="C32" i="4"/>
  <c r="C34" i="4" s="1"/>
  <c r="C38" i="4" l="1"/>
  <c r="D23" i="4"/>
  <c r="D34" i="4" s="1"/>
  <c r="D38" i="4" l="1"/>
  <c r="E23" i="4"/>
  <c r="E34" i="4" s="1"/>
  <c r="E38" i="4" l="1"/>
  <c r="F23" i="4"/>
  <c r="F34" i="4" s="1"/>
  <c r="F38" i="4" l="1"/>
  <c r="G23" i="4"/>
  <c r="G34" i="4" s="1"/>
  <c r="G38" i="4" l="1"/>
  <c r="H23" i="4"/>
  <c r="H34" i="4" s="1"/>
  <c r="I23" i="4" l="1"/>
  <c r="I34" i="4" s="1"/>
  <c r="I38" i="4" s="1"/>
  <c r="H38" i="4"/>
</calcChain>
</file>

<file path=xl/sharedStrings.xml><?xml version="1.0" encoding="utf-8"?>
<sst xmlns="http://schemas.openxmlformats.org/spreadsheetml/2006/main" count="275" uniqueCount="80">
  <si>
    <t>Department:</t>
  </si>
  <si>
    <t>Contact Name:</t>
  </si>
  <si>
    <t>Program ID(s):</t>
  </si>
  <si>
    <t>Phone Number:</t>
  </si>
  <si>
    <t>Name of Fund:</t>
  </si>
  <si>
    <t>Fund Type (MOF):</t>
  </si>
  <si>
    <t>Legal Authority:</t>
  </si>
  <si>
    <t>Appropriation Account Number</t>
  </si>
  <si>
    <t xml:space="preserve">   Statutory language:</t>
  </si>
  <si>
    <t>Financial Data</t>
  </si>
  <si>
    <t>FY 2020</t>
  </si>
  <si>
    <t>FY 2021</t>
  </si>
  <si>
    <t>FY 2022</t>
  </si>
  <si>
    <t>FY 2023</t>
  </si>
  <si>
    <t>FY 2024</t>
  </si>
  <si>
    <t>FY 2025</t>
  </si>
  <si>
    <t>FY 2026</t>
  </si>
  <si>
    <t>(actual)</t>
  </si>
  <si>
    <t>(estimated)</t>
  </si>
  <si>
    <t>Appropriation Ceiling</t>
  </si>
  <si>
    <t>Beginning Cash Balance</t>
  </si>
  <si>
    <t>Revenues</t>
  </si>
  <si>
    <t>Expenditures</t>
  </si>
  <si>
    <t xml:space="preserve">Transfers </t>
  </si>
  <si>
    <t xml:space="preserve">   List each net transfer in/out/ or projection in/out; list each account number</t>
  </si>
  <si>
    <t>Net Total Transfers</t>
  </si>
  <si>
    <t>Ending Cash Balance</t>
  </si>
  <si>
    <t>Encumbrances</t>
  </si>
  <si>
    <t>Unencumbered Cash Balance</t>
  </si>
  <si>
    <t>Additional Information:</t>
  </si>
  <si>
    <t>Amount Requested by Bond Covenants</t>
  </si>
  <si>
    <t>Amount from Bond Proceeds</t>
  </si>
  <si>
    <t>Amount Held in CODs, Escrow</t>
  </si>
  <si>
    <t xml:space="preserve"> Accounts, or Other Investments</t>
  </si>
  <si>
    <t>HTH</t>
  </si>
  <si>
    <t>Hawaii's Epidemiology &amp; Laboratory Capacity for Infectious Diseases</t>
  </si>
  <si>
    <t>David Soucek</t>
  </si>
  <si>
    <t>(808) 587-6592</t>
  </si>
  <si>
    <t>P</t>
  </si>
  <si>
    <t>HTH131</t>
  </si>
  <si>
    <t>S-501-H</t>
  </si>
  <si>
    <t>Intended Purpose: Intended Purpose: The ELC grant funds are used to improve and protect the health of Hawaii's citizens and visitors by providing DOH the tools and skills to improve surveillance for and respond to infectious diseases and other public health threats.</t>
  </si>
  <si>
    <t>Source of Revenues: Federal funds</t>
  </si>
  <si>
    <t>Current Program Activities/Allowable Expenses: Funds will be used to maintain personnel to accomplish key objectives for the ELC grant and support and improve the following capacities to detect, mitigate, and prevent infectious diseases for the population of Hawaii:  epidemiology, laboratory, and health information systems.  Additional funding in FY18 supports arboviral response, including Zika virus, as well as, addressing antimicrobial resistance and healthcare associated infections. Additional funding in FY2020 - FY2025 supports COVID-19 response activities.</t>
  </si>
  <si>
    <t>Amount Req. by Bond Covenants</t>
  </si>
  <si>
    <t>N/A</t>
  </si>
  <si>
    <t>Current Program Activities/Allowable Expenses:  Activities include vaccine coverage assessments, promotions of vaccinations, vaccine storage, and improving the distribution and inventory system.</t>
  </si>
  <si>
    <t>Source of Revenues:  Federal funds.</t>
  </si>
  <si>
    <t>Intended Purpose:  Prevent and control the transmission of vaccine preventable diseases in persons of all ages; increase and maintain high immunization coverage.</t>
  </si>
  <si>
    <t>S-200-H</t>
  </si>
  <si>
    <t>PHS 317, 42 USC Sec 247(B)</t>
  </si>
  <si>
    <t>Legal Authority</t>
  </si>
  <si>
    <t>N</t>
  </si>
  <si>
    <t>Hawaii Immunization and Vaccines For Children Program</t>
  </si>
  <si>
    <t>NA</t>
  </si>
  <si>
    <t>Variances: N/A</t>
  </si>
  <si>
    <t>Current Program Activities/Allowable Expenses:  The fund is used to pay for salaries of personnel that work in the Disease Outbreak Control Division.</t>
  </si>
  <si>
    <t>Source of Revenues:  Department of Health and Human Services, Centers for Disease Control (CDC) and Prevention, CDC Office of Financial Resources and tabletop exercises, public information and education, epidemiological investigation, laboratory testing, etc.  coordinated effort including the healthcare industry, state and county emergency management, and various federal agencies.</t>
  </si>
  <si>
    <t>Intended Purpose:   To improve the readiness of state and local public health systems to reduce the threats to the community's health and safety and to save lives during emergencies that exceed the day-to-day capacity of the public health response systems.  This is a coordinated effort including the healthcare industry, state and county emergency management, and various federal agencies.  Grant funds have been allocated to HTH 131 from HTH907 for disease outbreak control personnel payroll costs only.</t>
  </si>
  <si>
    <t>Sec 319C-1 of the Public Health Act, as amended</t>
  </si>
  <si>
    <t>Public Health Emergency Preparedness (PHEP) Cooperative Agreement</t>
  </si>
  <si>
    <t>Current Program Activities/Allowable Expenses:  Funds will be used to recruit, hire and train individuals to serve as clinical staff, disease investigation staff, school nurses and school-based health services personnel, program, communications, policy, administrative staff and other positions as may be required to prevent, prepare for and respond to COVID-19. Purchase of equipment and supplies necessary to support the expanded workforce and administrative support including travel and training are allowable costs.</t>
  </si>
  <si>
    <t>Intended Purpose:  To establish, expand, train, and sustain the STLT public health workforce to support jurisdictional COVID-19 prevention, preparedness, response, and recovery initiatives, including support of school-based health programs.</t>
  </si>
  <si>
    <t>311(c)(1) Public Health Service Act (42 USC 243 (c) (1))</t>
  </si>
  <si>
    <t>COVID-19 Public Health Workforce</t>
  </si>
  <si>
    <t>Progam ID(s):</t>
  </si>
  <si>
    <t>Cash balance lapse to general fund? (Yes / No) NO</t>
  </si>
  <si>
    <t xml:space="preserve">Variances: Variance YoY is due to large contracts executed in FY2022 and FY2024. </t>
  </si>
  <si>
    <t>Variances: The increase of revenue/expenditures in FY 2021- FY2023 is the result of COVID-19 related activities.  Revenue and expenditures are anticipated to decrease in FY27 and FY28 since Covid-19 funds are expiring on 7/31/2026 and 7/31/2027. Largest epxected spending in FY2026 is due to construction expenses.</t>
  </si>
  <si>
    <t>301(A) AND 317(K)(2),PHS 42USC241(A)247B(K)2</t>
  </si>
  <si>
    <t>S-250-H</t>
  </si>
  <si>
    <t>S-666-H</t>
  </si>
  <si>
    <t>Variances:  The decrease of revenue/expenditures in FY 2024 is the result of a decrease in personnel and a delay in the start-up of a new IIS system. FY 2025 revenue/expenditues are anticipated to increase in the closing year of the COVID-19 supplemental awards, which ends 6/30/25.The new 5 year project period will start in FY26 with an anticipated award of $3,875,000/year.</t>
  </si>
  <si>
    <t>Public Health Emergency Response: Cooperative Agreement for Emergency Response: Public Health Crisis Response</t>
  </si>
  <si>
    <t>311(c)(1) of the Public Health Service Act (42 USC 243 (c) (1))</t>
  </si>
  <si>
    <t>S-637-H</t>
  </si>
  <si>
    <t>Intended Purpose: The purpose of the Cooperative Agreement for the Emergency Response is to be a financial first stop gap to a public health crisis, in this case COVID-19.</t>
  </si>
  <si>
    <t xml:space="preserve">Current Program Activities/Allowable Expenses:  </t>
  </si>
  <si>
    <t>Variances:</t>
  </si>
  <si>
    <t>DELETE: Award ended 9.15.2023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</si>
</sst>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7" x14ac:knownFonts="1">
    <font>
      <sz val="10"/>
      <name val="Arial"/>
    </font>
    <font>
      <b/>
      <sz val="10"/>
      <name val="Arial"/>
      <family val="2"/>
    </font>
    <font>
      <sz val="8"/>
      <name val="Arial"/>
      <family val="2"/>
    </font>
    <font>
      <u/>
      <sz val="10"/>
      <name val="Arial"/>
      <family val="2"/>
    </font>
    <font>
      <sz val="10"/>
      <name val="Arial"/>
      <family val="2"/>
    </font>
    <font>
      <sz val="10"/>
      <name val="Arial"/>
      <family val="2"/>
    </font>
    <font>
      <b/>
      <sz val="10"/>
      <color rgb="FFFF000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7">
    <xf numFmtId="0" fontId="0" fillId="0" borderId="0"/>
    <xf numFmtId="43" fontId="5" fillId="0" borderId="0" applyFont="0" applyFill="0" applyBorder="0" applyAlignmen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cellStyleXfs>
  <cellXfs count="50">
    <xf numFmtId="0" fontId="0" fillId="0" borderId="0" xfId="0"/>
    <xf numFmtId="38" fontId="0" fillId="0" borderId="1" xfId="0" applyNumberFormat="1" applyFill="1" applyBorder="1"/>
    <xf numFmtId="0" fontId="4" fillId="0" borderId="0" xfId="0" applyFont="1" applyFill="1"/>
    <xf numFmtId="0" fontId="0" fillId="0" borderId="11" xfId="0" applyFill="1" applyBorder="1"/>
    <xf numFmtId="38" fontId="0" fillId="0" borderId="4" xfId="0" applyNumberFormat="1" applyFill="1" applyBorder="1"/>
    <xf numFmtId="0" fontId="0" fillId="0" borderId="4" xfId="0" applyFill="1" applyBorder="1"/>
    <xf numFmtId="0" fontId="0" fillId="0" borderId="0" xfId="0" applyFill="1"/>
    <xf numFmtId="43" fontId="0" fillId="0" borderId="0" xfId="1" applyFont="1" applyFill="1"/>
    <xf numFmtId="0" fontId="4" fillId="0" borderId="0" xfId="0" applyFont="1" applyFill="1" applyAlignment="1">
      <alignment horizontal="left" vertical="top" wrapText="1"/>
    </xf>
    <xf numFmtId="0" fontId="4" fillId="0" borderId="1" xfId="0" applyFont="1" applyFill="1" applyBorder="1"/>
    <xf numFmtId="0" fontId="0" fillId="0" borderId="1" xfId="0" applyFill="1" applyBorder="1"/>
    <xf numFmtId="0" fontId="0" fillId="0" borderId="0" xfId="0" applyFill="1" applyBorder="1"/>
    <xf numFmtId="0" fontId="0" fillId="0" borderId="0" xfId="0" applyFill="1" applyAlignment="1">
      <alignment horizontal="right"/>
    </xf>
    <xf numFmtId="0" fontId="4" fillId="0" borderId="2" xfId="0" applyFont="1" applyFill="1" applyBorder="1"/>
    <xf numFmtId="0" fontId="0" fillId="0" borderId="2" xfId="0" applyFill="1" applyBorder="1"/>
    <xf numFmtId="0" fontId="0" fillId="0" borderId="0" xfId="0" applyFill="1" applyAlignment="1">
      <alignment horizontal="left" vertical="top" wrapText="1"/>
    </xf>
    <xf numFmtId="0" fontId="4" fillId="0" borderId="0" xfId="0" applyFont="1" applyFill="1" applyBorder="1"/>
    <xf numFmtId="0" fontId="1" fillId="0" borderId="11" xfId="0" applyFont="1" applyFill="1" applyBorder="1" applyAlignment="1">
      <alignment horizontal="center"/>
    </xf>
    <xf numFmtId="0" fontId="1" fillId="0" borderId="2" xfId="0" applyFont="1" applyFill="1" applyBorder="1" applyAlignment="1">
      <alignment horizontal="center"/>
    </xf>
    <xf numFmtId="0" fontId="1" fillId="0" borderId="4" xfId="0" applyFont="1" applyFill="1" applyBorder="1" applyAlignment="1">
      <alignment horizontal="center"/>
    </xf>
    <xf numFmtId="0" fontId="4"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4" fillId="0" borderId="3" xfId="0" applyFont="1" applyFill="1" applyBorder="1" applyAlignment="1">
      <alignment horizontal="center"/>
    </xf>
    <xf numFmtId="38" fontId="0" fillId="0" borderId="3" xfId="0" applyNumberFormat="1" applyFill="1" applyBorder="1"/>
    <xf numFmtId="38" fontId="0" fillId="0" borderId="2" xfId="0" applyNumberFormat="1" applyFill="1" applyBorder="1"/>
    <xf numFmtId="0" fontId="4" fillId="0" borderId="11" xfId="0" applyFont="1" applyFill="1" applyBorder="1"/>
    <xf numFmtId="38" fontId="0" fillId="0" borderId="11" xfId="0" applyNumberFormat="1" applyFill="1" applyBorder="1"/>
    <xf numFmtId="0" fontId="0" fillId="0" borderId="8" xfId="0" applyFill="1" applyBorder="1"/>
    <xf numFmtId="0" fontId="0" fillId="0" borderId="9"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3" fillId="0" borderId="1" xfId="0" applyFont="1" applyFill="1" applyBorder="1"/>
    <xf numFmtId="0" fontId="4" fillId="0" borderId="11" xfId="0" applyFont="1" applyFill="1" applyBorder="1" applyAlignment="1">
      <alignment wrapText="1"/>
    </xf>
    <xf numFmtId="0" fontId="4"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xf numFmtId="0" fontId="4" fillId="0" borderId="12" xfId="0" applyFont="1" applyFill="1" applyBorder="1"/>
    <xf numFmtId="0" fontId="4" fillId="0" borderId="0" xfId="0" applyFont="1" applyFill="1" applyAlignment="1">
      <alignment vertical="top"/>
    </xf>
    <xf numFmtId="0" fontId="0" fillId="0" borderId="0" xfId="0" applyFill="1" applyAlignment="1">
      <alignment vertical="top"/>
    </xf>
    <xf numFmtId="164" fontId="0" fillId="0" borderId="0" xfId="1" applyNumberFormat="1" applyFont="1" applyFill="1"/>
    <xf numFmtId="0" fontId="4" fillId="0" borderId="0" xfId="5" applyFill="1" applyAlignment="1">
      <alignment horizontal="left" vertical="top" wrapText="1"/>
    </xf>
    <xf numFmtId="0" fontId="6" fillId="0" borderId="0" xfId="0" applyFont="1" applyFill="1"/>
    <xf numFmtId="0" fontId="0" fillId="0" borderId="2" xfId="0" applyFill="1" applyBorder="1" applyAlignment="1">
      <alignment horizontal="left" wrapText="1"/>
    </xf>
  </cellXfs>
  <cellStyles count="7">
    <cellStyle name="Comma" xfId="1" builtinId="3"/>
    <cellStyle name="Comma 2" xfId="4" xr:uid="{33E044BE-D503-4E27-B4EF-98304931711B}"/>
    <cellStyle name="Normal" xfId="0" builtinId="0"/>
    <cellStyle name="Normal 10" xfId="2" xr:uid="{1401F667-7F2B-4201-AE1C-D5AE9B90B5EF}"/>
    <cellStyle name="Normal 2 2" xfId="5" xr:uid="{07F9C4DF-53C3-4D65-94CE-9537879C5EB5}"/>
    <cellStyle name="Normal 4 2" xfId="6" xr:uid="{3E69349B-B14C-44FA-98F6-8E4C34B23462}"/>
    <cellStyle name="Percent 2" xfId="3" xr:uid="{43F112BD-CD93-4C56-84C1-FD679557207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21A8D5-4C5F-4F7C-85E3-734D86428F73}">
  <sheetPr>
    <pageSetUpPr fitToPage="1"/>
  </sheetPr>
  <dimension ref="A2:M46"/>
  <sheetViews>
    <sheetView topLeftCell="A12" zoomScaleNormal="100" workbookViewId="0">
      <selection activeCell="K12" sqref="A1:XFD1048576"/>
    </sheetView>
  </sheetViews>
  <sheetFormatPr defaultRowHeight="12.75" x14ac:dyDescent="0.2"/>
  <cols>
    <col min="1" max="2" width="14.5703125" style="6" customWidth="1"/>
    <col min="3" max="8" width="14" style="6" customWidth="1"/>
    <col min="9" max="9" width="13.140625" style="6" customWidth="1"/>
    <col min="10" max="10" width="9.140625" style="6"/>
    <col min="11" max="11" width="14.85546875" style="7" bestFit="1" customWidth="1"/>
    <col min="12" max="12" width="11.5703125" style="6" customWidth="1"/>
    <col min="13" max="13" width="12.5703125" style="6" bestFit="1" customWidth="1"/>
    <col min="14" max="16384" width="9.140625" style="6"/>
  </cols>
  <sheetData>
    <row r="2" spans="1:9" x14ac:dyDescent="0.2">
      <c r="A2" s="6" t="s">
        <v>0</v>
      </c>
      <c r="B2" s="9" t="s">
        <v>34</v>
      </c>
      <c r="C2" s="10"/>
      <c r="D2" s="10"/>
      <c r="E2" s="11"/>
      <c r="G2" s="12" t="s">
        <v>1</v>
      </c>
      <c r="H2" s="9" t="s">
        <v>36</v>
      </c>
      <c r="I2" s="10"/>
    </row>
    <row r="3" spans="1:9" x14ac:dyDescent="0.2">
      <c r="A3" s="6" t="s">
        <v>65</v>
      </c>
      <c r="B3" s="9" t="s">
        <v>39</v>
      </c>
      <c r="C3" s="10"/>
      <c r="D3" s="10"/>
      <c r="E3" s="11"/>
      <c r="G3" s="12" t="s">
        <v>3</v>
      </c>
      <c r="H3" s="13" t="s">
        <v>37</v>
      </c>
      <c r="I3" s="14"/>
    </row>
    <row r="4" spans="1:9" x14ac:dyDescent="0.2">
      <c r="A4" s="6" t="s">
        <v>4</v>
      </c>
      <c r="B4" s="10" t="s">
        <v>53</v>
      </c>
      <c r="C4" s="10"/>
      <c r="D4" s="10"/>
      <c r="E4" s="11"/>
      <c r="G4" s="12" t="s">
        <v>5</v>
      </c>
      <c r="H4" s="9" t="s">
        <v>52</v>
      </c>
      <c r="I4" s="10"/>
    </row>
    <row r="5" spans="1:9" x14ac:dyDescent="0.2">
      <c r="A5" s="6" t="s">
        <v>51</v>
      </c>
      <c r="B5" s="10" t="s">
        <v>50</v>
      </c>
      <c r="C5" s="14"/>
      <c r="D5" s="14"/>
      <c r="E5" s="11"/>
      <c r="G5" s="12" t="s">
        <v>7</v>
      </c>
      <c r="H5" s="13" t="s">
        <v>49</v>
      </c>
      <c r="I5" s="14"/>
    </row>
    <row r="8" spans="1:9" ht="24.95" customHeight="1" x14ac:dyDescent="0.2">
      <c r="A8" s="8" t="s">
        <v>48</v>
      </c>
      <c r="B8" s="15"/>
      <c r="C8" s="15"/>
      <c r="D8" s="15"/>
      <c r="E8" s="15"/>
      <c r="F8" s="15"/>
      <c r="G8" s="15"/>
      <c r="H8" s="15"/>
      <c r="I8" s="15"/>
    </row>
    <row r="9" spans="1:9" x14ac:dyDescent="0.2">
      <c r="A9" s="15"/>
      <c r="B9" s="15"/>
      <c r="C9" s="15"/>
      <c r="D9" s="15"/>
      <c r="E9" s="15"/>
      <c r="F9" s="15"/>
      <c r="G9" s="15"/>
      <c r="H9" s="15"/>
      <c r="I9" s="15"/>
    </row>
    <row r="10" spans="1:9" x14ac:dyDescent="0.2">
      <c r="A10" s="2" t="s">
        <v>47</v>
      </c>
      <c r="C10" s="11"/>
      <c r="D10" s="11"/>
      <c r="E10" s="11"/>
      <c r="F10" s="11"/>
      <c r="G10" s="11"/>
      <c r="H10" s="11"/>
      <c r="I10" s="11"/>
    </row>
    <row r="11" spans="1:9" x14ac:dyDescent="0.2">
      <c r="C11" s="11"/>
      <c r="D11" s="11"/>
      <c r="E11" s="11"/>
      <c r="F11" s="11"/>
      <c r="G11" s="11"/>
      <c r="H11" s="11"/>
      <c r="I11" s="11"/>
    </row>
    <row r="12" spans="1:9" ht="27.95" customHeight="1" x14ac:dyDescent="0.2">
      <c r="A12" s="8" t="s">
        <v>46</v>
      </c>
      <c r="B12" s="15"/>
      <c r="C12" s="15"/>
      <c r="D12" s="15"/>
      <c r="E12" s="15"/>
      <c r="F12" s="15"/>
      <c r="G12" s="15"/>
      <c r="H12" s="15"/>
      <c r="I12" s="15"/>
    </row>
    <row r="13" spans="1:9" x14ac:dyDescent="0.2">
      <c r="C13" s="11"/>
      <c r="D13" s="11"/>
      <c r="E13" s="11"/>
      <c r="F13" s="11"/>
      <c r="G13" s="11"/>
      <c r="H13" s="11"/>
      <c r="I13" s="11"/>
    </row>
    <row r="14" spans="1:9" ht="41.45" customHeight="1" x14ac:dyDescent="0.2">
      <c r="A14" s="8" t="s">
        <v>72</v>
      </c>
      <c r="B14" s="8"/>
      <c r="C14" s="8"/>
      <c r="D14" s="8"/>
      <c r="E14" s="8"/>
      <c r="F14" s="8"/>
      <c r="G14" s="8"/>
      <c r="H14" s="8"/>
      <c r="I14" s="8"/>
    </row>
    <row r="15" spans="1:9" x14ac:dyDescent="0.2">
      <c r="A15" s="2"/>
      <c r="C15" s="11"/>
      <c r="D15" s="11"/>
      <c r="E15" s="11"/>
      <c r="F15" s="11"/>
      <c r="G15" s="11"/>
      <c r="H15" s="11"/>
      <c r="I15" s="11"/>
    </row>
    <row r="16" spans="1:9" x14ac:dyDescent="0.2">
      <c r="A16" s="2" t="s">
        <v>66</v>
      </c>
      <c r="C16" s="11"/>
      <c r="D16" s="11"/>
      <c r="E16" s="11"/>
      <c r="F16" s="11"/>
      <c r="G16" s="11"/>
      <c r="H16" s="11"/>
      <c r="I16" s="11"/>
    </row>
    <row r="17" spans="1:13" x14ac:dyDescent="0.2">
      <c r="A17" s="16" t="s">
        <v>8</v>
      </c>
      <c r="B17" s="11"/>
      <c r="C17" s="11"/>
      <c r="D17" s="11"/>
      <c r="E17" s="11"/>
      <c r="F17" s="11"/>
      <c r="G17" s="11"/>
      <c r="H17" s="11"/>
      <c r="I17" s="11"/>
    </row>
    <row r="18" spans="1:13" x14ac:dyDescent="0.2">
      <c r="A18" s="16"/>
      <c r="B18" s="11"/>
      <c r="C18" s="11"/>
      <c r="D18" s="11"/>
      <c r="E18" s="11"/>
      <c r="F18" s="11"/>
      <c r="G18" s="11"/>
      <c r="H18" s="11"/>
      <c r="I18" s="11"/>
    </row>
    <row r="19" spans="1:13" x14ac:dyDescent="0.2">
      <c r="A19" s="17" t="s">
        <v>9</v>
      </c>
      <c r="B19" s="18"/>
      <c r="C19" s="18"/>
      <c r="D19" s="18"/>
      <c r="E19" s="18"/>
      <c r="F19" s="18"/>
      <c r="G19" s="18"/>
      <c r="H19" s="18"/>
      <c r="I19" s="19"/>
    </row>
    <row r="20" spans="1:13" x14ac:dyDescent="0.2">
      <c r="A20" s="3"/>
      <c r="B20" s="5"/>
      <c r="C20" s="20" t="s">
        <v>10</v>
      </c>
      <c r="D20" s="20" t="s">
        <v>11</v>
      </c>
      <c r="E20" s="20" t="s">
        <v>12</v>
      </c>
      <c r="F20" s="20" t="s">
        <v>13</v>
      </c>
      <c r="G20" s="20" t="s">
        <v>14</v>
      </c>
      <c r="H20" s="20" t="s">
        <v>15</v>
      </c>
      <c r="I20" s="20" t="s">
        <v>16</v>
      </c>
    </row>
    <row r="21" spans="1:13" x14ac:dyDescent="0.2">
      <c r="A21" s="3"/>
      <c r="B21" s="5"/>
      <c r="C21" s="21" t="s">
        <v>17</v>
      </c>
      <c r="D21" s="22" t="s">
        <v>17</v>
      </c>
      <c r="E21" s="21" t="s">
        <v>17</v>
      </c>
      <c r="F21" s="23" t="s">
        <v>17</v>
      </c>
      <c r="G21" s="23" t="s">
        <v>17</v>
      </c>
      <c r="H21" s="21" t="s">
        <v>18</v>
      </c>
      <c r="I21" s="21" t="s">
        <v>18</v>
      </c>
    </row>
    <row r="22" spans="1:13" x14ac:dyDescent="0.2">
      <c r="A22" s="3" t="s">
        <v>19</v>
      </c>
      <c r="B22" s="5"/>
      <c r="C22" s="4">
        <v>3875000</v>
      </c>
      <c r="D22" s="24">
        <v>3875000</v>
      </c>
      <c r="E22" s="24">
        <v>3875000</v>
      </c>
      <c r="F22" s="24">
        <v>3875000</v>
      </c>
      <c r="G22" s="24">
        <v>47311871.399999999</v>
      </c>
      <c r="H22" s="24">
        <v>3727278</v>
      </c>
      <c r="I22" s="24">
        <f>3875000*5</f>
        <v>19375000</v>
      </c>
    </row>
    <row r="23" spans="1:13" x14ac:dyDescent="0.2">
      <c r="A23" s="3" t="s">
        <v>20</v>
      </c>
      <c r="B23" s="5"/>
      <c r="C23" s="4">
        <v>919.0500000002794</v>
      </c>
      <c r="D23" s="24">
        <f t="shared" ref="D23:I23" si="0">C34</f>
        <v>29553.900000000373</v>
      </c>
      <c r="E23" s="24">
        <f t="shared" si="0"/>
        <v>29166.629999999888</v>
      </c>
      <c r="F23" s="24">
        <f t="shared" si="0"/>
        <v>27195.589999999851</v>
      </c>
      <c r="G23" s="24">
        <f t="shared" si="0"/>
        <v>27195.589999999851</v>
      </c>
      <c r="H23" s="24">
        <f t="shared" si="0"/>
        <v>67788.049999999814</v>
      </c>
      <c r="I23" s="24">
        <f t="shared" si="0"/>
        <v>5.000000074505806E-2</v>
      </c>
    </row>
    <row r="24" spans="1:13" x14ac:dyDescent="0.2">
      <c r="A24" s="3" t="s">
        <v>21</v>
      </c>
      <c r="B24" s="5"/>
      <c r="C24" s="4">
        <v>3073745.7</v>
      </c>
      <c r="D24" s="24">
        <v>6626458.7699999996</v>
      </c>
      <c r="E24" s="24">
        <v>11410894.01</v>
      </c>
      <c r="F24" s="24">
        <v>16821001.82</v>
      </c>
      <c r="G24" s="24">
        <v>6689959.2999999998</v>
      </c>
      <c r="H24" s="24">
        <v>19100000</v>
      </c>
      <c r="I24" s="24">
        <v>3875000</v>
      </c>
    </row>
    <row r="25" spans="1:13" x14ac:dyDescent="0.2">
      <c r="A25" s="3" t="s">
        <v>22</v>
      </c>
      <c r="B25" s="5"/>
      <c r="C25" s="4">
        <v>3045110.85</v>
      </c>
      <c r="D25" s="24">
        <v>6626846.04</v>
      </c>
      <c r="E25" s="24">
        <v>11412865.050000001</v>
      </c>
      <c r="F25" s="4">
        <v>16821001.82</v>
      </c>
      <c r="G25" s="24">
        <f>27196+6622170.84</f>
        <v>6649366.8399999999</v>
      </c>
      <c r="H25" s="24">
        <f>19100000+67788</f>
        <v>19167788</v>
      </c>
      <c r="I25" s="24">
        <v>3875000</v>
      </c>
    </row>
    <row r="26" spans="1:13" x14ac:dyDescent="0.2">
      <c r="A26" s="3"/>
      <c r="B26" s="5"/>
      <c r="C26" s="4"/>
      <c r="D26" s="24"/>
      <c r="E26" s="24"/>
      <c r="F26" s="24"/>
      <c r="G26" s="24"/>
      <c r="H26" s="24"/>
      <c r="I26" s="24"/>
    </row>
    <row r="27" spans="1:13" x14ac:dyDescent="0.2">
      <c r="A27" s="3" t="s">
        <v>23</v>
      </c>
      <c r="B27" s="14"/>
      <c r="C27" s="25"/>
      <c r="D27" s="25"/>
      <c r="E27" s="25"/>
      <c r="F27" s="25"/>
      <c r="G27" s="25"/>
      <c r="H27" s="25"/>
      <c r="I27" s="4"/>
    </row>
    <row r="28" spans="1:13" x14ac:dyDescent="0.2">
      <c r="A28" s="26" t="s">
        <v>24</v>
      </c>
      <c r="B28" s="5"/>
      <c r="C28" s="4"/>
      <c r="D28" s="27"/>
      <c r="E28" s="25"/>
      <c r="F28" s="25"/>
      <c r="G28" s="25"/>
      <c r="H28" s="25"/>
      <c r="I28" s="4"/>
      <c r="M28" s="7"/>
    </row>
    <row r="29" spans="1:13" x14ac:dyDescent="0.2">
      <c r="A29" s="28"/>
      <c r="B29" s="29"/>
      <c r="C29" s="4"/>
      <c r="D29" s="24"/>
      <c r="E29" s="24"/>
      <c r="F29" s="24"/>
      <c r="G29" s="24"/>
      <c r="H29" s="24"/>
      <c r="I29" s="24"/>
    </row>
    <row r="30" spans="1:13" x14ac:dyDescent="0.2">
      <c r="A30" s="28"/>
      <c r="B30" s="29"/>
      <c r="C30" s="4"/>
      <c r="D30" s="24"/>
      <c r="E30" s="24"/>
      <c r="F30" s="24"/>
      <c r="G30" s="24"/>
      <c r="H30" s="24"/>
      <c r="I30" s="24"/>
    </row>
    <row r="31" spans="1:13" x14ac:dyDescent="0.2">
      <c r="A31" s="28"/>
      <c r="B31" s="29"/>
      <c r="C31" s="4"/>
      <c r="D31" s="24"/>
      <c r="E31" s="24"/>
      <c r="F31" s="24"/>
      <c r="G31" s="24"/>
      <c r="H31" s="24"/>
      <c r="I31" s="24"/>
    </row>
    <row r="32" spans="1:13" x14ac:dyDescent="0.2">
      <c r="A32" s="3" t="s">
        <v>25</v>
      </c>
      <c r="B32" s="5"/>
      <c r="C32" s="4">
        <v>0</v>
      </c>
      <c r="D32" s="4">
        <f t="shared" ref="D32:I32" si="1">SUM(D29:D31)</f>
        <v>0</v>
      </c>
      <c r="E32" s="4">
        <f t="shared" si="1"/>
        <v>0</v>
      </c>
      <c r="F32" s="4">
        <f t="shared" si="1"/>
        <v>0</v>
      </c>
      <c r="G32" s="4">
        <f t="shared" si="1"/>
        <v>0</v>
      </c>
      <c r="H32" s="4">
        <f t="shared" si="1"/>
        <v>0</v>
      </c>
      <c r="I32" s="4">
        <f t="shared" si="1"/>
        <v>0</v>
      </c>
    </row>
    <row r="33" spans="1:9" x14ac:dyDescent="0.2">
      <c r="A33" s="3"/>
      <c r="B33" s="5"/>
      <c r="C33" s="4"/>
      <c r="D33" s="24"/>
      <c r="E33" s="24"/>
      <c r="F33" s="24"/>
      <c r="G33" s="24"/>
      <c r="H33" s="24"/>
      <c r="I33" s="24"/>
    </row>
    <row r="34" spans="1:9" x14ac:dyDescent="0.2">
      <c r="A34" s="3" t="s">
        <v>26</v>
      </c>
      <c r="B34" s="5"/>
      <c r="C34" s="4">
        <f>+C23+C24-C25+C32</f>
        <v>29553.900000000373</v>
      </c>
      <c r="D34" s="4">
        <f t="shared" ref="D34:I34" si="2">+D23+D24-D25+D32</f>
        <v>29166.629999999888</v>
      </c>
      <c r="E34" s="4">
        <f>+E23+E24-E25+E32</f>
        <v>27195.589999999851</v>
      </c>
      <c r="F34" s="4">
        <f t="shared" si="2"/>
        <v>27195.589999999851</v>
      </c>
      <c r="G34" s="4">
        <f>+G23+G24-G25+G32</f>
        <v>67788.049999999814</v>
      </c>
      <c r="H34" s="4">
        <f>+H23+H24-H25+H32</f>
        <v>5.000000074505806E-2</v>
      </c>
      <c r="I34" s="4">
        <f t="shared" si="2"/>
        <v>5.000000074505806E-2</v>
      </c>
    </row>
    <row r="35" spans="1:9" x14ac:dyDescent="0.2">
      <c r="A35" s="28"/>
      <c r="B35" s="29"/>
      <c r="C35" s="30"/>
      <c r="D35" s="31"/>
      <c r="E35" s="31"/>
      <c r="F35" s="24"/>
      <c r="G35" s="24"/>
      <c r="H35" s="24"/>
      <c r="I35" s="24"/>
    </row>
    <row r="36" spans="1:9" x14ac:dyDescent="0.2">
      <c r="A36" s="3" t="s">
        <v>27</v>
      </c>
      <c r="B36" s="5"/>
      <c r="C36" s="30">
        <v>323277.17</v>
      </c>
      <c r="D36" s="31">
        <v>2921812.66</v>
      </c>
      <c r="E36" s="31">
        <v>12888013.779999999</v>
      </c>
      <c r="F36" s="24">
        <v>2907970.75</v>
      </c>
      <c r="G36" s="24">
        <f>500984.76+1571616.18</f>
        <v>2072600.94</v>
      </c>
      <c r="H36" s="24">
        <v>0</v>
      </c>
      <c r="I36" s="24">
        <v>0</v>
      </c>
    </row>
    <row r="37" spans="1:9" x14ac:dyDescent="0.2">
      <c r="A37" s="28"/>
      <c r="B37" s="29"/>
      <c r="C37" s="30"/>
      <c r="D37" s="31"/>
      <c r="E37" s="31"/>
      <c r="F37" s="24"/>
      <c r="G37" s="24"/>
      <c r="H37" s="24"/>
      <c r="I37" s="24"/>
    </row>
    <row r="38" spans="1:9" x14ac:dyDescent="0.2">
      <c r="A38" s="3" t="s">
        <v>28</v>
      </c>
      <c r="B38" s="32"/>
      <c r="C38" s="33" t="s">
        <v>45</v>
      </c>
      <c r="D38" s="33" t="s">
        <v>45</v>
      </c>
      <c r="E38" s="33" t="s">
        <v>45</v>
      </c>
      <c r="F38" s="34" t="s">
        <v>45</v>
      </c>
      <c r="G38" s="34" t="s">
        <v>45</v>
      </c>
      <c r="H38" s="34" t="s">
        <v>45</v>
      </c>
      <c r="I38" s="34" t="s">
        <v>45</v>
      </c>
    </row>
    <row r="39" spans="1:9" x14ac:dyDescent="0.2">
      <c r="A39" s="35"/>
      <c r="B39" s="35"/>
      <c r="C39" s="36"/>
      <c r="D39" s="36"/>
      <c r="E39" s="36"/>
      <c r="F39" s="36"/>
      <c r="G39" s="36"/>
      <c r="H39" s="36"/>
      <c r="I39" s="36"/>
    </row>
    <row r="40" spans="1:9" x14ac:dyDescent="0.2">
      <c r="A40" s="37" t="s">
        <v>29</v>
      </c>
      <c r="B40" s="10"/>
      <c r="C40" s="1"/>
      <c r="D40" s="1"/>
      <c r="E40" s="1"/>
      <c r="F40" s="1"/>
      <c r="G40" s="1"/>
      <c r="H40" s="1"/>
      <c r="I40" s="1"/>
    </row>
    <row r="41" spans="1:9" ht="26.45" customHeight="1" x14ac:dyDescent="0.2">
      <c r="A41" s="38" t="s">
        <v>44</v>
      </c>
      <c r="B41" s="39"/>
      <c r="C41" s="31"/>
      <c r="D41" s="31"/>
      <c r="E41" s="31"/>
      <c r="F41" s="31"/>
      <c r="G41" s="31"/>
      <c r="H41" s="31"/>
      <c r="I41" s="31"/>
    </row>
    <row r="42" spans="1:9" x14ac:dyDescent="0.2">
      <c r="A42" s="3"/>
      <c r="B42" s="5"/>
      <c r="C42" s="24"/>
      <c r="D42" s="24"/>
      <c r="E42" s="24"/>
      <c r="F42" s="24"/>
      <c r="G42" s="24"/>
      <c r="H42" s="24"/>
      <c r="I42" s="24"/>
    </row>
    <row r="43" spans="1:9" x14ac:dyDescent="0.2">
      <c r="A43" s="3" t="s">
        <v>31</v>
      </c>
      <c r="B43" s="5"/>
      <c r="C43" s="24"/>
      <c r="D43" s="24"/>
      <c r="E43" s="24"/>
      <c r="F43" s="24"/>
      <c r="G43" s="24"/>
      <c r="H43" s="24"/>
      <c r="I43" s="24"/>
    </row>
    <row r="44" spans="1:9" x14ac:dyDescent="0.2">
      <c r="A44" s="3"/>
      <c r="B44" s="5"/>
      <c r="C44" s="24"/>
      <c r="D44" s="24"/>
      <c r="E44" s="24"/>
      <c r="F44" s="24"/>
      <c r="G44" s="24"/>
      <c r="H44" s="24"/>
      <c r="I44" s="24"/>
    </row>
    <row r="45" spans="1:9" x14ac:dyDescent="0.2">
      <c r="A45" s="40" t="s">
        <v>32</v>
      </c>
      <c r="B45" s="32"/>
      <c r="C45" s="24"/>
      <c r="D45" s="24"/>
      <c r="E45" s="24"/>
      <c r="F45" s="24"/>
      <c r="G45" s="24"/>
      <c r="H45" s="24"/>
      <c r="I45" s="24"/>
    </row>
    <row r="46" spans="1:9" x14ac:dyDescent="0.2">
      <c r="A46" s="41" t="s">
        <v>33</v>
      </c>
      <c r="B46" s="42"/>
      <c r="C46" s="24"/>
      <c r="D46" s="24"/>
      <c r="E46" s="24"/>
      <c r="F46" s="24"/>
      <c r="G46" s="24"/>
      <c r="H46" s="24"/>
      <c r="I46" s="24"/>
    </row>
  </sheetData>
  <mergeCells count="5">
    <mergeCell ref="A19:I19"/>
    <mergeCell ref="A41:B41"/>
    <mergeCell ref="A8:I9"/>
    <mergeCell ref="A12:I12"/>
    <mergeCell ref="A14:I14"/>
  </mergeCells>
  <printOptions horizontalCentered="1" verticalCentered="1"/>
  <pageMargins left="0.75" right="0.75" top="1" bottom="1" header="0.5" footer="0.5"/>
  <pageSetup scale="74" orientation="landscape" r:id="rId1"/>
  <headerFooter alignWithMargins="0">
    <oddHeader>&amp;C&amp;"Arial,Bold"Report on Non-General Fund Information&amp;"Arial,Regular"
for Submittal to the 2023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34DD2-8D7C-458F-BBD7-97A4AA89C072}">
  <sheetPr>
    <pageSetUpPr fitToPage="1"/>
  </sheetPr>
  <dimension ref="A2:M46"/>
  <sheetViews>
    <sheetView tabSelected="1" topLeftCell="A16" zoomScaleNormal="100" workbookViewId="0">
      <selection activeCell="H43" sqref="H43"/>
    </sheetView>
  </sheetViews>
  <sheetFormatPr defaultRowHeight="12.75" x14ac:dyDescent="0.2"/>
  <cols>
    <col min="1" max="2" width="14.5703125" style="6" customWidth="1"/>
    <col min="3" max="8" width="14" style="6" customWidth="1"/>
    <col min="9" max="9" width="13.140625" style="6" customWidth="1"/>
    <col min="10" max="10" width="9.140625" style="6"/>
    <col min="11" max="11" width="14.85546875" style="7" bestFit="1" customWidth="1"/>
    <col min="12" max="12" width="9.140625" style="6"/>
    <col min="13" max="13" width="12.5703125" style="6" bestFit="1" customWidth="1"/>
    <col min="14" max="16384" width="9.140625" style="6"/>
  </cols>
  <sheetData>
    <row r="2" spans="1:9" x14ac:dyDescent="0.2">
      <c r="A2" s="6" t="s">
        <v>0</v>
      </c>
      <c r="B2" s="6" t="s">
        <v>34</v>
      </c>
      <c r="G2" s="6" t="s">
        <v>1</v>
      </c>
      <c r="H2" s="6" t="s">
        <v>36</v>
      </c>
    </row>
    <row r="3" spans="1:9" x14ac:dyDescent="0.2">
      <c r="A3" s="6" t="s">
        <v>2</v>
      </c>
      <c r="B3" s="9" t="s">
        <v>39</v>
      </c>
      <c r="C3" s="10"/>
      <c r="D3" s="10"/>
      <c r="E3" s="11"/>
      <c r="G3" s="12" t="s">
        <v>3</v>
      </c>
      <c r="H3" s="9" t="s">
        <v>37</v>
      </c>
      <c r="I3" s="10"/>
    </row>
    <row r="4" spans="1:9" x14ac:dyDescent="0.2">
      <c r="A4" s="6" t="s">
        <v>4</v>
      </c>
      <c r="B4" s="9" t="s">
        <v>60</v>
      </c>
      <c r="C4" s="10"/>
      <c r="D4" s="10"/>
      <c r="E4" s="11"/>
      <c r="G4" s="12" t="s">
        <v>5</v>
      </c>
      <c r="H4" s="13" t="s">
        <v>52</v>
      </c>
      <c r="I4" s="14"/>
    </row>
    <row r="5" spans="1:9" x14ac:dyDescent="0.2">
      <c r="A5" s="6" t="s">
        <v>51</v>
      </c>
      <c r="B5" s="10" t="s">
        <v>59</v>
      </c>
      <c r="C5" s="10"/>
      <c r="D5" s="10"/>
      <c r="E5" s="11"/>
      <c r="G5" s="12" t="s">
        <v>7</v>
      </c>
      <c r="H5" s="9" t="s">
        <v>70</v>
      </c>
      <c r="I5" s="10"/>
    </row>
    <row r="6" spans="1:9" x14ac:dyDescent="0.2">
      <c r="B6" s="11"/>
      <c r="C6" s="35"/>
      <c r="D6" s="35"/>
      <c r="E6" s="11"/>
      <c r="G6" s="12"/>
      <c r="H6" s="43"/>
      <c r="I6" s="35"/>
    </row>
    <row r="7" spans="1:9" x14ac:dyDescent="0.2">
      <c r="B7" s="11"/>
      <c r="C7" s="11"/>
      <c r="D7" s="11"/>
      <c r="E7" s="11"/>
      <c r="F7" s="11"/>
      <c r="G7" s="11"/>
      <c r="H7" s="11"/>
      <c r="I7" s="11"/>
    </row>
    <row r="8" spans="1:9" ht="51.6" customHeight="1" x14ac:dyDescent="0.2">
      <c r="A8" s="15" t="s">
        <v>58</v>
      </c>
      <c r="B8" s="15"/>
      <c r="C8" s="15"/>
      <c r="D8" s="15"/>
      <c r="E8" s="15"/>
      <c r="F8" s="15"/>
      <c r="G8" s="15"/>
      <c r="H8" s="15"/>
      <c r="I8" s="15"/>
    </row>
    <row r="9" spans="1:9" x14ac:dyDescent="0.2">
      <c r="A9" s="44"/>
      <c r="B9" s="45"/>
      <c r="C9" s="45"/>
      <c r="D9" s="45"/>
      <c r="E9" s="45"/>
      <c r="F9" s="45"/>
      <c r="G9" s="45"/>
      <c r="H9" s="45"/>
      <c r="I9" s="45"/>
    </row>
    <row r="10" spans="1:9" ht="45.95" customHeight="1" x14ac:dyDescent="0.2">
      <c r="A10" s="15" t="s">
        <v>57</v>
      </c>
      <c r="B10" s="15"/>
      <c r="C10" s="15"/>
      <c r="D10" s="15"/>
      <c r="E10" s="15"/>
      <c r="F10" s="15"/>
      <c r="G10" s="15"/>
      <c r="H10" s="15"/>
      <c r="I10" s="15"/>
    </row>
    <row r="11" spans="1:9" x14ac:dyDescent="0.2">
      <c r="A11" s="2"/>
      <c r="C11" s="11"/>
      <c r="D11" s="11"/>
      <c r="E11" s="11"/>
      <c r="F11" s="11"/>
      <c r="G11" s="11"/>
      <c r="H11" s="11"/>
      <c r="I11" s="11"/>
    </row>
    <row r="12" spans="1:9" x14ac:dyDescent="0.2">
      <c r="A12" s="2" t="s">
        <v>56</v>
      </c>
    </row>
    <row r="13" spans="1:9" ht="20.100000000000001" customHeight="1" x14ac:dyDescent="0.2">
      <c r="A13" s="2"/>
      <c r="C13" s="11"/>
      <c r="D13" s="11"/>
      <c r="E13" s="11"/>
      <c r="F13" s="11"/>
      <c r="G13" s="11"/>
      <c r="H13" s="11"/>
      <c r="I13" s="11"/>
    </row>
    <row r="14" spans="1:9" x14ac:dyDescent="0.2">
      <c r="A14" s="2" t="s">
        <v>55</v>
      </c>
      <c r="C14" s="11"/>
      <c r="D14" s="11"/>
      <c r="E14" s="11"/>
      <c r="F14" s="11"/>
      <c r="G14" s="11"/>
      <c r="H14" s="11"/>
      <c r="I14" s="11"/>
    </row>
    <row r="15" spans="1:9" x14ac:dyDescent="0.2">
      <c r="A15" s="2"/>
      <c r="C15" s="11"/>
      <c r="D15" s="11"/>
      <c r="E15" s="11"/>
      <c r="F15" s="11"/>
      <c r="G15" s="11"/>
      <c r="H15" s="11"/>
      <c r="I15" s="11"/>
    </row>
    <row r="16" spans="1:9" x14ac:dyDescent="0.2">
      <c r="A16" s="2" t="s">
        <v>66</v>
      </c>
      <c r="C16" s="11"/>
      <c r="D16" s="11"/>
      <c r="E16" s="11"/>
      <c r="F16" s="11"/>
      <c r="G16" s="11"/>
      <c r="H16" s="11"/>
      <c r="I16" s="11"/>
    </row>
    <row r="17" spans="1:13" x14ac:dyDescent="0.2">
      <c r="A17" s="16" t="s">
        <v>8</v>
      </c>
      <c r="B17" s="11"/>
      <c r="C17" s="11"/>
      <c r="D17" s="11"/>
      <c r="E17" s="11"/>
      <c r="F17" s="11"/>
      <c r="G17" s="11"/>
      <c r="H17" s="11"/>
      <c r="I17" s="11"/>
    </row>
    <row r="18" spans="1:13" x14ac:dyDescent="0.2">
      <c r="D18" s="11"/>
      <c r="E18" s="11"/>
      <c r="F18" s="11"/>
      <c r="G18" s="11"/>
      <c r="H18" s="11"/>
      <c r="I18" s="11"/>
    </row>
    <row r="19" spans="1:13" x14ac:dyDescent="0.2">
      <c r="A19" s="17" t="s">
        <v>9</v>
      </c>
      <c r="B19" s="18"/>
      <c r="C19" s="18"/>
      <c r="D19" s="18"/>
      <c r="E19" s="18"/>
      <c r="F19" s="18"/>
      <c r="G19" s="18"/>
      <c r="H19" s="18"/>
      <c r="I19" s="19"/>
    </row>
    <row r="20" spans="1:13" x14ac:dyDescent="0.2">
      <c r="A20" s="3"/>
      <c r="B20" s="5"/>
      <c r="C20" s="20" t="s">
        <v>10</v>
      </c>
      <c r="D20" s="20" t="s">
        <v>11</v>
      </c>
      <c r="E20" s="20" t="s">
        <v>12</v>
      </c>
      <c r="F20" s="20" t="s">
        <v>13</v>
      </c>
      <c r="G20" s="20" t="s">
        <v>14</v>
      </c>
      <c r="H20" s="20" t="s">
        <v>15</v>
      </c>
      <c r="I20" s="20" t="s">
        <v>16</v>
      </c>
    </row>
    <row r="21" spans="1:13" x14ac:dyDescent="0.2">
      <c r="A21" s="3"/>
      <c r="B21" s="5"/>
      <c r="C21" s="21" t="s">
        <v>17</v>
      </c>
      <c r="D21" s="22" t="s">
        <v>17</v>
      </c>
      <c r="E21" s="21" t="s">
        <v>17</v>
      </c>
      <c r="F21" s="23" t="s">
        <v>17</v>
      </c>
      <c r="G21" s="23" t="s">
        <v>17</v>
      </c>
      <c r="H21" s="21" t="s">
        <v>18</v>
      </c>
      <c r="I21" s="21" t="s">
        <v>18</v>
      </c>
    </row>
    <row r="22" spans="1:13" s="46" customFormat="1" x14ac:dyDescent="0.2">
      <c r="A22" s="3" t="s">
        <v>19</v>
      </c>
      <c r="B22" s="5"/>
      <c r="C22" s="4">
        <v>1984225</v>
      </c>
      <c r="D22" s="24">
        <v>396845</v>
      </c>
      <c r="E22" s="24">
        <v>396845</v>
      </c>
      <c r="F22" s="24">
        <v>396845</v>
      </c>
      <c r="G22" s="24">
        <v>850312.02</v>
      </c>
      <c r="H22" s="24">
        <f>459610</f>
        <v>459610</v>
      </c>
      <c r="I22" s="24">
        <v>459610</v>
      </c>
    </row>
    <row r="23" spans="1:13" x14ac:dyDescent="0.2">
      <c r="A23" s="3" t="s">
        <v>20</v>
      </c>
      <c r="B23" s="5"/>
      <c r="C23" s="4">
        <v>0</v>
      </c>
      <c r="D23" s="24">
        <f t="shared" ref="D23:I23" si="0">C34</f>
        <v>0</v>
      </c>
      <c r="E23" s="24">
        <f t="shared" si="0"/>
        <v>0</v>
      </c>
      <c r="F23" s="24">
        <f t="shared" si="0"/>
        <v>0</v>
      </c>
      <c r="G23" s="24">
        <f t="shared" si="0"/>
        <v>0</v>
      </c>
      <c r="H23" s="24">
        <f t="shared" si="0"/>
        <v>0</v>
      </c>
      <c r="I23" s="24">
        <f t="shared" si="0"/>
        <v>0</v>
      </c>
    </row>
    <row r="24" spans="1:13" x14ac:dyDescent="0.2">
      <c r="A24" s="3" t="s">
        <v>21</v>
      </c>
      <c r="B24" s="5"/>
      <c r="C24" s="4">
        <v>379464.1</v>
      </c>
      <c r="D24" s="24">
        <v>412052.62</v>
      </c>
      <c r="E24" s="24">
        <v>342057.23</v>
      </c>
      <c r="F24" s="24">
        <v>314164.03000000003</v>
      </c>
      <c r="G24" s="24">
        <v>364218.39</v>
      </c>
      <c r="H24" s="24">
        <v>459610</v>
      </c>
      <c r="I24" s="24">
        <v>459610</v>
      </c>
    </row>
    <row r="25" spans="1:13" x14ac:dyDescent="0.2">
      <c r="A25" s="3" t="s">
        <v>22</v>
      </c>
      <c r="B25" s="5"/>
      <c r="C25" s="4">
        <v>379464.1</v>
      </c>
      <c r="D25" s="24">
        <v>412052.62</v>
      </c>
      <c r="E25" s="24">
        <v>342057.23</v>
      </c>
      <c r="F25" s="4">
        <v>314164.03000000003</v>
      </c>
      <c r="G25" s="24">
        <v>364218.39</v>
      </c>
      <c r="H25" s="24">
        <v>459610</v>
      </c>
      <c r="I25" s="24">
        <v>459610</v>
      </c>
    </row>
    <row r="26" spans="1:13" x14ac:dyDescent="0.2">
      <c r="A26" s="3"/>
      <c r="B26" s="5"/>
      <c r="C26" s="4"/>
      <c r="D26" s="24"/>
      <c r="E26" s="24"/>
      <c r="F26" s="24"/>
      <c r="G26" s="24"/>
      <c r="H26" s="24"/>
      <c r="I26" s="24"/>
    </row>
    <row r="27" spans="1:13" x14ac:dyDescent="0.2">
      <c r="A27" s="3" t="s">
        <v>23</v>
      </c>
      <c r="B27" s="14"/>
      <c r="C27" s="25"/>
      <c r="D27" s="25"/>
      <c r="E27" s="25"/>
      <c r="F27" s="25"/>
      <c r="G27" s="25"/>
      <c r="H27" s="25"/>
      <c r="I27" s="4"/>
    </row>
    <row r="28" spans="1:13" x14ac:dyDescent="0.2">
      <c r="A28" s="26" t="s">
        <v>24</v>
      </c>
      <c r="B28" s="5"/>
      <c r="C28" s="4"/>
      <c r="D28" s="27"/>
      <c r="E28" s="25"/>
      <c r="F28" s="25"/>
      <c r="G28" s="25"/>
      <c r="H28" s="25"/>
      <c r="I28" s="4"/>
    </row>
    <row r="29" spans="1:13" x14ac:dyDescent="0.2">
      <c r="A29" s="28"/>
      <c r="B29" s="29"/>
      <c r="C29" s="4"/>
      <c r="D29" s="24"/>
      <c r="E29" s="24"/>
      <c r="F29" s="24"/>
      <c r="G29" s="24"/>
      <c r="H29" s="24"/>
      <c r="I29" s="24"/>
    </row>
    <row r="30" spans="1:13" x14ac:dyDescent="0.2">
      <c r="A30" s="28"/>
      <c r="B30" s="29"/>
      <c r="C30" s="4"/>
      <c r="D30" s="24"/>
      <c r="E30" s="24"/>
      <c r="F30" s="24"/>
      <c r="G30" s="24"/>
      <c r="H30" s="24"/>
      <c r="I30" s="24"/>
      <c r="M30" s="7"/>
    </row>
    <row r="31" spans="1:13" x14ac:dyDescent="0.2">
      <c r="A31" s="28"/>
      <c r="B31" s="29"/>
      <c r="C31" s="4"/>
      <c r="D31" s="24"/>
      <c r="E31" s="24"/>
      <c r="F31" s="24"/>
      <c r="G31" s="24"/>
      <c r="H31" s="24"/>
      <c r="I31" s="24"/>
    </row>
    <row r="32" spans="1:13" x14ac:dyDescent="0.2">
      <c r="A32" s="3" t="s">
        <v>25</v>
      </c>
      <c r="B32" s="5"/>
      <c r="C32" s="4">
        <v>0</v>
      </c>
      <c r="D32" s="4">
        <f t="shared" ref="D32:I32" si="1">SUM(D29:D31)</f>
        <v>0</v>
      </c>
      <c r="E32" s="4">
        <f t="shared" si="1"/>
        <v>0</v>
      </c>
      <c r="F32" s="4">
        <f t="shared" si="1"/>
        <v>0</v>
      </c>
      <c r="G32" s="4">
        <f t="shared" si="1"/>
        <v>0</v>
      </c>
      <c r="H32" s="4">
        <f t="shared" si="1"/>
        <v>0</v>
      </c>
      <c r="I32" s="4">
        <f t="shared" si="1"/>
        <v>0</v>
      </c>
    </row>
    <row r="33" spans="1:9" x14ac:dyDescent="0.2">
      <c r="A33" s="3"/>
      <c r="B33" s="5"/>
      <c r="C33" s="4"/>
      <c r="D33" s="24"/>
      <c r="E33" s="24"/>
      <c r="F33" s="24"/>
      <c r="G33" s="24"/>
      <c r="H33" s="24"/>
      <c r="I33" s="24"/>
    </row>
    <row r="34" spans="1:9" x14ac:dyDescent="0.2">
      <c r="A34" s="3" t="s">
        <v>26</v>
      </c>
      <c r="B34" s="5"/>
      <c r="C34" s="4">
        <v>0</v>
      </c>
      <c r="D34" s="4">
        <f t="shared" ref="D34:I34" si="2">+D23+D24-D25+D32</f>
        <v>0</v>
      </c>
      <c r="E34" s="4">
        <f t="shared" si="2"/>
        <v>0</v>
      </c>
      <c r="F34" s="4">
        <f t="shared" si="2"/>
        <v>0</v>
      </c>
      <c r="G34" s="4">
        <f t="shared" si="2"/>
        <v>0</v>
      </c>
      <c r="H34" s="4">
        <f t="shared" si="2"/>
        <v>0</v>
      </c>
      <c r="I34" s="4">
        <f t="shared" si="2"/>
        <v>0</v>
      </c>
    </row>
    <row r="35" spans="1:9" x14ac:dyDescent="0.2">
      <c r="A35" s="28"/>
      <c r="B35" s="29"/>
      <c r="C35" s="30"/>
      <c r="D35" s="31"/>
      <c r="E35" s="31"/>
      <c r="F35" s="24"/>
      <c r="G35" s="24"/>
      <c r="H35" s="24"/>
      <c r="I35" s="24"/>
    </row>
    <row r="36" spans="1:9" x14ac:dyDescent="0.2">
      <c r="A36" s="3" t="s">
        <v>27</v>
      </c>
      <c r="B36" s="5"/>
      <c r="C36" s="30">
        <v>0</v>
      </c>
      <c r="D36" s="31"/>
      <c r="E36" s="31"/>
      <c r="F36" s="24"/>
      <c r="G36" s="24"/>
      <c r="H36" s="24"/>
      <c r="I36" s="24"/>
    </row>
    <row r="37" spans="1:9" x14ac:dyDescent="0.2">
      <c r="A37" s="28"/>
      <c r="B37" s="29"/>
      <c r="C37" s="30"/>
      <c r="D37" s="31"/>
      <c r="E37" s="31"/>
      <c r="F37" s="24"/>
      <c r="G37" s="24"/>
      <c r="H37" s="24"/>
      <c r="I37" s="24"/>
    </row>
    <row r="38" spans="1:9" x14ac:dyDescent="0.2">
      <c r="A38" s="3" t="s">
        <v>28</v>
      </c>
      <c r="B38" s="32"/>
      <c r="C38" s="33" t="s">
        <v>54</v>
      </c>
      <c r="D38" s="33" t="s">
        <v>54</v>
      </c>
      <c r="E38" s="33" t="s">
        <v>54</v>
      </c>
      <c r="F38" s="34" t="s">
        <v>54</v>
      </c>
      <c r="G38" s="34" t="s">
        <v>54</v>
      </c>
      <c r="H38" s="34" t="s">
        <v>54</v>
      </c>
      <c r="I38" s="34" t="s">
        <v>54</v>
      </c>
    </row>
    <row r="39" spans="1:9" x14ac:dyDescent="0.2">
      <c r="A39" s="35"/>
      <c r="B39" s="35"/>
      <c r="C39" s="36"/>
      <c r="D39" s="36"/>
      <c r="E39" s="36"/>
      <c r="F39" s="36"/>
      <c r="G39" s="36"/>
      <c r="H39" s="36"/>
      <c r="I39" s="36"/>
    </row>
    <row r="40" spans="1:9" ht="12.6" customHeight="1" x14ac:dyDescent="0.2">
      <c r="A40" s="37" t="s">
        <v>29</v>
      </c>
      <c r="B40" s="10"/>
      <c r="C40" s="1"/>
      <c r="D40" s="1"/>
      <c r="E40" s="1"/>
      <c r="F40" s="1"/>
      <c r="G40" s="1"/>
      <c r="H40" s="1"/>
      <c r="I40" s="1"/>
    </row>
    <row r="41" spans="1:9" ht="12.6" customHeight="1" x14ac:dyDescent="0.2">
      <c r="A41" s="38" t="s">
        <v>44</v>
      </c>
      <c r="B41" s="39"/>
      <c r="C41" s="31"/>
      <c r="D41" s="31"/>
      <c r="E41" s="31"/>
      <c r="F41" s="31"/>
      <c r="G41" s="31"/>
      <c r="H41" s="31"/>
      <c r="I41" s="31"/>
    </row>
    <row r="42" spans="1:9" x14ac:dyDescent="0.2">
      <c r="A42" s="3"/>
      <c r="B42" s="5"/>
      <c r="C42" s="24"/>
      <c r="D42" s="24"/>
      <c r="E42" s="24"/>
      <c r="F42" s="24"/>
      <c r="G42" s="24"/>
      <c r="H42" s="24"/>
      <c r="I42" s="24"/>
    </row>
    <row r="43" spans="1:9" ht="26.45" customHeight="1" x14ac:dyDescent="0.2">
      <c r="A43" s="3" t="s">
        <v>31</v>
      </c>
      <c r="B43" s="5"/>
      <c r="C43" s="24"/>
      <c r="D43" s="24"/>
      <c r="E43" s="24"/>
      <c r="F43" s="24"/>
      <c r="G43" s="24"/>
      <c r="H43" s="24"/>
      <c r="I43" s="24"/>
    </row>
    <row r="44" spans="1:9" x14ac:dyDescent="0.2">
      <c r="A44" s="3"/>
      <c r="B44" s="5"/>
      <c r="C44" s="24"/>
      <c r="D44" s="24"/>
      <c r="E44" s="24"/>
      <c r="F44" s="24"/>
      <c r="G44" s="24"/>
      <c r="H44" s="24"/>
      <c r="I44" s="24"/>
    </row>
    <row r="45" spans="1:9" x14ac:dyDescent="0.2">
      <c r="A45" s="40" t="s">
        <v>32</v>
      </c>
      <c r="B45" s="32"/>
      <c r="C45" s="24"/>
      <c r="D45" s="24"/>
      <c r="E45" s="24"/>
      <c r="F45" s="24"/>
      <c r="G45" s="24"/>
      <c r="H45" s="24"/>
      <c r="I45" s="24"/>
    </row>
    <row r="46" spans="1:9" x14ac:dyDescent="0.2">
      <c r="A46" s="41" t="s">
        <v>33</v>
      </c>
      <c r="B46" s="42"/>
      <c r="C46" s="24"/>
      <c r="D46" s="24"/>
      <c r="E46" s="24"/>
      <c r="F46" s="24"/>
      <c r="G46" s="24"/>
      <c r="H46" s="24"/>
      <c r="I46" s="24"/>
    </row>
  </sheetData>
  <sheetProtection selectLockedCells="1"/>
  <mergeCells count="4">
    <mergeCell ref="A41:B41"/>
    <mergeCell ref="A8:I8"/>
    <mergeCell ref="A10:I10"/>
    <mergeCell ref="A19:I19"/>
  </mergeCells>
  <printOptions horizontalCentered="1"/>
  <pageMargins left="0.75" right="0.75" top="0.6" bottom="0.55000000000000004" header="0.28000000000000003" footer="0.16"/>
  <pageSetup scale="96" orientation="landscape" horizontalDpi="4294967295" verticalDpi="4294967295" r:id="rId1"/>
  <headerFooter alignWithMargins="0">
    <oddHeader>&amp;C&amp;"Arial,Bold"Report on Non-General Fund Information
&amp;"Arial,Regular"for Submittal to the 2022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M46"/>
  <sheetViews>
    <sheetView zoomScaleNormal="100" workbookViewId="0">
      <selection activeCell="I41" sqref="I41"/>
    </sheetView>
  </sheetViews>
  <sheetFormatPr defaultRowHeight="12.75" x14ac:dyDescent="0.2"/>
  <cols>
    <col min="1" max="2" width="14.5703125" style="6" customWidth="1"/>
    <col min="3" max="8" width="14" style="6" customWidth="1"/>
    <col min="9" max="9" width="13.140625" style="6" customWidth="1"/>
    <col min="10" max="10" width="9.140625" style="6"/>
    <col min="11" max="11" width="14.85546875" style="7" bestFit="1" customWidth="1"/>
    <col min="12" max="12" width="9.140625" style="6"/>
    <col min="13" max="13" width="12.5703125" style="6" bestFit="1" customWidth="1"/>
    <col min="14" max="16384" width="9.140625" style="6"/>
  </cols>
  <sheetData>
    <row r="2" spans="1:9" x14ac:dyDescent="0.2">
      <c r="A2" s="6" t="s">
        <v>0</v>
      </c>
      <c r="B2" s="9" t="s">
        <v>34</v>
      </c>
      <c r="C2" s="10"/>
      <c r="D2" s="10"/>
      <c r="E2" s="11"/>
      <c r="G2" s="12" t="s">
        <v>1</v>
      </c>
      <c r="H2" s="9" t="s">
        <v>36</v>
      </c>
      <c r="I2" s="10"/>
    </row>
    <row r="3" spans="1:9" x14ac:dyDescent="0.2">
      <c r="A3" s="6" t="s">
        <v>2</v>
      </c>
      <c r="B3" s="9" t="s">
        <v>39</v>
      </c>
      <c r="C3" s="10"/>
      <c r="D3" s="10"/>
      <c r="E3" s="11"/>
      <c r="G3" s="12" t="s">
        <v>3</v>
      </c>
      <c r="H3" s="13" t="s">
        <v>37</v>
      </c>
      <c r="I3" s="14"/>
    </row>
    <row r="4" spans="1:9" x14ac:dyDescent="0.2">
      <c r="A4" s="6" t="s">
        <v>4</v>
      </c>
      <c r="B4" s="10" t="s">
        <v>35</v>
      </c>
      <c r="C4" s="10"/>
      <c r="D4" s="10"/>
      <c r="E4" s="11"/>
      <c r="G4" s="12" t="s">
        <v>5</v>
      </c>
      <c r="H4" s="9" t="s">
        <v>38</v>
      </c>
      <c r="I4" s="10"/>
    </row>
    <row r="5" spans="1:9" x14ac:dyDescent="0.2">
      <c r="A5" s="6" t="s">
        <v>6</v>
      </c>
      <c r="B5" s="9" t="s">
        <v>69</v>
      </c>
      <c r="C5" s="14"/>
      <c r="D5" s="14"/>
      <c r="E5" s="11"/>
      <c r="G5" s="12" t="s">
        <v>7</v>
      </c>
      <c r="H5" s="13" t="s">
        <v>40</v>
      </c>
      <c r="I5" s="14"/>
    </row>
    <row r="8" spans="1:9" ht="24.95" customHeight="1" x14ac:dyDescent="0.2">
      <c r="A8" s="8" t="s">
        <v>41</v>
      </c>
      <c r="B8" s="15"/>
      <c r="C8" s="15"/>
      <c r="D8" s="15"/>
      <c r="E8" s="15"/>
      <c r="F8" s="15"/>
      <c r="G8" s="15"/>
      <c r="H8" s="15"/>
      <c r="I8" s="15"/>
    </row>
    <row r="9" spans="1:9" x14ac:dyDescent="0.2">
      <c r="A9" s="15"/>
      <c r="B9" s="15"/>
      <c r="C9" s="15"/>
      <c r="D9" s="15"/>
      <c r="E9" s="15"/>
      <c r="F9" s="15"/>
      <c r="G9" s="15"/>
      <c r="H9" s="15"/>
      <c r="I9" s="15"/>
    </row>
    <row r="10" spans="1:9" x14ac:dyDescent="0.2">
      <c r="A10" s="2" t="s">
        <v>42</v>
      </c>
      <c r="C10" s="11"/>
      <c r="D10" s="11"/>
      <c r="E10" s="11"/>
      <c r="F10" s="11"/>
      <c r="G10" s="11"/>
      <c r="H10" s="11"/>
      <c r="I10" s="11"/>
    </row>
    <row r="11" spans="1:9" x14ac:dyDescent="0.2">
      <c r="C11" s="11"/>
      <c r="D11" s="11"/>
      <c r="E11" s="11"/>
      <c r="F11" s="11"/>
      <c r="G11" s="11"/>
      <c r="H11" s="11"/>
      <c r="I11" s="11"/>
    </row>
    <row r="12" spans="1:9" ht="56.45" customHeight="1" x14ac:dyDescent="0.2">
      <c r="A12" s="8" t="s">
        <v>43</v>
      </c>
      <c r="B12" s="15"/>
      <c r="C12" s="15"/>
      <c r="D12" s="15"/>
      <c r="E12" s="15"/>
      <c r="F12" s="15"/>
      <c r="G12" s="15"/>
      <c r="H12" s="15"/>
      <c r="I12" s="15"/>
    </row>
    <row r="13" spans="1:9" x14ac:dyDescent="0.2">
      <c r="C13" s="11"/>
      <c r="D13" s="11"/>
      <c r="E13" s="11"/>
      <c r="F13" s="11"/>
      <c r="G13" s="11"/>
      <c r="H13" s="11"/>
      <c r="I13" s="11"/>
    </row>
    <row r="14" spans="1:9" ht="29.25" customHeight="1" x14ac:dyDescent="0.2">
      <c r="A14" s="8" t="s">
        <v>68</v>
      </c>
      <c r="B14" s="8"/>
      <c r="C14" s="8"/>
      <c r="D14" s="8"/>
      <c r="E14" s="8"/>
      <c r="F14" s="8"/>
      <c r="G14" s="8"/>
      <c r="H14" s="8"/>
      <c r="I14" s="8"/>
    </row>
    <row r="15" spans="1:9" x14ac:dyDescent="0.2">
      <c r="C15" s="11"/>
      <c r="D15" s="11"/>
      <c r="E15" s="11"/>
      <c r="F15" s="11"/>
      <c r="G15" s="11"/>
      <c r="H15" s="11"/>
      <c r="I15" s="11"/>
    </row>
    <row r="16" spans="1:9" x14ac:dyDescent="0.2">
      <c r="A16" s="2" t="s">
        <v>66</v>
      </c>
      <c r="C16" s="11"/>
      <c r="D16" s="11"/>
      <c r="E16" s="11"/>
      <c r="F16" s="11"/>
      <c r="G16" s="11"/>
      <c r="H16" s="11"/>
      <c r="I16" s="11"/>
    </row>
    <row r="17" spans="1:13" x14ac:dyDescent="0.2">
      <c r="A17" s="16" t="s">
        <v>8</v>
      </c>
      <c r="B17" s="11"/>
      <c r="C17" s="11"/>
      <c r="D17" s="11"/>
      <c r="E17" s="11"/>
      <c r="F17" s="11"/>
      <c r="G17" s="11"/>
      <c r="H17" s="11"/>
      <c r="I17" s="11"/>
    </row>
    <row r="18" spans="1:13" x14ac:dyDescent="0.2">
      <c r="A18" s="16"/>
      <c r="B18" s="11"/>
      <c r="C18" s="11"/>
      <c r="D18" s="11"/>
      <c r="E18" s="11"/>
      <c r="F18" s="11"/>
      <c r="G18" s="11"/>
      <c r="H18" s="11"/>
      <c r="I18" s="11"/>
    </row>
    <row r="19" spans="1:13" x14ac:dyDescent="0.2">
      <c r="A19" s="17" t="s">
        <v>9</v>
      </c>
      <c r="B19" s="18"/>
      <c r="C19" s="18"/>
      <c r="D19" s="18"/>
      <c r="E19" s="18"/>
      <c r="F19" s="18"/>
      <c r="G19" s="18"/>
      <c r="H19" s="18"/>
      <c r="I19" s="19"/>
    </row>
    <row r="20" spans="1:13" x14ac:dyDescent="0.2">
      <c r="A20" s="3"/>
      <c r="B20" s="5"/>
      <c r="C20" s="20" t="s">
        <v>10</v>
      </c>
      <c r="D20" s="20" t="s">
        <v>11</v>
      </c>
      <c r="E20" s="20" t="s">
        <v>12</v>
      </c>
      <c r="F20" s="20" t="s">
        <v>13</v>
      </c>
      <c r="G20" s="20" t="s">
        <v>14</v>
      </c>
      <c r="H20" s="20" t="s">
        <v>15</v>
      </c>
      <c r="I20" s="20" t="s">
        <v>16</v>
      </c>
    </row>
    <row r="21" spans="1:13" x14ac:dyDescent="0.2">
      <c r="A21" s="3"/>
      <c r="B21" s="5"/>
      <c r="C21" s="21" t="s">
        <v>17</v>
      </c>
      <c r="D21" s="22" t="s">
        <v>17</v>
      </c>
      <c r="E21" s="21" t="s">
        <v>17</v>
      </c>
      <c r="F21" s="23" t="s">
        <v>17</v>
      </c>
      <c r="G21" s="23" t="s">
        <v>17</v>
      </c>
      <c r="H21" s="21" t="s">
        <v>18</v>
      </c>
      <c r="I21" s="21" t="s">
        <v>18</v>
      </c>
    </row>
    <row r="22" spans="1:13" x14ac:dyDescent="0.2">
      <c r="A22" s="3" t="s">
        <v>19</v>
      </c>
      <c r="B22" s="5"/>
      <c r="C22" s="4">
        <v>3250000</v>
      </c>
      <c r="D22" s="24">
        <v>3275000</v>
      </c>
      <c r="E22" s="24">
        <v>4367912</v>
      </c>
      <c r="F22" s="24">
        <v>4367912</v>
      </c>
      <c r="G22" s="24">
        <v>108847113.5</v>
      </c>
      <c r="H22" s="24">
        <v>43778970</v>
      </c>
      <c r="I22" s="24">
        <v>3275000</v>
      </c>
    </row>
    <row r="23" spans="1:13" x14ac:dyDescent="0.2">
      <c r="A23" s="3" t="s">
        <v>20</v>
      </c>
      <c r="B23" s="5"/>
      <c r="C23" s="4"/>
      <c r="D23" s="24">
        <f t="shared" ref="D23:I23" si="0">C34</f>
        <v>468.54999999981374</v>
      </c>
      <c r="E23" s="24">
        <f t="shared" si="0"/>
        <v>1318.6499999985099</v>
      </c>
      <c r="F23" s="24">
        <f t="shared" si="0"/>
        <v>6351.7800000011921</v>
      </c>
      <c r="G23" s="24">
        <f t="shared" si="0"/>
        <v>238433.68999999762</v>
      </c>
      <c r="H23" s="24">
        <f t="shared" si="0"/>
        <v>63577.839999996126</v>
      </c>
      <c r="I23" s="24">
        <f t="shared" si="0"/>
        <v>63577.839999996126</v>
      </c>
    </row>
    <row r="24" spans="1:13" x14ac:dyDescent="0.2">
      <c r="A24" s="3" t="s">
        <v>21</v>
      </c>
      <c r="B24" s="5"/>
      <c r="C24" s="4">
        <v>1668412.42</v>
      </c>
      <c r="D24" s="24">
        <v>11175953.17</v>
      </c>
      <c r="E24" s="24">
        <v>61438858.020000003</v>
      </c>
      <c r="F24" s="24">
        <v>26473877.579999998</v>
      </c>
      <c r="G24" s="24">
        <v>24926593.329999998</v>
      </c>
      <c r="H24" s="24">
        <f>65000000-11000000</f>
        <v>54000000</v>
      </c>
      <c r="I24" s="24">
        <f>70000000+11000000</f>
        <v>81000000</v>
      </c>
    </row>
    <row r="25" spans="1:13" x14ac:dyDescent="0.2">
      <c r="A25" s="3" t="s">
        <v>22</v>
      </c>
      <c r="B25" s="5"/>
      <c r="C25" s="4">
        <v>1667943.87</v>
      </c>
      <c r="D25" s="24">
        <v>11175103.07</v>
      </c>
      <c r="E25" s="24">
        <v>61433824.890000001</v>
      </c>
      <c r="F25" s="4">
        <v>26241795.670000002</v>
      </c>
      <c r="G25" s="24">
        <v>25101449.18</v>
      </c>
      <c r="H25" s="24">
        <f>65000000-11000000</f>
        <v>54000000</v>
      </c>
      <c r="I25" s="24">
        <f>70000000+11000000</f>
        <v>81000000</v>
      </c>
    </row>
    <row r="26" spans="1:13" x14ac:dyDescent="0.2">
      <c r="A26" s="3"/>
      <c r="B26" s="5"/>
      <c r="C26" s="4"/>
      <c r="D26" s="24"/>
      <c r="E26" s="24"/>
      <c r="F26" s="24"/>
      <c r="G26" s="24"/>
      <c r="H26" s="24"/>
      <c r="I26" s="24"/>
    </row>
    <row r="27" spans="1:13" x14ac:dyDescent="0.2">
      <c r="A27" s="3" t="s">
        <v>23</v>
      </c>
      <c r="B27" s="14"/>
      <c r="C27" s="25"/>
      <c r="D27" s="25"/>
      <c r="E27" s="25"/>
      <c r="F27" s="25"/>
      <c r="G27" s="25"/>
      <c r="H27" s="25"/>
      <c r="I27" s="4"/>
    </row>
    <row r="28" spans="1:13" x14ac:dyDescent="0.2">
      <c r="A28" s="26" t="s">
        <v>24</v>
      </c>
      <c r="B28" s="5"/>
      <c r="C28" s="4"/>
      <c r="D28" s="27"/>
      <c r="E28" s="25"/>
      <c r="F28" s="25"/>
      <c r="G28" s="25"/>
      <c r="H28" s="25"/>
      <c r="I28" s="4"/>
      <c r="M28" s="7"/>
    </row>
    <row r="29" spans="1:13" x14ac:dyDescent="0.2">
      <c r="A29" s="28"/>
      <c r="B29" s="29"/>
      <c r="C29" s="4"/>
      <c r="D29" s="24"/>
      <c r="E29" s="24"/>
      <c r="F29" s="24"/>
      <c r="G29" s="24"/>
      <c r="H29" s="24"/>
      <c r="I29" s="24"/>
    </row>
    <row r="30" spans="1:13" x14ac:dyDescent="0.2">
      <c r="A30" s="28"/>
      <c r="B30" s="29"/>
      <c r="C30" s="4"/>
      <c r="D30" s="24"/>
      <c r="E30" s="24"/>
      <c r="F30" s="24"/>
      <c r="G30" s="24"/>
      <c r="H30" s="24"/>
      <c r="I30" s="24"/>
    </row>
    <row r="31" spans="1:13" x14ac:dyDescent="0.2">
      <c r="A31" s="28"/>
      <c r="B31" s="29"/>
      <c r="C31" s="4"/>
      <c r="D31" s="24"/>
      <c r="E31" s="24"/>
      <c r="F31" s="24"/>
      <c r="G31" s="24"/>
      <c r="H31" s="24"/>
      <c r="I31" s="24"/>
    </row>
    <row r="32" spans="1:13" x14ac:dyDescent="0.2">
      <c r="A32" s="3" t="s">
        <v>25</v>
      </c>
      <c r="B32" s="5"/>
      <c r="C32" s="4">
        <f t="shared" ref="C32:I32" si="1">SUM(C29:C31)</f>
        <v>0</v>
      </c>
      <c r="D32" s="4">
        <f t="shared" si="1"/>
        <v>0</v>
      </c>
      <c r="E32" s="4">
        <f t="shared" si="1"/>
        <v>0</v>
      </c>
      <c r="F32" s="4">
        <f>SUM(F29:F31)</f>
        <v>0</v>
      </c>
      <c r="G32" s="4">
        <f t="shared" si="1"/>
        <v>0</v>
      </c>
      <c r="H32" s="4">
        <f t="shared" si="1"/>
        <v>0</v>
      </c>
      <c r="I32" s="4">
        <f t="shared" si="1"/>
        <v>0</v>
      </c>
    </row>
    <row r="33" spans="1:9" x14ac:dyDescent="0.2">
      <c r="A33" s="3"/>
      <c r="B33" s="5"/>
      <c r="C33" s="4"/>
      <c r="D33" s="24"/>
      <c r="E33" s="24"/>
      <c r="F33" s="24"/>
      <c r="G33" s="24"/>
      <c r="H33" s="24"/>
      <c r="I33" s="24"/>
    </row>
    <row r="34" spans="1:9" x14ac:dyDescent="0.2">
      <c r="A34" s="3" t="s">
        <v>26</v>
      </c>
      <c r="B34" s="5"/>
      <c r="C34" s="4">
        <f>+C23+C24-C25+C32</f>
        <v>468.54999999981374</v>
      </c>
      <c r="D34" s="4">
        <f t="shared" ref="D34:I34" si="2">+D23+D24-D25+D32</f>
        <v>1318.6499999985099</v>
      </c>
      <c r="E34" s="4">
        <f>+E23+E24-E25+E32</f>
        <v>6351.7800000011921</v>
      </c>
      <c r="F34" s="4">
        <f t="shared" si="2"/>
        <v>238433.68999999762</v>
      </c>
      <c r="G34" s="4">
        <f>+G23+G24-G25+G32</f>
        <v>63577.839999996126</v>
      </c>
      <c r="H34" s="4">
        <f>+H23+H24-H25+H32</f>
        <v>63577.839999996126</v>
      </c>
      <c r="I34" s="4">
        <f t="shared" si="2"/>
        <v>63577.840000003576</v>
      </c>
    </row>
    <row r="35" spans="1:9" x14ac:dyDescent="0.2">
      <c r="A35" s="28"/>
      <c r="B35" s="29"/>
      <c r="C35" s="30"/>
      <c r="D35" s="31"/>
      <c r="E35" s="31"/>
      <c r="F35" s="24"/>
      <c r="G35" s="24"/>
      <c r="H35" s="24"/>
      <c r="I35" s="24"/>
    </row>
    <row r="36" spans="1:9" x14ac:dyDescent="0.2">
      <c r="A36" s="3" t="s">
        <v>27</v>
      </c>
      <c r="B36" s="5"/>
      <c r="C36" s="30">
        <v>610678.34</v>
      </c>
      <c r="D36" s="31">
        <f>15649.98+6145491.01</f>
        <v>6161140.9900000002</v>
      </c>
      <c r="E36" s="31">
        <f>85707.3+20580827.97</f>
        <v>20666535.27</v>
      </c>
      <c r="F36" s="24">
        <f>2298023.13+11805878.1</f>
        <v>14103901.23</v>
      </c>
      <c r="G36" s="24">
        <f>4599536.69+5972313.6</f>
        <v>10571850.289999999</v>
      </c>
      <c r="H36" s="24"/>
      <c r="I36" s="24"/>
    </row>
    <row r="37" spans="1:9" x14ac:dyDescent="0.2">
      <c r="A37" s="28"/>
      <c r="B37" s="29"/>
      <c r="C37" s="30"/>
      <c r="D37" s="31"/>
      <c r="E37" s="31"/>
      <c r="F37" s="24"/>
      <c r="G37" s="24"/>
      <c r="H37" s="24"/>
      <c r="I37" s="24"/>
    </row>
    <row r="38" spans="1:9" x14ac:dyDescent="0.2">
      <c r="A38" s="3" t="s">
        <v>28</v>
      </c>
      <c r="B38" s="32"/>
      <c r="C38" s="33">
        <f>C34-C36</f>
        <v>-610209.79000000015</v>
      </c>
      <c r="D38" s="33">
        <f t="shared" ref="D38:I38" si="3">D34-D36</f>
        <v>-6159822.3400000017</v>
      </c>
      <c r="E38" s="33">
        <f t="shared" si="3"/>
        <v>-20660183.489999998</v>
      </c>
      <c r="F38" s="34">
        <f t="shared" si="3"/>
        <v>-13865467.540000003</v>
      </c>
      <c r="G38" s="34">
        <f t="shared" si="3"/>
        <v>-10508272.450000003</v>
      </c>
      <c r="H38" s="34">
        <f t="shared" si="3"/>
        <v>63577.839999996126</v>
      </c>
      <c r="I38" s="34">
        <f t="shared" si="3"/>
        <v>63577.840000003576</v>
      </c>
    </row>
    <row r="39" spans="1:9" x14ac:dyDescent="0.2">
      <c r="A39" s="35"/>
      <c r="B39" s="35"/>
      <c r="C39" s="36"/>
      <c r="D39" s="36"/>
      <c r="E39" s="36"/>
      <c r="F39" s="36"/>
      <c r="G39" s="36"/>
      <c r="H39" s="36"/>
      <c r="I39" s="36"/>
    </row>
    <row r="40" spans="1:9" x14ac:dyDescent="0.2">
      <c r="A40" s="37" t="s">
        <v>29</v>
      </c>
      <c r="B40" s="10"/>
      <c r="C40" s="1"/>
      <c r="D40" s="1"/>
      <c r="E40" s="1"/>
      <c r="F40" s="1"/>
      <c r="G40" s="1"/>
      <c r="H40" s="1"/>
      <c r="I40" s="1"/>
    </row>
    <row r="41" spans="1:9" ht="26.45" customHeight="1" x14ac:dyDescent="0.2">
      <c r="A41" s="38" t="s">
        <v>30</v>
      </c>
      <c r="B41" s="39"/>
      <c r="C41" s="31"/>
      <c r="D41" s="31"/>
      <c r="E41" s="31"/>
      <c r="F41" s="31"/>
      <c r="G41" s="31"/>
      <c r="H41" s="31"/>
      <c r="I41" s="31"/>
    </row>
    <row r="42" spans="1:9" x14ac:dyDescent="0.2">
      <c r="A42" s="3"/>
      <c r="B42" s="5"/>
      <c r="C42" s="24"/>
      <c r="D42" s="24"/>
      <c r="E42" s="24"/>
      <c r="F42" s="24"/>
      <c r="G42" s="24"/>
      <c r="H42" s="24"/>
      <c r="I42" s="24"/>
    </row>
    <row r="43" spans="1:9" x14ac:dyDescent="0.2">
      <c r="A43" s="3" t="s">
        <v>31</v>
      </c>
      <c r="B43" s="5"/>
      <c r="C43" s="24"/>
      <c r="D43" s="24"/>
      <c r="E43" s="24"/>
      <c r="F43" s="24"/>
      <c r="G43" s="24"/>
      <c r="H43" s="24"/>
      <c r="I43" s="24"/>
    </row>
    <row r="44" spans="1:9" x14ac:dyDescent="0.2">
      <c r="A44" s="3"/>
      <c r="B44" s="5"/>
      <c r="C44" s="24"/>
      <c r="D44" s="24"/>
      <c r="E44" s="24"/>
      <c r="F44" s="24"/>
      <c r="G44" s="24"/>
      <c r="H44" s="24"/>
      <c r="I44" s="24"/>
    </row>
    <row r="45" spans="1:9" x14ac:dyDescent="0.2">
      <c r="A45" s="40" t="s">
        <v>32</v>
      </c>
      <c r="B45" s="32"/>
      <c r="C45" s="24"/>
      <c r="D45" s="24"/>
      <c r="E45" s="24"/>
      <c r="F45" s="24"/>
      <c r="G45" s="24"/>
      <c r="H45" s="24"/>
      <c r="I45" s="24"/>
    </row>
    <row r="46" spans="1:9" x14ac:dyDescent="0.2">
      <c r="A46" s="41" t="s">
        <v>33</v>
      </c>
      <c r="B46" s="42"/>
      <c r="C46" s="24"/>
      <c r="D46" s="24"/>
      <c r="E46" s="24"/>
      <c r="F46" s="24"/>
      <c r="G46" s="24"/>
      <c r="H46" s="24"/>
      <c r="I46" s="24"/>
    </row>
  </sheetData>
  <sheetProtection selectLockedCells="1"/>
  <mergeCells count="5">
    <mergeCell ref="A19:I19"/>
    <mergeCell ref="A41:B41"/>
    <mergeCell ref="A8:I9"/>
    <mergeCell ref="A12:I12"/>
    <mergeCell ref="A14:I14"/>
  </mergeCells>
  <phoneticPr fontId="2" type="noConversion"/>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08A7B-8297-4F42-B1EC-98756AA89ADA}">
  <sheetPr>
    <pageSetUpPr fitToPage="1"/>
  </sheetPr>
  <dimension ref="A2:M46"/>
  <sheetViews>
    <sheetView zoomScaleNormal="100" workbookViewId="0">
      <selection activeCell="N15" sqref="N15"/>
    </sheetView>
  </sheetViews>
  <sheetFormatPr defaultRowHeight="12.75" x14ac:dyDescent="0.2"/>
  <cols>
    <col min="1" max="2" width="14.5703125" style="6" customWidth="1"/>
    <col min="3" max="8" width="14" style="6" customWidth="1"/>
    <col min="9" max="9" width="13.140625" style="6" customWidth="1"/>
    <col min="10" max="10" width="9.140625" style="6"/>
    <col min="11" max="11" width="14.85546875" style="7" bestFit="1" customWidth="1"/>
    <col min="12" max="12" width="9.140625" style="6"/>
    <col min="13" max="13" width="12.5703125" style="6" bestFit="1" customWidth="1"/>
    <col min="14" max="16384" width="9.140625" style="6"/>
  </cols>
  <sheetData>
    <row r="2" spans="1:9" x14ac:dyDescent="0.2">
      <c r="A2" s="6" t="s">
        <v>0</v>
      </c>
      <c r="B2" s="9" t="s">
        <v>34</v>
      </c>
      <c r="C2" s="10"/>
      <c r="D2" s="10"/>
      <c r="E2" s="11"/>
      <c r="G2" s="12" t="s">
        <v>1</v>
      </c>
      <c r="H2" s="9" t="s">
        <v>36</v>
      </c>
      <c r="I2" s="10"/>
    </row>
    <row r="3" spans="1:9" x14ac:dyDescent="0.2">
      <c r="A3" s="6" t="s">
        <v>2</v>
      </c>
      <c r="B3" s="9" t="s">
        <v>39</v>
      </c>
      <c r="C3" s="10"/>
      <c r="D3" s="10"/>
      <c r="E3" s="11"/>
      <c r="G3" s="12" t="s">
        <v>3</v>
      </c>
      <c r="H3" s="13" t="s">
        <v>37</v>
      </c>
      <c r="I3" s="14"/>
    </row>
    <row r="4" spans="1:9" x14ac:dyDescent="0.2">
      <c r="A4" s="6" t="s">
        <v>4</v>
      </c>
      <c r="B4" s="10" t="s">
        <v>64</v>
      </c>
      <c r="C4" s="10"/>
      <c r="D4" s="10"/>
      <c r="E4" s="11"/>
      <c r="G4" s="12" t="s">
        <v>5</v>
      </c>
      <c r="H4" s="9" t="s">
        <v>38</v>
      </c>
      <c r="I4" s="10"/>
    </row>
    <row r="5" spans="1:9" x14ac:dyDescent="0.2">
      <c r="A5" s="6" t="s">
        <v>6</v>
      </c>
      <c r="B5" s="10" t="s">
        <v>63</v>
      </c>
      <c r="C5" s="14"/>
      <c r="D5" s="14"/>
      <c r="E5" s="11"/>
      <c r="G5" s="12" t="s">
        <v>7</v>
      </c>
      <c r="H5" s="13" t="s">
        <v>71</v>
      </c>
      <c r="I5" s="14"/>
    </row>
    <row r="8" spans="1:9" ht="24.95" customHeight="1" x14ac:dyDescent="0.2">
      <c r="A8" s="47" t="s">
        <v>62</v>
      </c>
      <c r="B8" s="47"/>
      <c r="C8" s="47"/>
      <c r="D8" s="47"/>
      <c r="E8" s="47"/>
      <c r="F8" s="47"/>
      <c r="G8" s="47"/>
      <c r="H8" s="47"/>
      <c r="I8" s="47"/>
    </row>
    <row r="9" spans="1:9" x14ac:dyDescent="0.2">
      <c r="A9" s="47"/>
      <c r="B9" s="47"/>
      <c r="C9" s="47"/>
      <c r="D9" s="47"/>
      <c r="E9" s="47"/>
      <c r="F9" s="47"/>
      <c r="G9" s="47"/>
      <c r="H9" s="47"/>
      <c r="I9" s="47"/>
    </row>
    <row r="10" spans="1:9" x14ac:dyDescent="0.2">
      <c r="A10" s="2" t="s">
        <v>42</v>
      </c>
      <c r="C10" s="11"/>
      <c r="D10" s="11"/>
      <c r="E10" s="11"/>
      <c r="F10" s="11"/>
      <c r="G10" s="11"/>
      <c r="H10" s="11"/>
      <c r="I10" s="11"/>
    </row>
    <row r="11" spans="1:9" x14ac:dyDescent="0.2">
      <c r="C11" s="11"/>
      <c r="D11" s="11"/>
      <c r="E11" s="11"/>
      <c r="F11" s="11"/>
      <c r="G11" s="11"/>
      <c r="H11" s="11"/>
      <c r="I11" s="11"/>
    </row>
    <row r="12" spans="1:9" ht="56.45" customHeight="1" x14ac:dyDescent="0.2">
      <c r="A12" s="8" t="s">
        <v>61</v>
      </c>
      <c r="B12" s="15"/>
      <c r="C12" s="15"/>
      <c r="D12" s="15"/>
      <c r="E12" s="15"/>
      <c r="F12" s="15"/>
      <c r="G12" s="15"/>
      <c r="H12" s="15"/>
      <c r="I12" s="15"/>
    </row>
    <row r="13" spans="1:9" x14ac:dyDescent="0.2">
      <c r="C13" s="11"/>
      <c r="D13" s="11"/>
      <c r="E13" s="11"/>
      <c r="F13" s="11"/>
      <c r="G13" s="11"/>
      <c r="H13" s="11"/>
      <c r="I13" s="11"/>
    </row>
    <row r="14" spans="1:9" x14ac:dyDescent="0.2">
      <c r="A14" s="2" t="s">
        <v>67</v>
      </c>
      <c r="C14" s="11"/>
      <c r="D14" s="11"/>
      <c r="E14" s="11"/>
      <c r="F14" s="11"/>
      <c r="G14" s="11"/>
      <c r="H14" s="11"/>
      <c r="I14" s="11"/>
    </row>
    <row r="15" spans="1:9" x14ac:dyDescent="0.2">
      <c r="C15" s="11"/>
      <c r="D15" s="11"/>
      <c r="E15" s="11"/>
      <c r="F15" s="11"/>
      <c r="G15" s="11"/>
      <c r="H15" s="11"/>
      <c r="I15" s="11"/>
    </row>
    <row r="16" spans="1:9" x14ac:dyDescent="0.2">
      <c r="A16" s="2" t="s">
        <v>66</v>
      </c>
      <c r="C16" s="11"/>
      <c r="D16" s="11"/>
      <c r="E16" s="11"/>
      <c r="F16" s="11"/>
      <c r="G16" s="11"/>
      <c r="H16" s="11"/>
      <c r="I16" s="11"/>
    </row>
    <row r="17" spans="1:13" x14ac:dyDescent="0.2">
      <c r="A17" s="16" t="s">
        <v>8</v>
      </c>
      <c r="B17" s="11"/>
      <c r="C17" s="11"/>
      <c r="D17" s="11"/>
      <c r="E17" s="11"/>
      <c r="F17" s="11"/>
      <c r="G17" s="11"/>
      <c r="H17" s="11"/>
      <c r="I17" s="11"/>
    </row>
    <row r="18" spans="1:13" x14ac:dyDescent="0.2">
      <c r="A18" s="16"/>
      <c r="B18" s="11"/>
      <c r="C18" s="11"/>
      <c r="D18" s="11"/>
      <c r="E18" s="11"/>
      <c r="F18" s="11"/>
      <c r="G18" s="11"/>
      <c r="H18" s="11"/>
      <c r="I18" s="11"/>
    </row>
    <row r="19" spans="1:13" x14ac:dyDescent="0.2">
      <c r="A19" s="17" t="s">
        <v>9</v>
      </c>
      <c r="B19" s="18"/>
      <c r="C19" s="18"/>
      <c r="D19" s="18"/>
      <c r="E19" s="18"/>
      <c r="F19" s="18"/>
      <c r="G19" s="18"/>
      <c r="H19" s="18"/>
      <c r="I19" s="19"/>
    </row>
    <row r="20" spans="1:13" x14ac:dyDescent="0.2">
      <c r="A20" s="3"/>
      <c r="B20" s="5"/>
      <c r="C20" s="20" t="s">
        <v>10</v>
      </c>
      <c r="D20" s="20" t="s">
        <v>11</v>
      </c>
      <c r="E20" s="20" t="s">
        <v>12</v>
      </c>
      <c r="F20" s="20" t="s">
        <v>13</v>
      </c>
      <c r="G20" s="20" t="s">
        <v>14</v>
      </c>
      <c r="H20" s="20" t="s">
        <v>15</v>
      </c>
      <c r="I20" s="20" t="s">
        <v>16</v>
      </c>
    </row>
    <row r="21" spans="1:13" x14ac:dyDescent="0.2">
      <c r="A21" s="3"/>
      <c r="B21" s="5"/>
      <c r="C21" s="21" t="s">
        <v>17</v>
      </c>
      <c r="D21" s="22" t="s">
        <v>17</v>
      </c>
      <c r="E21" s="21" t="s">
        <v>17</v>
      </c>
      <c r="F21" s="23" t="s">
        <v>17</v>
      </c>
      <c r="G21" s="23" t="s">
        <v>17</v>
      </c>
      <c r="H21" s="21" t="s">
        <v>18</v>
      </c>
      <c r="I21" s="21" t="s">
        <v>18</v>
      </c>
    </row>
    <row r="22" spans="1:13" x14ac:dyDescent="0.2">
      <c r="A22" s="3" t="s">
        <v>19</v>
      </c>
      <c r="B22" s="5"/>
      <c r="C22" s="4">
        <v>0</v>
      </c>
      <c r="D22" s="24">
        <v>0</v>
      </c>
      <c r="E22" s="24">
        <v>9280889</v>
      </c>
      <c r="F22" s="24">
        <v>9280889</v>
      </c>
      <c r="G22" s="24">
        <v>6216176.54</v>
      </c>
      <c r="H22" s="24">
        <f>E22-E25-F25-G25</f>
        <v>2498776.66</v>
      </c>
      <c r="I22" s="24">
        <v>0</v>
      </c>
    </row>
    <row r="23" spans="1:13" x14ac:dyDescent="0.2">
      <c r="A23" s="3" t="s">
        <v>20</v>
      </c>
      <c r="B23" s="5"/>
      <c r="C23" s="4"/>
      <c r="D23" s="24">
        <f t="shared" ref="D23:H23" si="0">C34</f>
        <v>0</v>
      </c>
      <c r="E23" s="24">
        <f t="shared" si="0"/>
        <v>0</v>
      </c>
      <c r="F23" s="24">
        <f t="shared" si="0"/>
        <v>0</v>
      </c>
      <c r="G23" s="24">
        <f t="shared" si="0"/>
        <v>2625.5400000000373</v>
      </c>
      <c r="H23" s="24">
        <f t="shared" si="0"/>
        <v>2293.75</v>
      </c>
      <c r="I23" s="24">
        <v>0</v>
      </c>
    </row>
    <row r="24" spans="1:13" x14ac:dyDescent="0.2">
      <c r="A24" s="3" t="s">
        <v>21</v>
      </c>
      <c r="B24" s="5"/>
      <c r="C24" s="4">
        <v>0</v>
      </c>
      <c r="D24" s="24">
        <v>0</v>
      </c>
      <c r="E24" s="24">
        <v>2362685.34</v>
      </c>
      <c r="F24" s="24">
        <v>704652.66</v>
      </c>
      <c r="G24" s="24">
        <v>3717068.09</v>
      </c>
      <c r="H24" s="24">
        <v>2496482.91</v>
      </c>
      <c r="I24" s="24">
        <v>0</v>
      </c>
    </row>
    <row r="25" spans="1:13" x14ac:dyDescent="0.2">
      <c r="A25" s="3" t="s">
        <v>22</v>
      </c>
      <c r="B25" s="5"/>
      <c r="C25" s="4">
        <v>0</v>
      </c>
      <c r="D25" s="24">
        <v>0</v>
      </c>
      <c r="E25" s="24">
        <v>2362685.34</v>
      </c>
      <c r="F25" s="4">
        <v>702027.12</v>
      </c>
      <c r="G25" s="24">
        <v>3717399.88</v>
      </c>
      <c r="H25" s="24">
        <f>2496483+2294</f>
        <v>2498777</v>
      </c>
      <c r="I25" s="24">
        <v>0</v>
      </c>
    </row>
    <row r="26" spans="1:13" x14ac:dyDescent="0.2">
      <c r="A26" s="3"/>
      <c r="B26" s="5"/>
      <c r="C26" s="4"/>
      <c r="D26" s="24"/>
      <c r="E26" s="24"/>
      <c r="F26" s="24"/>
      <c r="G26" s="24"/>
      <c r="H26" s="24"/>
      <c r="I26" s="24"/>
    </row>
    <row r="27" spans="1:13" x14ac:dyDescent="0.2">
      <c r="A27" s="3" t="s">
        <v>23</v>
      </c>
      <c r="B27" s="14"/>
      <c r="C27" s="25"/>
      <c r="D27" s="25"/>
      <c r="E27" s="25"/>
      <c r="F27" s="25"/>
      <c r="G27" s="25"/>
      <c r="H27" s="25"/>
      <c r="I27" s="4"/>
    </row>
    <row r="28" spans="1:13" x14ac:dyDescent="0.2">
      <c r="A28" s="26" t="s">
        <v>24</v>
      </c>
      <c r="B28" s="5"/>
      <c r="C28" s="4"/>
      <c r="D28" s="27"/>
      <c r="E28" s="25"/>
      <c r="F28" s="25"/>
      <c r="G28" s="25"/>
      <c r="H28" s="25"/>
      <c r="I28" s="4"/>
      <c r="M28" s="7"/>
    </row>
    <row r="29" spans="1:13" x14ac:dyDescent="0.2">
      <c r="A29" s="28"/>
      <c r="B29" s="29"/>
      <c r="C29" s="4"/>
      <c r="D29" s="24"/>
      <c r="E29" s="24"/>
      <c r="F29" s="24"/>
      <c r="G29" s="24"/>
      <c r="H29" s="24"/>
      <c r="I29" s="24"/>
    </row>
    <row r="30" spans="1:13" x14ac:dyDescent="0.2">
      <c r="A30" s="28"/>
      <c r="B30" s="29"/>
      <c r="C30" s="4"/>
      <c r="D30" s="24"/>
      <c r="E30" s="24"/>
      <c r="F30" s="24"/>
      <c r="G30" s="24"/>
      <c r="H30" s="24"/>
      <c r="I30" s="24"/>
    </row>
    <row r="31" spans="1:13" x14ac:dyDescent="0.2">
      <c r="A31" s="28"/>
      <c r="B31" s="29"/>
      <c r="C31" s="4"/>
      <c r="D31" s="24"/>
      <c r="E31" s="24"/>
      <c r="F31" s="24"/>
      <c r="G31" s="24"/>
      <c r="H31" s="24"/>
      <c r="I31" s="24"/>
    </row>
    <row r="32" spans="1:13" x14ac:dyDescent="0.2">
      <c r="A32" s="3" t="s">
        <v>25</v>
      </c>
      <c r="B32" s="5"/>
      <c r="C32" s="4">
        <f t="shared" ref="C32:I32" si="1">SUM(C29:C31)</f>
        <v>0</v>
      </c>
      <c r="D32" s="4">
        <f t="shared" si="1"/>
        <v>0</v>
      </c>
      <c r="E32" s="4">
        <f t="shared" si="1"/>
        <v>0</v>
      </c>
      <c r="F32" s="4">
        <f>SUM(F29:F31)</f>
        <v>0</v>
      </c>
      <c r="G32" s="4">
        <f t="shared" si="1"/>
        <v>0</v>
      </c>
      <c r="H32" s="4">
        <f t="shared" si="1"/>
        <v>0</v>
      </c>
      <c r="I32" s="4">
        <f t="shared" si="1"/>
        <v>0</v>
      </c>
    </row>
    <row r="33" spans="1:9" x14ac:dyDescent="0.2">
      <c r="A33" s="3"/>
      <c r="B33" s="5"/>
      <c r="C33" s="4"/>
      <c r="D33" s="24"/>
      <c r="E33" s="24"/>
      <c r="F33" s="24"/>
      <c r="G33" s="24"/>
      <c r="H33" s="24"/>
      <c r="I33" s="24"/>
    </row>
    <row r="34" spans="1:9" x14ac:dyDescent="0.2">
      <c r="A34" s="3" t="s">
        <v>26</v>
      </c>
      <c r="B34" s="5"/>
      <c r="C34" s="4">
        <f>+C23+C24-C25+C32</f>
        <v>0</v>
      </c>
      <c r="D34" s="4">
        <f t="shared" ref="D34:I34" si="2">+D23+D24-D25+D32</f>
        <v>0</v>
      </c>
      <c r="E34" s="4">
        <f>+E23+E24-E25+E32</f>
        <v>0</v>
      </c>
      <c r="F34" s="4">
        <f t="shared" si="2"/>
        <v>2625.5400000000373</v>
      </c>
      <c r="G34" s="4">
        <f>+G23+G24-G25+G32</f>
        <v>2293.75</v>
      </c>
      <c r="H34" s="4">
        <f>+H23+H24-H25+H32</f>
        <v>-0.33999999985098839</v>
      </c>
      <c r="I34" s="4">
        <f t="shared" si="2"/>
        <v>0</v>
      </c>
    </row>
    <row r="35" spans="1:9" x14ac:dyDescent="0.2">
      <c r="A35" s="28"/>
      <c r="B35" s="29"/>
      <c r="C35" s="30"/>
      <c r="D35" s="31"/>
      <c r="E35" s="31"/>
      <c r="F35" s="24"/>
      <c r="G35" s="24"/>
      <c r="H35" s="24"/>
      <c r="I35" s="24"/>
    </row>
    <row r="36" spans="1:9" x14ac:dyDescent="0.2">
      <c r="A36" s="3" t="s">
        <v>27</v>
      </c>
      <c r="B36" s="5"/>
      <c r="C36" s="30">
        <v>0</v>
      </c>
      <c r="D36" s="31">
        <v>0</v>
      </c>
      <c r="E36" s="31">
        <v>0</v>
      </c>
      <c r="F36" s="24">
        <v>48691.08</v>
      </c>
      <c r="G36" s="24">
        <v>1846224.07</v>
      </c>
      <c r="H36" s="24"/>
      <c r="I36" s="24"/>
    </row>
    <row r="37" spans="1:9" x14ac:dyDescent="0.2">
      <c r="A37" s="28"/>
      <c r="B37" s="29"/>
      <c r="C37" s="30"/>
      <c r="D37" s="31"/>
      <c r="E37" s="31"/>
      <c r="F37" s="24"/>
      <c r="G37" s="24"/>
      <c r="H37" s="24"/>
      <c r="I37" s="24"/>
    </row>
    <row r="38" spans="1:9" x14ac:dyDescent="0.2">
      <c r="A38" s="3" t="s">
        <v>28</v>
      </c>
      <c r="B38" s="32"/>
      <c r="C38" s="33">
        <f>C34-C36</f>
        <v>0</v>
      </c>
      <c r="D38" s="33">
        <f t="shared" ref="D38:I38" si="3">D34-D36</f>
        <v>0</v>
      </c>
      <c r="E38" s="33">
        <f t="shared" si="3"/>
        <v>0</v>
      </c>
      <c r="F38" s="34">
        <f t="shared" si="3"/>
        <v>-46065.539999999964</v>
      </c>
      <c r="G38" s="34">
        <f t="shared" si="3"/>
        <v>-1843930.32</v>
      </c>
      <c r="H38" s="34">
        <f t="shared" si="3"/>
        <v>-0.33999999985098839</v>
      </c>
      <c r="I38" s="34">
        <f t="shared" si="3"/>
        <v>0</v>
      </c>
    </row>
    <row r="39" spans="1:9" x14ac:dyDescent="0.2">
      <c r="A39" s="35"/>
      <c r="B39" s="35"/>
      <c r="C39" s="36"/>
      <c r="D39" s="36"/>
      <c r="E39" s="36"/>
      <c r="F39" s="36"/>
      <c r="G39" s="36"/>
      <c r="H39" s="36"/>
      <c r="I39" s="36"/>
    </row>
    <row r="40" spans="1:9" x14ac:dyDescent="0.2">
      <c r="A40" s="37" t="s">
        <v>29</v>
      </c>
      <c r="B40" s="10"/>
      <c r="C40" s="1"/>
      <c r="D40" s="1"/>
      <c r="E40" s="1"/>
      <c r="F40" s="1"/>
      <c r="G40" s="1"/>
      <c r="H40" s="1"/>
      <c r="I40" s="1"/>
    </row>
    <row r="41" spans="1:9" ht="26.45" customHeight="1" x14ac:dyDescent="0.2">
      <c r="A41" s="38" t="s">
        <v>30</v>
      </c>
      <c r="B41" s="39"/>
      <c r="C41" s="31"/>
      <c r="D41" s="31"/>
      <c r="E41" s="31"/>
      <c r="F41" s="31"/>
      <c r="G41" s="31"/>
      <c r="H41" s="31"/>
      <c r="I41" s="31"/>
    </row>
    <row r="42" spans="1:9" x14ac:dyDescent="0.2">
      <c r="A42" s="3"/>
      <c r="B42" s="5"/>
      <c r="C42" s="24"/>
      <c r="D42" s="24"/>
      <c r="E42" s="24"/>
      <c r="F42" s="24"/>
      <c r="G42" s="24"/>
      <c r="H42" s="24"/>
      <c r="I42" s="24"/>
    </row>
    <row r="43" spans="1:9" x14ac:dyDescent="0.2">
      <c r="A43" s="3" t="s">
        <v>31</v>
      </c>
      <c r="B43" s="5"/>
      <c r="C43" s="24"/>
      <c r="D43" s="24"/>
      <c r="E43" s="24"/>
      <c r="F43" s="24"/>
      <c r="G43" s="24"/>
      <c r="H43" s="24"/>
      <c r="I43" s="24"/>
    </row>
    <row r="44" spans="1:9" x14ac:dyDescent="0.2">
      <c r="A44" s="3"/>
      <c r="B44" s="5"/>
      <c r="C44" s="24"/>
      <c r="D44" s="24"/>
      <c r="E44" s="24"/>
      <c r="F44" s="24"/>
      <c r="G44" s="24"/>
      <c r="H44" s="24"/>
      <c r="I44" s="24"/>
    </row>
    <row r="45" spans="1:9" x14ac:dyDescent="0.2">
      <c r="A45" s="40" t="s">
        <v>32</v>
      </c>
      <c r="B45" s="32"/>
      <c r="C45" s="24"/>
      <c r="D45" s="24"/>
      <c r="E45" s="24"/>
      <c r="F45" s="24"/>
      <c r="G45" s="24"/>
      <c r="H45" s="24"/>
      <c r="I45" s="24"/>
    </row>
    <row r="46" spans="1:9" x14ac:dyDescent="0.2">
      <c r="A46" s="41" t="s">
        <v>33</v>
      </c>
      <c r="B46" s="42"/>
      <c r="C46" s="24"/>
      <c r="D46" s="24"/>
      <c r="E46" s="24"/>
      <c r="F46" s="24"/>
      <c r="G46" s="24"/>
      <c r="H46" s="24"/>
      <c r="I46" s="24"/>
    </row>
  </sheetData>
  <sheetProtection selectLockedCells="1"/>
  <mergeCells count="4">
    <mergeCell ref="A8:I9"/>
    <mergeCell ref="A12:I12"/>
    <mergeCell ref="A19:I19"/>
    <mergeCell ref="A41:B4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54956-53C0-42FF-B17C-AEDE117CE8F8}">
  <sheetPr>
    <pageSetUpPr fitToPage="1"/>
  </sheetPr>
  <dimension ref="A1:M46"/>
  <sheetViews>
    <sheetView zoomScaleNormal="100" workbookViewId="0">
      <selection activeCell="L13" sqref="L13"/>
    </sheetView>
  </sheetViews>
  <sheetFormatPr defaultRowHeight="12.75" x14ac:dyDescent="0.2"/>
  <cols>
    <col min="1" max="2" width="14.5703125" style="6" customWidth="1"/>
    <col min="3" max="8" width="14" style="6" customWidth="1"/>
    <col min="9" max="9" width="13.140625" style="6" customWidth="1"/>
    <col min="10" max="10" width="9.140625" style="6"/>
    <col min="11" max="11" width="14.85546875" style="7" bestFit="1" customWidth="1"/>
    <col min="12" max="12" width="9.140625" style="6"/>
    <col min="13" max="13" width="12.5703125" style="6" bestFit="1" customWidth="1"/>
    <col min="14" max="16384" width="9.140625" style="6"/>
  </cols>
  <sheetData>
    <row r="1" spans="1:9" x14ac:dyDescent="0.2">
      <c r="A1" s="48" t="s">
        <v>79</v>
      </c>
    </row>
    <row r="2" spans="1:9" x14ac:dyDescent="0.2">
      <c r="A2" s="6" t="s">
        <v>0</v>
      </c>
      <c r="B2" s="9" t="s">
        <v>34</v>
      </c>
      <c r="C2" s="10"/>
      <c r="D2" s="10"/>
      <c r="E2" s="11"/>
      <c r="G2" s="12" t="s">
        <v>1</v>
      </c>
      <c r="H2" s="9" t="s">
        <v>36</v>
      </c>
      <c r="I2" s="10"/>
    </row>
    <row r="3" spans="1:9" x14ac:dyDescent="0.2">
      <c r="A3" s="6" t="s">
        <v>2</v>
      </c>
      <c r="B3" s="9" t="s">
        <v>39</v>
      </c>
      <c r="C3" s="10"/>
      <c r="D3" s="10"/>
      <c r="E3" s="11"/>
      <c r="G3" s="12" t="s">
        <v>3</v>
      </c>
      <c r="H3" s="13" t="s">
        <v>37</v>
      </c>
      <c r="I3" s="14"/>
    </row>
    <row r="4" spans="1:9" ht="39" customHeight="1" x14ac:dyDescent="0.2">
      <c r="A4" s="6" t="s">
        <v>4</v>
      </c>
      <c r="B4" s="49" t="s">
        <v>73</v>
      </c>
      <c r="C4" s="49"/>
      <c r="D4" s="49"/>
      <c r="E4" s="11"/>
      <c r="G4" s="12" t="s">
        <v>5</v>
      </c>
      <c r="H4" s="9" t="s">
        <v>38</v>
      </c>
      <c r="I4" s="10"/>
    </row>
    <row r="5" spans="1:9" x14ac:dyDescent="0.2">
      <c r="A5" s="6" t="s">
        <v>6</v>
      </c>
      <c r="B5" s="10" t="s">
        <v>74</v>
      </c>
      <c r="C5" s="14"/>
      <c r="D5" s="14"/>
      <c r="E5" s="11"/>
      <c r="G5" s="12" t="s">
        <v>7</v>
      </c>
      <c r="H5" s="13" t="s">
        <v>75</v>
      </c>
      <c r="I5" s="14"/>
    </row>
    <row r="8" spans="1:9" ht="24.95" customHeight="1" x14ac:dyDescent="0.2">
      <c r="A8" s="47" t="s">
        <v>76</v>
      </c>
      <c r="B8" s="47"/>
      <c r="C8" s="47"/>
      <c r="D8" s="47"/>
      <c r="E8" s="47"/>
      <c r="F8" s="47"/>
      <c r="G8" s="47"/>
      <c r="H8" s="47"/>
      <c r="I8" s="47"/>
    </row>
    <row r="9" spans="1:9" x14ac:dyDescent="0.2">
      <c r="A9" s="47"/>
      <c r="B9" s="47"/>
      <c r="C9" s="47"/>
      <c r="D9" s="47"/>
      <c r="E9" s="47"/>
      <c r="F9" s="47"/>
      <c r="G9" s="47"/>
      <c r="H9" s="47"/>
      <c r="I9" s="47"/>
    </row>
    <row r="10" spans="1:9" x14ac:dyDescent="0.2">
      <c r="A10" s="2" t="s">
        <v>42</v>
      </c>
      <c r="C10" s="11"/>
      <c r="D10" s="11"/>
      <c r="E10" s="11"/>
      <c r="F10" s="11"/>
      <c r="G10" s="11"/>
      <c r="H10" s="11"/>
      <c r="I10" s="11"/>
    </row>
    <row r="11" spans="1:9" x14ac:dyDescent="0.2">
      <c r="C11" s="11"/>
      <c r="D11" s="11"/>
      <c r="E11" s="11"/>
      <c r="F11" s="11"/>
      <c r="G11" s="11"/>
      <c r="H11" s="11"/>
      <c r="I11" s="11"/>
    </row>
    <row r="12" spans="1:9" x14ac:dyDescent="0.2">
      <c r="A12" s="8" t="s">
        <v>77</v>
      </c>
      <c r="B12" s="15"/>
      <c r="C12" s="15"/>
      <c r="D12" s="15"/>
      <c r="E12" s="15"/>
      <c r="F12" s="15"/>
      <c r="G12" s="15"/>
      <c r="H12" s="15"/>
      <c r="I12" s="15"/>
    </row>
    <row r="13" spans="1:9" x14ac:dyDescent="0.2">
      <c r="C13" s="11"/>
      <c r="D13" s="11"/>
      <c r="E13" s="11"/>
      <c r="F13" s="11"/>
      <c r="G13" s="11"/>
      <c r="H13" s="11"/>
      <c r="I13" s="11"/>
    </row>
    <row r="14" spans="1:9" x14ac:dyDescent="0.2">
      <c r="A14" s="2" t="s">
        <v>78</v>
      </c>
      <c r="C14" s="11"/>
      <c r="D14" s="11"/>
      <c r="E14" s="11"/>
      <c r="F14" s="11"/>
      <c r="G14" s="11"/>
      <c r="H14" s="11"/>
      <c r="I14" s="11"/>
    </row>
    <row r="15" spans="1:9" x14ac:dyDescent="0.2">
      <c r="C15" s="11"/>
      <c r="D15" s="11"/>
      <c r="E15" s="11"/>
      <c r="F15" s="11"/>
      <c r="G15" s="11"/>
      <c r="H15" s="11"/>
      <c r="I15" s="11"/>
    </row>
    <row r="16" spans="1:9" x14ac:dyDescent="0.2">
      <c r="A16" s="2" t="s">
        <v>66</v>
      </c>
      <c r="C16" s="11"/>
      <c r="D16" s="11"/>
      <c r="E16" s="11"/>
      <c r="F16" s="11"/>
      <c r="G16" s="11"/>
      <c r="H16" s="11"/>
      <c r="I16" s="11"/>
    </row>
    <row r="17" spans="1:13" x14ac:dyDescent="0.2">
      <c r="A17" s="16" t="s">
        <v>8</v>
      </c>
      <c r="B17" s="11"/>
      <c r="C17" s="11"/>
      <c r="D17" s="11"/>
      <c r="E17" s="11"/>
      <c r="F17" s="11"/>
      <c r="G17" s="11"/>
      <c r="H17" s="11"/>
      <c r="I17" s="11"/>
    </row>
    <row r="18" spans="1:13" x14ac:dyDescent="0.2">
      <c r="A18" s="16"/>
      <c r="B18" s="11"/>
      <c r="C18" s="11"/>
      <c r="D18" s="11"/>
      <c r="E18" s="11"/>
      <c r="F18" s="11"/>
      <c r="G18" s="11"/>
      <c r="H18" s="11"/>
      <c r="I18" s="11"/>
    </row>
    <row r="19" spans="1:13" x14ac:dyDescent="0.2">
      <c r="A19" s="17" t="s">
        <v>9</v>
      </c>
      <c r="B19" s="18"/>
      <c r="C19" s="18"/>
      <c r="D19" s="18"/>
      <c r="E19" s="18"/>
      <c r="F19" s="18"/>
      <c r="G19" s="18"/>
      <c r="H19" s="18"/>
      <c r="I19" s="19"/>
    </row>
    <row r="20" spans="1:13" x14ac:dyDescent="0.2">
      <c r="A20" s="3"/>
      <c r="B20" s="5"/>
      <c r="C20" s="20" t="s">
        <v>10</v>
      </c>
      <c r="D20" s="20" t="s">
        <v>11</v>
      </c>
      <c r="E20" s="20" t="s">
        <v>12</v>
      </c>
      <c r="F20" s="20" t="s">
        <v>13</v>
      </c>
      <c r="G20" s="20" t="s">
        <v>14</v>
      </c>
      <c r="H20" s="20" t="s">
        <v>15</v>
      </c>
      <c r="I20" s="20" t="s">
        <v>16</v>
      </c>
    </row>
    <row r="21" spans="1:13" x14ac:dyDescent="0.2">
      <c r="A21" s="3"/>
      <c r="B21" s="5"/>
      <c r="C21" s="21" t="s">
        <v>17</v>
      </c>
      <c r="D21" s="22" t="s">
        <v>17</v>
      </c>
      <c r="E21" s="21" t="s">
        <v>17</v>
      </c>
      <c r="F21" s="23" t="s">
        <v>17</v>
      </c>
      <c r="G21" s="23" t="s">
        <v>17</v>
      </c>
      <c r="H21" s="21" t="s">
        <v>18</v>
      </c>
      <c r="I21" s="21" t="s">
        <v>18</v>
      </c>
    </row>
    <row r="22" spans="1:13" x14ac:dyDescent="0.2">
      <c r="A22" s="3" t="s">
        <v>19</v>
      </c>
      <c r="B22" s="5"/>
      <c r="C22" s="4"/>
      <c r="D22" s="24"/>
      <c r="E22" s="24"/>
      <c r="F22" s="24"/>
      <c r="G22" s="24"/>
      <c r="H22" s="24"/>
      <c r="I22" s="24"/>
    </row>
    <row r="23" spans="1:13" x14ac:dyDescent="0.2">
      <c r="A23" s="3" t="s">
        <v>20</v>
      </c>
      <c r="B23" s="5"/>
      <c r="C23" s="4"/>
      <c r="D23" s="24"/>
      <c r="E23" s="24"/>
      <c r="F23" s="24"/>
      <c r="G23" s="24"/>
      <c r="H23" s="24"/>
      <c r="I23" s="24"/>
    </row>
    <row r="24" spans="1:13" x14ac:dyDescent="0.2">
      <c r="A24" s="3" t="s">
        <v>21</v>
      </c>
      <c r="B24" s="5"/>
      <c r="C24" s="4"/>
      <c r="D24" s="24"/>
      <c r="E24" s="24"/>
      <c r="F24" s="24"/>
      <c r="G24" s="24"/>
      <c r="H24" s="24"/>
      <c r="I24" s="24"/>
    </row>
    <row r="25" spans="1:13" x14ac:dyDescent="0.2">
      <c r="A25" s="3" t="s">
        <v>22</v>
      </c>
      <c r="B25" s="5"/>
      <c r="C25" s="4"/>
      <c r="D25" s="24"/>
      <c r="E25" s="24"/>
      <c r="F25" s="4"/>
      <c r="G25" s="24"/>
      <c r="H25" s="24"/>
      <c r="I25" s="24"/>
    </row>
    <row r="26" spans="1:13" x14ac:dyDescent="0.2">
      <c r="A26" s="3"/>
      <c r="B26" s="5"/>
      <c r="C26" s="4"/>
      <c r="D26" s="24"/>
      <c r="E26" s="24"/>
      <c r="F26" s="24"/>
      <c r="G26" s="24"/>
      <c r="H26" s="24"/>
      <c r="I26" s="24"/>
    </row>
    <row r="27" spans="1:13" x14ac:dyDescent="0.2">
      <c r="A27" s="3" t="s">
        <v>23</v>
      </c>
      <c r="B27" s="14"/>
      <c r="C27" s="25"/>
      <c r="D27" s="25"/>
      <c r="E27" s="25"/>
      <c r="F27" s="25"/>
      <c r="G27" s="25"/>
      <c r="H27" s="25"/>
      <c r="I27" s="4"/>
    </row>
    <row r="28" spans="1:13" x14ac:dyDescent="0.2">
      <c r="A28" s="26" t="s">
        <v>24</v>
      </c>
      <c r="B28" s="5"/>
      <c r="C28" s="4"/>
      <c r="D28" s="27"/>
      <c r="E28" s="25"/>
      <c r="F28" s="25"/>
      <c r="G28" s="25"/>
      <c r="H28" s="25"/>
      <c r="I28" s="4"/>
      <c r="M28" s="7"/>
    </row>
    <row r="29" spans="1:13" x14ac:dyDescent="0.2">
      <c r="A29" s="28"/>
      <c r="B29" s="29"/>
      <c r="C29" s="4"/>
      <c r="D29" s="24"/>
      <c r="E29" s="24"/>
      <c r="F29" s="24"/>
      <c r="G29" s="24"/>
      <c r="H29" s="24"/>
      <c r="I29" s="24"/>
    </row>
    <row r="30" spans="1:13" x14ac:dyDescent="0.2">
      <c r="A30" s="28"/>
      <c r="B30" s="29"/>
      <c r="C30" s="4"/>
      <c r="D30" s="24"/>
      <c r="E30" s="24"/>
      <c r="F30" s="24"/>
      <c r="G30" s="24"/>
      <c r="H30" s="24"/>
      <c r="I30" s="24"/>
    </row>
    <row r="31" spans="1:13" x14ac:dyDescent="0.2">
      <c r="A31" s="28"/>
      <c r="B31" s="29"/>
      <c r="C31" s="4"/>
      <c r="D31" s="24"/>
      <c r="E31" s="24"/>
      <c r="F31" s="24"/>
      <c r="G31" s="24"/>
      <c r="H31" s="24"/>
      <c r="I31" s="24"/>
    </row>
    <row r="32" spans="1:13" x14ac:dyDescent="0.2">
      <c r="A32" s="3" t="s">
        <v>25</v>
      </c>
      <c r="B32" s="5"/>
      <c r="C32" s="4">
        <f t="shared" ref="C32:I32" si="0">SUM(C29:C31)</f>
        <v>0</v>
      </c>
      <c r="D32" s="4">
        <f t="shared" si="0"/>
        <v>0</v>
      </c>
      <c r="E32" s="4">
        <f t="shared" si="0"/>
        <v>0</v>
      </c>
      <c r="F32" s="4">
        <f>SUM(F29:F31)</f>
        <v>0</v>
      </c>
      <c r="G32" s="4">
        <f t="shared" si="0"/>
        <v>0</v>
      </c>
      <c r="H32" s="4">
        <f t="shared" si="0"/>
        <v>0</v>
      </c>
      <c r="I32" s="4">
        <f t="shared" si="0"/>
        <v>0</v>
      </c>
    </row>
    <row r="33" spans="1:9" x14ac:dyDescent="0.2">
      <c r="A33" s="3"/>
      <c r="B33" s="5"/>
      <c r="C33" s="4"/>
      <c r="D33" s="24"/>
      <c r="E33" s="24"/>
      <c r="F33" s="24"/>
      <c r="G33" s="24"/>
      <c r="H33" s="24"/>
      <c r="I33" s="24"/>
    </row>
    <row r="34" spans="1:9" x14ac:dyDescent="0.2">
      <c r="A34" s="3" t="s">
        <v>26</v>
      </c>
      <c r="B34" s="5"/>
      <c r="C34" s="4">
        <f>+C23+C24-C25+C32</f>
        <v>0</v>
      </c>
      <c r="D34" s="4">
        <f t="shared" ref="D34:I34" si="1">+D23+D24-D25+D32</f>
        <v>0</v>
      </c>
      <c r="E34" s="4">
        <f>+E23+E24-E25+E32</f>
        <v>0</v>
      </c>
      <c r="F34" s="4">
        <f t="shared" si="1"/>
        <v>0</v>
      </c>
      <c r="G34" s="4">
        <f>+G23+G24-G25+G32</f>
        <v>0</v>
      </c>
      <c r="H34" s="4">
        <f>+H23+H24-H25+H32</f>
        <v>0</v>
      </c>
      <c r="I34" s="4">
        <f t="shared" si="1"/>
        <v>0</v>
      </c>
    </row>
    <row r="35" spans="1:9" x14ac:dyDescent="0.2">
      <c r="A35" s="28"/>
      <c r="B35" s="29"/>
      <c r="C35" s="30"/>
      <c r="D35" s="31"/>
      <c r="E35" s="31"/>
      <c r="F35" s="24"/>
      <c r="G35" s="24"/>
      <c r="H35" s="24"/>
      <c r="I35" s="24"/>
    </row>
    <row r="36" spans="1:9" x14ac:dyDescent="0.2">
      <c r="A36" s="3" t="s">
        <v>27</v>
      </c>
      <c r="B36" s="5"/>
      <c r="C36" s="30">
        <v>0</v>
      </c>
      <c r="D36" s="31">
        <v>0</v>
      </c>
      <c r="E36" s="31">
        <v>0</v>
      </c>
      <c r="F36" s="24"/>
      <c r="G36" s="24"/>
      <c r="H36" s="24"/>
      <c r="I36" s="24"/>
    </row>
    <row r="37" spans="1:9" x14ac:dyDescent="0.2">
      <c r="A37" s="28"/>
      <c r="B37" s="29"/>
      <c r="C37" s="30"/>
      <c r="D37" s="31"/>
      <c r="E37" s="31"/>
      <c r="F37" s="24"/>
      <c r="G37" s="24"/>
      <c r="H37" s="24"/>
      <c r="I37" s="24"/>
    </row>
    <row r="38" spans="1:9" x14ac:dyDescent="0.2">
      <c r="A38" s="3" t="s">
        <v>28</v>
      </c>
      <c r="B38" s="32"/>
      <c r="C38" s="33">
        <f>C34-C36</f>
        <v>0</v>
      </c>
      <c r="D38" s="33">
        <f t="shared" ref="D38:I38" si="2">D34-D36</f>
        <v>0</v>
      </c>
      <c r="E38" s="33">
        <f t="shared" si="2"/>
        <v>0</v>
      </c>
      <c r="F38" s="34">
        <f t="shared" si="2"/>
        <v>0</v>
      </c>
      <c r="G38" s="34">
        <f t="shared" si="2"/>
        <v>0</v>
      </c>
      <c r="H38" s="34">
        <f t="shared" si="2"/>
        <v>0</v>
      </c>
      <c r="I38" s="34">
        <f t="shared" si="2"/>
        <v>0</v>
      </c>
    </row>
    <row r="39" spans="1:9" x14ac:dyDescent="0.2">
      <c r="A39" s="35"/>
      <c r="B39" s="35"/>
      <c r="C39" s="36"/>
      <c r="D39" s="36"/>
      <c r="E39" s="36"/>
      <c r="F39" s="36"/>
      <c r="G39" s="36"/>
      <c r="H39" s="36"/>
      <c r="I39" s="36"/>
    </row>
    <row r="40" spans="1:9" x14ac:dyDescent="0.2">
      <c r="A40" s="37" t="s">
        <v>29</v>
      </c>
      <c r="B40" s="10"/>
      <c r="C40" s="1"/>
      <c r="D40" s="1"/>
      <c r="E40" s="1"/>
      <c r="F40" s="1"/>
      <c r="G40" s="1"/>
      <c r="H40" s="1"/>
      <c r="I40" s="1"/>
    </row>
    <row r="41" spans="1:9" ht="26.45" customHeight="1" x14ac:dyDescent="0.2">
      <c r="A41" s="38" t="s">
        <v>30</v>
      </c>
      <c r="B41" s="39"/>
      <c r="C41" s="31"/>
      <c r="D41" s="31"/>
      <c r="E41" s="31"/>
      <c r="F41" s="31"/>
      <c r="G41" s="31"/>
      <c r="H41" s="31"/>
      <c r="I41" s="31"/>
    </row>
    <row r="42" spans="1:9" x14ac:dyDescent="0.2">
      <c r="A42" s="3"/>
      <c r="B42" s="5"/>
      <c r="C42" s="24"/>
      <c r="D42" s="24"/>
      <c r="E42" s="24"/>
      <c r="F42" s="24"/>
      <c r="G42" s="24"/>
      <c r="H42" s="24"/>
      <c r="I42" s="24"/>
    </row>
    <row r="43" spans="1:9" x14ac:dyDescent="0.2">
      <c r="A43" s="3" t="s">
        <v>31</v>
      </c>
      <c r="B43" s="5"/>
      <c r="C43" s="24"/>
      <c r="D43" s="24"/>
      <c r="E43" s="24"/>
      <c r="F43" s="24"/>
      <c r="G43" s="24"/>
      <c r="H43" s="24"/>
      <c r="I43" s="24"/>
    </row>
    <row r="44" spans="1:9" x14ac:dyDescent="0.2">
      <c r="A44" s="3"/>
      <c r="B44" s="5"/>
      <c r="C44" s="24"/>
      <c r="D44" s="24"/>
      <c r="E44" s="24"/>
      <c r="F44" s="24"/>
      <c r="G44" s="24"/>
      <c r="H44" s="24"/>
      <c r="I44" s="24"/>
    </row>
    <row r="45" spans="1:9" x14ac:dyDescent="0.2">
      <c r="A45" s="40" t="s">
        <v>32</v>
      </c>
      <c r="B45" s="32"/>
      <c r="C45" s="24"/>
      <c r="D45" s="24"/>
      <c r="E45" s="24"/>
      <c r="F45" s="24"/>
      <c r="G45" s="24"/>
      <c r="H45" s="24"/>
      <c r="I45" s="24"/>
    </row>
    <row r="46" spans="1:9" x14ac:dyDescent="0.2">
      <c r="A46" s="41" t="s">
        <v>33</v>
      </c>
      <c r="B46" s="42"/>
      <c r="C46" s="24"/>
      <c r="D46" s="24"/>
      <c r="E46" s="24"/>
      <c r="F46" s="24"/>
      <c r="G46" s="24"/>
      <c r="H46" s="24"/>
      <c r="I46" s="24"/>
    </row>
  </sheetData>
  <sheetProtection selectLockedCells="1"/>
  <mergeCells count="5">
    <mergeCell ref="A8:I9"/>
    <mergeCell ref="A12:I12"/>
    <mergeCell ref="A19:I19"/>
    <mergeCell ref="A41:B41"/>
    <mergeCell ref="B4:D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 200</vt:lpstr>
      <vt:lpstr>S 250</vt:lpstr>
      <vt:lpstr>S 501</vt:lpstr>
      <vt:lpstr>S 666</vt:lpstr>
      <vt:lpstr>S 626</vt:lpstr>
    </vt:vector>
  </TitlesOfParts>
  <Manager/>
  <Company>House of Representatives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ng</dc:creator>
  <cp:keywords/>
  <dc:description/>
  <cp:lastModifiedBy>Vu, Khoi Anh</cp:lastModifiedBy>
  <cp:revision/>
  <dcterms:created xsi:type="dcterms:W3CDTF">2007-10-18T21:13:24Z</dcterms:created>
  <dcterms:modified xsi:type="dcterms:W3CDTF">2024-09-30T18:54:34Z</dcterms:modified>
  <cp:category/>
  <cp:contentStatus/>
</cp:coreProperties>
</file>