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3 NON GENERAL FUND RPT\Master Form 37-49_to Leg,B&amp;F\"/>
    </mc:Choice>
  </mc:AlternateContent>
  <xr:revisionPtr revIDLastSave="0" documentId="13_ncr:1_{2380BAB3-8012-4048-A01A-CCF593284A86}" xr6:coauthVersionLast="44" xr6:coauthVersionMax="47" xr10:uidLastSave="{00000000-0000-0000-0000-000000000000}"/>
  <bookViews>
    <workbookView xWindow="-120" yWindow="-120" windowWidth="29040" windowHeight="15840" tabRatio="736" firstSheet="22" activeTab="42" xr2:uid="{7013CA5F-40E5-451F-AED0-BB95E88B2793}"/>
  </bookViews>
  <sheets>
    <sheet name="S 600" sheetId="14" r:id="rId1"/>
    <sheet name="S 603" sheetId="38" r:id="rId2"/>
    <sheet name="S 604" sheetId="27" r:id="rId3"/>
    <sheet name="S 613" sheetId="49" r:id="rId4"/>
    <sheet name="S 615" sheetId="15" r:id="rId5"/>
    <sheet name="S 619" sheetId="39" r:id="rId6"/>
    <sheet name="S 625" sheetId="9" r:id="rId7"/>
    <sheet name="S 626" sheetId="50" r:id="rId8"/>
    <sheet name="S 628" sheetId="40" r:id="rId9"/>
    <sheet name="S 629" sheetId="28" r:id="rId10"/>
    <sheet name="S 630" sheetId="16" r:id="rId11"/>
    <sheet name="S 635" sheetId="35" r:id="rId12"/>
    <sheet name="S 637" sheetId="51" r:id="rId13"/>
    <sheet name="S 640" sheetId="41" r:id="rId14"/>
    <sheet name="S 641" sheetId="33" r:id="rId15"/>
    <sheet name="S 642" sheetId="29" r:id="rId16"/>
    <sheet name="S 644" sheetId="47" r:id="rId17"/>
    <sheet name="S 645" sheetId="10" r:id="rId18"/>
    <sheet name="S 646" sheetId="11" r:id="rId19"/>
    <sheet name="S 647" sheetId="12" r:id="rId20"/>
    <sheet name="S 648" sheetId="17" r:id="rId21"/>
    <sheet name="S 649" sheetId="36" r:id="rId22"/>
    <sheet name="S 650" sheetId="13" r:id="rId23"/>
    <sheet name="S 651" sheetId="21" r:id="rId24"/>
    <sheet name="S 652" sheetId="18" r:id="rId25"/>
    <sheet name="S 653" sheetId="19" r:id="rId26"/>
    <sheet name="S 654" sheetId="48" r:id="rId27"/>
    <sheet name="S 655" sheetId="42" r:id="rId28"/>
    <sheet name="S 656" sheetId="22" r:id="rId29"/>
    <sheet name="S 658" sheetId="30" r:id="rId30"/>
    <sheet name="S 659" sheetId="23" r:id="rId31"/>
    <sheet name="S 660" sheetId="43" r:id="rId32"/>
    <sheet name="S 661" sheetId="37" r:id="rId33"/>
    <sheet name="S 662" sheetId="31" r:id="rId34"/>
    <sheet name="S 663" sheetId="34" r:id="rId35"/>
    <sheet name="S 664" sheetId="24" r:id="rId36"/>
    <sheet name="S 666" sheetId="52" r:id="rId37"/>
    <sheet name="S 667" sheetId="44" r:id="rId38"/>
    <sheet name="S 668" sheetId="45" r:id="rId39"/>
    <sheet name="S 670" sheetId="25" r:id="rId40"/>
    <sheet name="S 671" sheetId="46" r:id="rId41"/>
    <sheet name="S 674" sheetId="26" r:id="rId42"/>
    <sheet name="S 675" sheetId="32" r:id="rId43"/>
  </sheets>
  <definedNames>
    <definedName name="_xlnm.Print_Area" localSheetId="0">'S 600'!$A$1:$H$25</definedName>
    <definedName name="_xlnm.Print_Area" localSheetId="1">'S 603'!$B$1:$H$23</definedName>
    <definedName name="_xlnm.Print_Area" localSheetId="2">'S 604'!$A$1:$H$24</definedName>
    <definedName name="_xlnm.Print_Area" localSheetId="4">'S 615'!$A$1:$H$25</definedName>
    <definedName name="_xlnm.Print_Area" localSheetId="5">'S 619'!$B$1:$H$23</definedName>
    <definedName name="_xlnm.Print_Area" localSheetId="6">'S 625'!$A$1:$H$24</definedName>
    <definedName name="_xlnm.Print_Area" localSheetId="7">'S 626'!$A$1:$H$24</definedName>
    <definedName name="_xlnm.Print_Area" localSheetId="8">'S 628'!$A$1:$H$24</definedName>
    <definedName name="_xlnm.Print_Area" localSheetId="9">'S 629'!$A$1:$H$24</definedName>
    <definedName name="_xlnm.Print_Area" localSheetId="10">'S 630'!$A$1:$H$25</definedName>
    <definedName name="_xlnm.Print_Area" localSheetId="11">'S 635'!$A$1:$H$24</definedName>
    <definedName name="_xlnm.Print_Area" localSheetId="12">'S 637'!$A$1:$H$24</definedName>
    <definedName name="_xlnm.Print_Area" localSheetId="13">'S 640'!$B$1:$H$24</definedName>
    <definedName name="_xlnm.Print_Area" localSheetId="14">'S 641'!$A$1:$H$24</definedName>
    <definedName name="_xlnm.Print_Area" localSheetId="15">'S 642'!$A$1:$H$24</definedName>
    <definedName name="_xlnm.Print_Area" localSheetId="17">'S 645'!$A$1:$H$24</definedName>
    <definedName name="_xlnm.Print_Area" localSheetId="18">'S 646'!$A$1:$H$24</definedName>
    <definedName name="_xlnm.Print_Area" localSheetId="19">'S 647'!$A$1:$H$24</definedName>
    <definedName name="_xlnm.Print_Area" localSheetId="20">'S 648'!$A$1:$H$25</definedName>
    <definedName name="_xlnm.Print_Area" localSheetId="21">'S 649'!$A$1:$H$24</definedName>
    <definedName name="_xlnm.Print_Area" localSheetId="22">'S 650'!$A$1:$H$24</definedName>
    <definedName name="_xlnm.Print_Area" localSheetId="23">'S 651'!$A$1:$H$24</definedName>
    <definedName name="_xlnm.Print_Area" localSheetId="24">'S 652'!$A$1:$H$25</definedName>
    <definedName name="_xlnm.Print_Area" localSheetId="25">'S 653'!$A$1:$H$25</definedName>
    <definedName name="_xlnm.Print_Area" localSheetId="27">'S 655'!$B$1:$H$23</definedName>
    <definedName name="_xlnm.Print_Area" localSheetId="28">'S 656'!$A$1:$H$24</definedName>
    <definedName name="_xlnm.Print_Area" localSheetId="29">'S 658'!$A$1:$H$24</definedName>
    <definedName name="_xlnm.Print_Area" localSheetId="30">'S 659'!$A$1:$H$24</definedName>
    <definedName name="_xlnm.Print_Area" localSheetId="32">'S 661'!$A$1:$H$24</definedName>
    <definedName name="_xlnm.Print_Area" localSheetId="33">'S 662'!$A$1:$H$24</definedName>
    <definedName name="_xlnm.Print_Area" localSheetId="34">'S 663'!$A$1:$H$24</definedName>
    <definedName name="_xlnm.Print_Area" localSheetId="35">'S 664'!$A$1:$H$24</definedName>
    <definedName name="_xlnm.Print_Area" localSheetId="36">'S 666'!$A$1:$H$24</definedName>
    <definedName name="_xlnm.Print_Area" localSheetId="38">'S 668'!$A$1:$H$24</definedName>
    <definedName name="_xlnm.Print_Area" localSheetId="39">'S 670'!$A$1:$H$24</definedName>
    <definedName name="_xlnm.Print_Area" localSheetId="41">'S 674'!$A$1:$H$24</definedName>
    <definedName name="_xlnm.Print_Area" localSheetId="42">'S 675'!$A$1:$H$24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3" i="52" l="1"/>
  <c r="C23" i="51"/>
  <c r="E23" i="50"/>
  <c r="F23" i="50"/>
  <c r="G23" i="50"/>
  <c r="H23" i="50"/>
  <c r="D23" i="50" l="1"/>
  <c r="C23" i="50"/>
  <c r="C23" i="37" l="1"/>
  <c r="C23" i="36"/>
  <c r="C23" i="35"/>
  <c r="H23" i="49" l="1"/>
  <c r="G23" i="49"/>
  <c r="F23" i="49"/>
  <c r="E23" i="49"/>
  <c r="D23" i="49"/>
  <c r="C23" i="49"/>
  <c r="H23" i="48"/>
  <c r="G23" i="48"/>
  <c r="F23" i="48"/>
  <c r="E23" i="48"/>
  <c r="D23" i="48"/>
  <c r="C23" i="48"/>
  <c r="H23" i="47"/>
  <c r="G23" i="47"/>
  <c r="F23" i="47"/>
  <c r="E23" i="47"/>
  <c r="D23" i="47"/>
  <c r="C23" i="47"/>
  <c r="H23" i="45" l="1"/>
  <c r="G23" i="45"/>
  <c r="F23" i="45"/>
  <c r="E23" i="45"/>
  <c r="D23" i="45"/>
  <c r="C23" i="45"/>
  <c r="D23" i="42"/>
  <c r="C23" i="42"/>
  <c r="D24" i="41"/>
  <c r="C14" i="41"/>
  <c r="C16" i="41" s="1"/>
  <c r="H23" i="39"/>
  <c r="G15" i="39"/>
  <c r="D15" i="39"/>
  <c r="G13" i="39"/>
  <c r="G23" i="39" s="1"/>
  <c r="D13" i="39"/>
  <c r="E13" i="39" s="1"/>
  <c r="C13" i="39"/>
  <c r="C23" i="39" s="1"/>
  <c r="D23" i="38"/>
  <c r="C23" i="38"/>
  <c r="C24" i="41" l="1"/>
  <c r="F13" i="39"/>
  <c r="F23" i="39" s="1"/>
  <c r="E23" i="39"/>
  <c r="E15" i="39"/>
  <c r="D23" i="39"/>
  <c r="H23" i="34" l="1"/>
  <c r="G23" i="34"/>
  <c r="F23" i="34"/>
  <c r="E23" i="34"/>
  <c r="D23" i="34"/>
  <c r="C23" i="34"/>
  <c r="H23" i="33"/>
  <c r="G23" i="33"/>
  <c r="F23" i="33"/>
  <c r="E23" i="33"/>
  <c r="D23" i="33"/>
  <c r="C23" i="33"/>
  <c r="C13" i="33"/>
  <c r="H23" i="32" l="1"/>
  <c r="G23" i="32"/>
  <c r="F23" i="32"/>
  <c r="E23" i="32"/>
  <c r="D23" i="32"/>
  <c r="C15" i="32"/>
  <c r="H23" i="31"/>
  <c r="G23" i="31"/>
  <c r="F23" i="31"/>
  <c r="E23" i="31"/>
  <c r="D23" i="31"/>
  <c r="C23" i="31"/>
  <c r="H23" i="30"/>
  <c r="G23" i="30"/>
  <c r="F23" i="30"/>
  <c r="E23" i="30"/>
  <c r="D23" i="30"/>
  <c r="C23" i="30"/>
  <c r="H23" i="29"/>
  <c r="G23" i="29"/>
  <c r="F23" i="29"/>
  <c r="C23" i="29"/>
  <c r="E15" i="29"/>
  <c r="E23" i="29" s="1"/>
  <c r="D15" i="29"/>
  <c r="D23" i="29" s="1"/>
  <c r="C15" i="29"/>
  <c r="H23" i="28"/>
  <c r="G23" i="28"/>
  <c r="F23" i="28"/>
  <c r="E23" i="28"/>
  <c r="D23" i="28"/>
  <c r="C15" i="28"/>
  <c r="C23" i="28" s="1"/>
  <c r="H23" i="27"/>
  <c r="G23" i="27"/>
  <c r="F23" i="27"/>
  <c r="E23" i="27"/>
  <c r="D23" i="27"/>
  <c r="C23" i="27"/>
  <c r="H23" i="26" l="1"/>
  <c r="G23" i="26"/>
  <c r="F23" i="26"/>
  <c r="E23" i="26"/>
  <c r="C23" i="26"/>
  <c r="D15" i="26"/>
  <c r="D23" i="26" s="1"/>
  <c r="H23" i="25"/>
  <c r="G23" i="25"/>
  <c r="F23" i="25"/>
  <c r="E23" i="25"/>
  <c r="D23" i="25"/>
  <c r="C23" i="25"/>
  <c r="H23" i="24"/>
  <c r="G23" i="24"/>
  <c r="F23" i="24"/>
  <c r="E23" i="24"/>
  <c r="D23" i="24"/>
  <c r="C23" i="24"/>
  <c r="H23" i="23"/>
  <c r="G23" i="23"/>
  <c r="F23" i="23"/>
  <c r="E23" i="23"/>
  <c r="D23" i="23"/>
  <c r="C23" i="23"/>
  <c r="H23" i="22"/>
  <c r="G23" i="22"/>
  <c r="F23" i="22"/>
  <c r="E23" i="22"/>
  <c r="D23" i="22"/>
  <c r="C23" i="22"/>
  <c r="H23" i="21"/>
  <c r="G23" i="21"/>
  <c r="F23" i="21"/>
  <c r="E23" i="21"/>
  <c r="D23" i="21"/>
  <c r="C23" i="21"/>
  <c r="H24" i="19"/>
  <c r="G24" i="19"/>
  <c r="F24" i="19"/>
  <c r="E24" i="19"/>
  <c r="D24" i="19"/>
  <c r="C24" i="19"/>
  <c r="H24" i="18"/>
  <c r="G24" i="18"/>
  <c r="F24" i="18"/>
  <c r="E24" i="18"/>
  <c r="D24" i="18"/>
  <c r="C24" i="18"/>
  <c r="H24" i="17"/>
  <c r="G24" i="17"/>
  <c r="F24" i="17"/>
  <c r="E24" i="17"/>
  <c r="D24" i="17"/>
  <c r="C24" i="17"/>
  <c r="H24" i="16"/>
  <c r="G24" i="16"/>
  <c r="F24" i="16"/>
  <c r="E24" i="16"/>
  <c r="D24" i="16"/>
  <c r="C24" i="16"/>
  <c r="H24" i="15"/>
  <c r="G24" i="15"/>
  <c r="F24" i="15"/>
  <c r="E24" i="15"/>
  <c r="D24" i="15"/>
  <c r="H24" i="14"/>
  <c r="G24" i="14"/>
  <c r="F24" i="14"/>
  <c r="E24" i="14"/>
  <c r="D24" i="14"/>
</calcChain>
</file>

<file path=xl/sharedStrings.xml><?xml version="1.0" encoding="utf-8"?>
<sst xmlns="http://schemas.openxmlformats.org/spreadsheetml/2006/main" count="1342" uniqueCount="159">
  <si>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</si>
  <si>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</si>
  <si>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</si>
  <si>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</si>
  <si>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</si>
  <si>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</si>
  <si>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</si>
  <si>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</si>
  <si>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</si>
  <si>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</si>
  <si>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</si>
  <si>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</si>
  <si>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</si>
  <si>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</si>
  <si>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</si>
  <si>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</si>
  <si>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t>Department: HTH904AJ</t>
  </si>
  <si>
    <t>Fund Type (MOF):P</t>
  </si>
  <si>
    <t>Name of fund: Dementia Capable Service Systems</t>
  </si>
  <si>
    <t>Apprn. Account. No.: S 625 H</t>
  </si>
  <si>
    <t>Name of fund: MIPPA Priority Area 3 ADRCs</t>
  </si>
  <si>
    <t>Apprn. Account. No.: S 645 H</t>
  </si>
  <si>
    <t>Name of fund: MIPPA Priority Area 1 SHIPs</t>
  </si>
  <si>
    <t>Apprn. Account. No.: S 646 H</t>
  </si>
  <si>
    <t>Name of fund: MIPPA Priority Area 2 AAAs</t>
  </si>
  <si>
    <t>Apprn. Account. No.: S 647 H</t>
  </si>
  <si>
    <t>Name of fund: BOLD Public Health Core Capacity Program</t>
  </si>
  <si>
    <t>Apprn. Account. No.: S 650 H</t>
  </si>
  <si>
    <t>Legal Authority: Act 88, SLH 2021, as amended by Act 248, SLH 2022</t>
  </si>
  <si>
    <t>Department: Health</t>
  </si>
  <si>
    <t>Prog ID(s):  HTH 440</t>
  </si>
  <si>
    <t>Name of Fund: SBIRT</t>
  </si>
  <si>
    <t>Legal Authority: Section 509 Public Health Service Act, as amended.</t>
  </si>
  <si>
    <t>Fund Type (MOF): P</t>
  </si>
  <si>
    <t>Appropriation Account Number:  600</t>
  </si>
  <si>
    <t>Name of Fund: Hawaii YT-I (Youth Treatment Implementation)</t>
  </si>
  <si>
    <t>Legal Authority: Section 509 Public Health Service Act, as amended</t>
  </si>
  <si>
    <t>Appropriation Account Number:  615</t>
  </si>
  <si>
    <t>Name of Fund: Strategic Prevention Framework-Partnerships for Success (HI-SPF-PFS)</t>
  </si>
  <si>
    <t>Legal Authority: Section 516 PHS Act as amended</t>
  </si>
  <si>
    <t>Appropriation Account Number:  630</t>
  </si>
  <si>
    <t>Name of Fund: Hawaii State Opioid Response (SOR)</t>
  </si>
  <si>
    <t>Legal Authority: Section 319(a) of the Public Health Services Act, the Center for Flex Grants of the SAMHSA of the United States DHHS</t>
  </si>
  <si>
    <t>Appropriation Account Number:  648</t>
  </si>
  <si>
    <t>Name ofFund: Hawaii Tobacco State Enforcement Contract</t>
  </si>
  <si>
    <t>Legal Authority: Family Smoking Prevention and Tobacco Control Act Public Law 111-31</t>
  </si>
  <si>
    <t>Appropriation Account Number:  652</t>
  </si>
  <si>
    <t xml:space="preserve">Name of Fund: Hawaii Disaster Response State </t>
  </si>
  <si>
    <t>Legal Authority: Robert T. Stafford Disaster Relief and Emergency Assistance Act (42 U.S.C. 5170 and 5191) including activities authorized under section 319(a) of the Public Health Service Act.</t>
  </si>
  <si>
    <t>Appropriation Account Number:  653</t>
  </si>
  <si>
    <t>Legal Authority: _________________________________</t>
  </si>
  <si>
    <r>
      <t xml:space="preserve">Department: 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</si>
  <si>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Crisis Counseling Immediate Svcs - COVID</t>
    </r>
  </si>
  <si>
    <r>
      <t>Legal Authority:</t>
    </r>
    <r>
      <rPr>
        <u/>
        <sz val="12"/>
        <color theme="1"/>
        <rFont val="Arial"/>
        <family val="2"/>
      </rPr>
      <t xml:space="preserve"> Section 334-7, HRS</t>
    </r>
  </si>
  <si>
    <r>
      <t>Fund Type (MOF):</t>
    </r>
    <r>
      <rPr>
        <u/>
        <sz val="12"/>
        <color theme="1"/>
        <rFont val="Arial"/>
        <family val="2"/>
      </rPr>
      <t xml:space="preserve">  P  </t>
    </r>
  </si>
  <si>
    <r>
      <t xml:space="preserve">Appropriation Account Number:  </t>
    </r>
    <r>
      <rPr>
        <u/>
        <sz val="12"/>
        <color theme="1"/>
        <rFont val="Arial"/>
        <family val="2"/>
      </rPr>
      <t>S-651-H</t>
    </r>
  </si>
  <si>
    <r>
      <t xml:space="preserve">Name of Fund: </t>
    </r>
    <r>
      <rPr>
        <u/>
        <sz val="12"/>
        <color theme="1"/>
        <rFont val="Arial"/>
        <family val="2"/>
      </rPr>
      <t>Crisis Counseling Regular Svcs - COVID</t>
    </r>
  </si>
  <si>
    <r>
      <t xml:space="preserve">Appropriation Account Number:  </t>
    </r>
    <r>
      <rPr>
        <u/>
        <sz val="12"/>
        <color theme="1"/>
        <rFont val="Arial"/>
        <family val="2"/>
      </rPr>
      <t>S-656-H</t>
    </r>
  </si>
  <si>
    <r>
      <t xml:space="preserve">Name of Fund: </t>
    </r>
    <r>
      <rPr>
        <u/>
        <sz val="12"/>
        <color theme="1"/>
        <rFont val="Arial"/>
        <family val="2"/>
      </rPr>
      <t>Transformation Transfer Initiative</t>
    </r>
  </si>
  <si>
    <r>
      <t xml:space="preserve">Appropriation Account Number:  </t>
    </r>
    <r>
      <rPr>
        <u/>
        <sz val="12"/>
        <color theme="1"/>
        <rFont val="Arial"/>
        <family val="2"/>
      </rPr>
      <t>S-659-H</t>
    </r>
  </si>
  <si>
    <r>
      <t xml:space="preserve">Name of Fund: </t>
    </r>
    <r>
      <rPr>
        <u/>
        <sz val="12"/>
        <color theme="1"/>
        <rFont val="Arial"/>
        <family val="2"/>
      </rPr>
      <t>CMHS Block Grant - COVID (FY 21)</t>
    </r>
  </si>
  <si>
    <r>
      <t>Fund Type (MOF):</t>
    </r>
    <r>
      <rPr>
        <u/>
        <sz val="12"/>
        <color theme="1"/>
        <rFont val="Arial"/>
        <family val="2"/>
      </rPr>
      <t xml:space="preserve">  N  </t>
    </r>
  </si>
  <si>
    <r>
      <t xml:space="preserve">Appropriation Account Number:  </t>
    </r>
    <r>
      <rPr>
        <u/>
        <sz val="12"/>
        <color theme="1"/>
        <rFont val="Arial"/>
        <family val="2"/>
      </rPr>
      <t xml:space="preserve"> S-664-H</t>
    </r>
  </si>
  <si>
    <r>
      <t xml:space="preserve">Name of Fund: </t>
    </r>
    <r>
      <rPr>
        <u/>
        <sz val="12"/>
        <color theme="1"/>
        <rFont val="Arial"/>
        <family val="2"/>
      </rPr>
      <t>CMHS Block Grant - ARP</t>
    </r>
  </si>
  <si>
    <r>
      <t xml:space="preserve">Appropriation Account Number:  </t>
    </r>
    <r>
      <rPr>
        <u/>
        <sz val="12"/>
        <color theme="1"/>
        <rFont val="Arial"/>
        <family val="2"/>
      </rPr>
      <t xml:space="preserve"> S-670-H</t>
    </r>
  </si>
  <si>
    <r>
      <t xml:space="preserve">Name of Fund: </t>
    </r>
    <r>
      <rPr>
        <u/>
        <sz val="12"/>
        <color theme="1"/>
        <rFont val="Arial"/>
        <family val="2"/>
      </rPr>
      <t xml:space="preserve"> 988 Behavioral Health Crisis Call Center</t>
    </r>
  </si>
  <si>
    <r>
      <t xml:space="preserve">Appropriation Account Number:  </t>
    </r>
    <r>
      <rPr>
        <u/>
        <sz val="12"/>
        <color theme="1"/>
        <rFont val="Arial"/>
        <family val="2"/>
      </rPr>
      <t>S-674-H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</si>
  <si>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</si>
  <si>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>Name of fund: _</t>
    </r>
    <r>
      <rPr>
        <u/>
        <sz val="12"/>
        <color theme="1"/>
        <rFont val="Arial"/>
        <family val="2"/>
      </rPr>
      <t>Coverdell National Acute Stroke Program</t>
    </r>
    <r>
      <rPr>
        <sz val="12"/>
        <color theme="1"/>
        <rFont val="Arial"/>
        <family val="2"/>
      </rPr>
      <t>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</si>
  <si>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</si>
  <si>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</si>
  <si>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S-17-604-H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</si>
  <si>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Diabetes, Heart Disease, Stroke</t>
    </r>
    <r>
      <rPr>
        <sz val="12"/>
        <color theme="1"/>
        <rFont val="Arial"/>
        <family val="2"/>
      </rPr>
      <t>________</t>
    </r>
  </si>
  <si>
    <r>
      <t>Legal Authority: _</t>
    </r>
    <r>
      <rPr>
        <u/>
        <sz val="12"/>
        <color theme="1"/>
        <rFont val="Arial"/>
        <family val="2"/>
      </rPr>
      <t>Adminstratively Created</t>
    </r>
    <r>
      <rPr>
        <sz val="12"/>
        <color theme="1"/>
        <rFont val="Arial"/>
        <family val="2"/>
      </rPr>
      <t>_____________</t>
    </r>
  </si>
  <si>
    <r>
      <t>Apprn. Account. No.:  __</t>
    </r>
    <r>
      <rPr>
        <u/>
        <sz val="12"/>
        <color theme="1"/>
        <rFont val="Arial"/>
        <family val="2"/>
      </rPr>
      <t>S-19-629-H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</si>
  <si>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Hawaii Tobacco Control Program</t>
    </r>
    <r>
      <rPr>
        <sz val="12"/>
        <color theme="1"/>
        <rFont val="Arial"/>
        <family val="2"/>
      </rPr>
      <t>__</t>
    </r>
  </si>
  <si>
    <r>
      <t>Legal Authority: _</t>
    </r>
    <r>
      <rPr>
        <u/>
        <sz val="12"/>
        <color theme="1"/>
        <rFont val="Arial"/>
        <family val="2"/>
      </rPr>
      <t>Administratively Created______</t>
    </r>
    <r>
      <rPr>
        <sz val="12"/>
        <color theme="1"/>
        <rFont val="Arial"/>
        <family val="2"/>
      </rPr>
      <t>__</t>
    </r>
  </si>
  <si>
    <r>
      <t>Apprn. Account. No.:  __</t>
    </r>
    <r>
      <rPr>
        <u/>
        <sz val="12"/>
        <color theme="1"/>
        <rFont val="Arial"/>
        <family val="2"/>
      </rPr>
      <t>S-21-642-H</t>
    </r>
    <r>
      <rPr>
        <sz val="12"/>
        <color theme="1"/>
        <rFont val="Arial"/>
        <family val="2"/>
      </rPr>
      <t>____________________</t>
    </r>
  </si>
  <si>
    <t>Department: _HTH_______________________________</t>
  </si>
  <si>
    <r>
      <t>Name of fund: _</t>
    </r>
    <r>
      <rPr>
        <u/>
        <sz val="12"/>
        <color theme="1"/>
        <rFont val="Arial"/>
        <family val="2"/>
      </rPr>
      <t>Building Resilient Inclusive Communities</t>
    </r>
    <r>
      <rPr>
        <sz val="12"/>
        <color theme="1"/>
        <rFont val="Arial"/>
        <family val="2"/>
      </rPr>
      <t>__</t>
    </r>
  </si>
  <si>
    <r>
      <t>Legal Authority: _</t>
    </r>
    <r>
      <rPr>
        <u/>
        <sz val="12"/>
        <color theme="1"/>
        <rFont val="Arial"/>
        <family val="2"/>
      </rPr>
      <t>Administratively Created_</t>
    </r>
    <r>
      <rPr>
        <sz val="12"/>
        <color theme="1"/>
        <rFont val="Arial"/>
        <family val="2"/>
      </rPr>
      <t>____________</t>
    </r>
  </si>
  <si>
    <r>
      <t>Apprn. Account. No.:  __</t>
    </r>
    <r>
      <rPr>
        <u/>
        <sz val="12"/>
        <color theme="1"/>
        <rFont val="Arial"/>
        <family val="2"/>
      </rPr>
      <t>S-21-658-H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</si>
  <si>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Addressing Health Disparity Advancing Health Equity</t>
    </r>
    <r>
      <rPr>
        <sz val="12"/>
        <color theme="1"/>
        <rFont val="Arial"/>
        <family val="2"/>
      </rPr>
      <t>___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</si>
  <si>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___________</t>
    </r>
  </si>
  <si>
    <r>
      <t>Apprn. Account. No.:  __</t>
    </r>
    <r>
      <rPr>
        <u/>
        <sz val="12"/>
        <color theme="1"/>
        <rFont val="Arial"/>
        <family val="2"/>
      </rPr>
      <t>S-21-662-H</t>
    </r>
    <r>
      <rPr>
        <sz val="12"/>
        <color theme="1"/>
        <rFont val="Arial"/>
        <family val="2"/>
      </rPr>
      <t>____________________</t>
    </r>
  </si>
  <si>
    <r>
      <t xml:space="preserve">Name of fund: </t>
    </r>
    <r>
      <rPr>
        <u/>
        <sz val="12"/>
        <color theme="1"/>
        <rFont val="Arial"/>
        <family val="2"/>
      </rPr>
      <t>Cancer Prevention and Control Programs</t>
    </r>
    <r>
      <rPr>
        <sz val="12"/>
        <color theme="1"/>
        <rFont val="Arial"/>
        <family val="2"/>
      </rPr>
      <t>____</t>
    </r>
  </si>
  <si>
    <r>
      <t xml:space="preserve">Legal Authority: 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_____________</t>
    </r>
  </si>
  <si>
    <r>
      <t>Apprn. Account. No.:  __</t>
    </r>
    <r>
      <rPr>
        <u/>
        <sz val="12"/>
        <color theme="1"/>
        <rFont val="Arial"/>
        <family val="2"/>
      </rPr>
      <t>S-22-675-H</t>
    </r>
    <r>
      <rPr>
        <sz val="12"/>
        <color theme="1"/>
        <rFont val="Arial"/>
        <family val="2"/>
      </rPr>
      <t>____________________</t>
    </r>
  </si>
  <si>
    <r>
      <t>Department: _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__________________________________</t>
    </r>
  </si>
  <si>
    <t>Name of fund: Data to Wisdom</t>
  </si>
  <si>
    <t>Legal Authority: Section 561 thru 565 of the Public Health Services Act As Amended</t>
  </si>
  <si>
    <r>
      <t>Apprn. Account. No.:  _</t>
    </r>
    <r>
      <rPr>
        <u/>
        <sz val="12"/>
        <color theme="1"/>
        <rFont val="Arial"/>
        <family val="2"/>
      </rPr>
      <t>S641</t>
    </r>
    <r>
      <rPr>
        <sz val="12"/>
        <color theme="1"/>
        <rFont val="Arial"/>
        <family val="2"/>
      </rPr>
      <t>_______________________</t>
    </r>
  </si>
  <si>
    <t>Name of fund: Block Grants for Community Mental Health Services</t>
  </si>
  <si>
    <t>Legal Authority: Non Appropriated Appropriation</t>
  </si>
  <si>
    <t>Fund Type (MOF): N</t>
  </si>
  <si>
    <r>
      <t>Apprn. Account. No.:  _</t>
    </r>
    <r>
      <rPr>
        <u/>
        <sz val="12"/>
        <color theme="1"/>
        <rFont val="Arial"/>
        <family val="2"/>
      </rPr>
      <t>S663</t>
    </r>
    <r>
      <rPr>
        <sz val="12"/>
        <color theme="1"/>
        <rFont val="Arial"/>
        <family val="2"/>
      </rPr>
      <t>_______________________</t>
    </r>
  </si>
  <si>
    <t>Department:  Health</t>
  </si>
  <si>
    <t>Name of Fund: FY 20 NAHLN INFRASTRUCTURE AGREEMENT</t>
  </si>
  <si>
    <t>Fund Type (MOF):  P</t>
  </si>
  <si>
    <t>Appropriation Account Number:  S-21-635</t>
  </si>
  <si>
    <t>Name of Fund: HAWAII FERN MICRO LAB ROLE</t>
  </si>
  <si>
    <t>Appropriation Account Number:  S-21-649</t>
  </si>
  <si>
    <t>Name of Fund: FY 21 NAHLN INFRASTRUCTURE</t>
  </si>
  <si>
    <t>Appropriation Account Number:  S-21-661</t>
  </si>
  <si>
    <t>s 9</t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</si>
  <si>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</si>
  <si>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Zika Grant  (expired) - still on BJ tables</t>
    </r>
  </si>
  <si>
    <t>Legal Authority: N/A</t>
  </si>
  <si>
    <t>Fund Type (MOF): P____________________________</t>
  </si>
  <si>
    <r>
      <t xml:space="preserve">Apprn. Account. No.: </t>
    </r>
    <r>
      <rPr>
        <u/>
        <sz val="12"/>
        <color theme="1"/>
        <rFont val="Arial"/>
        <family val="2"/>
      </rPr>
      <t>S 603 H_____________________</t>
    </r>
  </si>
  <si>
    <t>**Still on BJ table, J2 expenses line 137 Misc Expenses</t>
  </si>
  <si>
    <r>
      <t xml:space="preserve">Name of Fund: </t>
    </r>
    <r>
      <rPr>
        <u/>
        <sz val="12"/>
        <color theme="1"/>
        <rFont val="Arial"/>
        <family val="2"/>
      </rPr>
      <t>Hawaii Childhood Lead Poisoning Prevention Program</t>
    </r>
  </si>
  <si>
    <r>
      <t xml:space="preserve">Legal Authority: </t>
    </r>
    <r>
      <rPr>
        <u/>
        <sz val="12"/>
        <color theme="1"/>
        <rFont val="Arial"/>
        <family val="2"/>
      </rPr>
      <t>Section 317 (k) (3) of the Public Health Service Act, [42 U.S.C. 247b (k) (3)]</t>
    </r>
    <r>
      <rPr>
        <sz val="12"/>
        <color theme="1"/>
        <rFont val="Arial"/>
        <family val="2"/>
      </rPr>
      <t xml:space="preserve">			</t>
    </r>
  </si>
  <si>
    <t>Fund Type (MOF): P___________________________</t>
  </si>
  <si>
    <r>
      <t xml:space="preserve">Apprn. Account. No.: </t>
    </r>
    <r>
      <rPr>
        <u/>
        <sz val="12"/>
        <color theme="1"/>
        <rFont val="Arial"/>
        <family val="2"/>
      </rPr>
      <t>S 619 H_____________________</t>
    </r>
  </si>
  <si>
    <t>Department: Health____________________</t>
  </si>
  <si>
    <t>Name of Fund: State Primary Care Offices</t>
  </si>
  <si>
    <t>Legal Authority: A248 SLH2022</t>
  </si>
  <si>
    <t>Appropriation Account Number:  S-19-628-H</t>
  </si>
  <si>
    <r>
      <t xml:space="preserve">Name of Fund: </t>
    </r>
    <r>
      <rPr>
        <u/>
        <sz val="12"/>
        <color theme="1"/>
        <rFont val="Arial"/>
        <family val="2"/>
      </rPr>
      <t>Hawaii Newborn Screening Data Project</t>
    </r>
  </si>
  <si>
    <r>
      <t xml:space="preserve">Legal Authority: </t>
    </r>
    <r>
      <rPr>
        <u/>
        <sz val="12"/>
        <color theme="1"/>
        <rFont val="Arial"/>
        <family val="2"/>
      </rPr>
      <t>Sec 399M(b)(1)PHSA[42 U.S.C. 280g-1(b)(1)]</t>
    </r>
  </si>
  <si>
    <t>HRS§321-361: Statewide Newborn Hearing Screening Program</t>
  </si>
  <si>
    <r>
      <t xml:space="preserve">Apprn. Account. No.: </t>
    </r>
    <r>
      <rPr>
        <u/>
        <sz val="12"/>
        <color theme="1"/>
        <rFont val="Arial"/>
        <family val="2"/>
      </rPr>
      <t>S 640 H_____________________</t>
    </r>
  </si>
  <si>
    <r>
      <t xml:space="preserve">Name of Fund: </t>
    </r>
    <r>
      <rPr>
        <u/>
        <sz val="12"/>
        <color theme="1"/>
        <rFont val="Arial"/>
        <family val="2"/>
      </rPr>
      <t>AMCHP Telehealth Project</t>
    </r>
    <r>
      <rPr>
        <sz val="12"/>
        <color theme="1"/>
        <rFont val="Arial"/>
        <family val="2"/>
      </rPr>
      <t xml:space="preserve"> - expired</t>
    </r>
  </si>
  <si>
    <t>Legal Authority: Association of Maternal &amp; Child Health Programs - CARES Act funded project</t>
  </si>
  <si>
    <r>
      <t xml:space="preserve">Apprn. Account. No.: </t>
    </r>
    <r>
      <rPr>
        <u/>
        <sz val="12"/>
        <color theme="1"/>
        <rFont val="Arial"/>
        <family val="2"/>
      </rPr>
      <t>S 655 H_____________________</t>
    </r>
  </si>
  <si>
    <t>Name of Fund: Maternal, Infant and Early Childhood Home Visiting Grant Program (MIECHV)</t>
  </si>
  <si>
    <t>Legal Authority: SSA, as amended by BBA of 2018, Title VI, A.</t>
  </si>
  <si>
    <t>Appropriation Account Number:  S 660 H</t>
  </si>
  <si>
    <t>Name of Fund: SHIP Covid Testing &amp; Mitigation</t>
  </si>
  <si>
    <t>Legal Authority: 42 U.S.C. 912(b)(5) and American Rescue Plan Act of 2021, Sect 2401 (P.O. 117-2)</t>
  </si>
  <si>
    <t>Appropriation Account Number:  S 667 H</t>
  </si>
  <si>
    <t>Name ofFund: Pediatric Mental Health Care Access New Area ARPA</t>
  </si>
  <si>
    <t>Legal Authority: E-2 (Approved 9/9/2021)____________</t>
  </si>
  <si>
    <t>Fund Type (MOF):P________________________</t>
  </si>
  <si>
    <t>Appropriation Account Number:  S-668-H___________________</t>
  </si>
  <si>
    <t>Appropriation Account Number:  S 671 H</t>
  </si>
  <si>
    <t>Department: HTH</t>
  </si>
  <si>
    <t>Name of Fund:  WIIN Act-Testing for Lead in Drinking Water at Schools and Child Care Programs</t>
  </si>
  <si>
    <t xml:space="preserve">Apprn. Acct. Number:  S 644 H </t>
  </si>
  <si>
    <t>Legal Authority:  Safe Drinking Water Act: Sec. 1464(d)</t>
  </si>
  <si>
    <t>Name of Fund:  Multipurpose Grant Program-HEER</t>
  </si>
  <si>
    <t>Apprn. Acct. Number:  S 654 H</t>
  </si>
  <si>
    <t>Legal Authority:  Further Consolidated Appropriations Act 2020 (Public Law 116-94)</t>
  </si>
  <si>
    <t>Name of Fund:  Multipurpose Grant Program-SHWB</t>
  </si>
  <si>
    <t>Apprn. Acct. Number:  S 613 H</t>
  </si>
  <si>
    <t>Legal Authority:  Consolidated Appropriations Act 2016; Public Law No: 114-113</t>
  </si>
  <si>
    <t>Department: __HTH______________________________</t>
  </si>
  <si>
    <t>Name of Fund: _ Emergency Medical Services for Children Partnership (EMSC)</t>
  </si>
  <si>
    <t>Legal Authority: _PHS Act, Title XIX 1910 (42 U.S.C. 300w-9), as amended</t>
  </si>
  <si>
    <t>Fund Type (MOF):_P_____________________________</t>
  </si>
  <si>
    <t>Appropriation Account Number:  _S-626-H_____________</t>
  </si>
  <si>
    <r>
      <t>Department: _</t>
    </r>
    <r>
      <rPr>
        <u/>
        <sz val="12"/>
        <color theme="1"/>
        <rFont val="Arial"/>
        <family val="2"/>
      </rPr>
      <t>HTH131/DA_</t>
    </r>
    <r>
      <rPr>
        <sz val="12"/>
        <color theme="1"/>
        <rFont val="Arial"/>
        <family val="2"/>
      </rPr>
      <t>_______</t>
    </r>
  </si>
  <si>
    <r>
      <t>Name of fund: _</t>
    </r>
    <r>
      <rPr>
        <u/>
        <sz val="12"/>
        <color theme="1"/>
        <rFont val="Arial"/>
        <family val="2"/>
      </rPr>
      <t>Public Health Emergency - COVID</t>
    </r>
    <r>
      <rPr>
        <sz val="12"/>
        <color theme="1"/>
        <rFont val="Arial"/>
        <family val="2"/>
      </rPr>
      <t>_</t>
    </r>
  </si>
  <si>
    <r>
      <t>Legal Authority: _</t>
    </r>
    <r>
      <rPr>
        <u/>
        <sz val="12"/>
        <color theme="1"/>
        <rFont val="Arial"/>
        <family val="2"/>
      </rPr>
      <t>311(c)(1) of the Public Health Service Act (42 USC 243 (c)(1))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</si>
  <si>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</t>
    </r>
  </si>
  <si>
    <r>
      <t>Appropriation Account Number:  _</t>
    </r>
    <r>
      <rPr>
        <u/>
        <sz val="12"/>
        <color theme="1"/>
        <rFont val="Arial"/>
        <family val="2"/>
      </rPr>
      <t>S-637-H</t>
    </r>
    <r>
      <rPr>
        <sz val="12"/>
        <color theme="1"/>
        <rFont val="Arial"/>
        <family val="2"/>
      </rPr>
      <t>___</t>
    </r>
  </si>
  <si>
    <r>
      <t>Name of fund: __</t>
    </r>
    <r>
      <rPr>
        <u/>
        <sz val="12"/>
        <color theme="1"/>
        <rFont val="Arial"/>
        <family val="2"/>
      </rPr>
      <t>COVID-19 Public Health Worforce</t>
    </r>
  </si>
  <si>
    <r>
      <t>Appropriation Account Number:  _</t>
    </r>
    <r>
      <rPr>
        <u/>
        <sz val="12"/>
        <color theme="1"/>
        <rFont val="Arial"/>
        <family val="2"/>
      </rPr>
      <t>S-666-H</t>
    </r>
    <r>
      <rPr>
        <sz val="12"/>
        <color theme="1"/>
        <rFont val="Arial"/>
        <family val="2"/>
      </rPr>
      <t>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</si>
</sst>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3" borderId="0" xfId="0" applyFont="1" applyFill="1"/>
    <xf numFmtId="0" fontId="2" fillId="3" borderId="0" xfId="0" applyFont="1" applyFill="1" applyAlignment="1">
      <alignment horizontal="left" vertical="top"/>
    </xf>
    <xf numFmtId="0" fontId="3" fillId="3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4FE40-3E33-4ED5-8D67-F8467A8389A3}">
  <dimension ref="B1:H49"/>
  <sheetViews>
    <sheetView showWhiteSpace="0" zoomScale="80" zoomScaleNormal="80" zoomScalePageLayoutView="80" workbookViewId="0">
      <selection activeCell="B11" sqref="B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29</v>
      </c>
      <c r="C4" s="2"/>
      <c r="D4" s="2"/>
    </row>
    <row r="5" spans="2:8" x14ac:dyDescent="0.2">
      <c r="B5" s="2" t="s">
        <v>30</v>
      </c>
      <c r="C5" s="2"/>
      <c r="D5" s="2"/>
    </row>
    <row r="6" spans="2:8" ht="36" customHeight="1" x14ac:dyDescent="0.2">
      <c r="B6" s="31" t="s">
        <v>31</v>
      </c>
      <c r="C6" s="31"/>
      <c r="D6" s="31"/>
    </row>
    <row r="7" spans="2:8" ht="45.75" customHeight="1" x14ac:dyDescent="0.2">
      <c r="B7" s="31" t="s">
        <v>32</v>
      </c>
      <c r="C7" s="31"/>
      <c r="D7" s="31"/>
      <c r="E7" s="31"/>
      <c r="F7" s="31"/>
      <c r="G7" s="31"/>
      <c r="H7" s="31"/>
    </row>
    <row r="8" spans="2:8" x14ac:dyDescent="0.2">
      <c r="B8" s="2" t="s">
        <v>33</v>
      </c>
      <c r="C8" s="2"/>
      <c r="D8" s="2"/>
    </row>
    <row r="9" spans="2:8" x14ac:dyDescent="0.2">
      <c r="B9" s="2" t="s">
        <v>34</v>
      </c>
      <c r="C9" s="2"/>
      <c r="D9" s="2"/>
    </row>
    <row r="11" spans="2:8" ht="15.75" x14ac:dyDescent="0.25">
      <c r="C11" s="15" t="s">
        <v>1</v>
      </c>
      <c r="D11" s="15" t="s">
        <v>1</v>
      </c>
      <c r="E11" s="15" t="s">
        <v>1</v>
      </c>
      <c r="F11" s="15" t="s">
        <v>1</v>
      </c>
      <c r="G11" s="15" t="s">
        <v>1</v>
      </c>
      <c r="H11" s="15" t="s">
        <v>1</v>
      </c>
    </row>
    <row r="12" spans="2:8" ht="15.75" x14ac:dyDescent="0.25">
      <c r="C12" s="15" t="s">
        <v>2</v>
      </c>
      <c r="D12" s="15" t="s">
        <v>11</v>
      </c>
      <c r="E12" s="15" t="s">
        <v>12</v>
      </c>
      <c r="F12" s="15" t="s">
        <v>13</v>
      </c>
      <c r="G12" s="15" t="s">
        <v>14</v>
      </c>
      <c r="H12" s="15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0</v>
      </c>
      <c r="D24" s="7">
        <f>D14+D16+D18+D20+D22</f>
        <v>0</v>
      </c>
      <c r="E24" s="7">
        <f>E14+E16+E18+E20+E22</f>
        <v>0</v>
      </c>
      <c r="F24" s="7">
        <f>F14+F16+F18+F20+F22</f>
        <v>0</v>
      </c>
      <c r="G24" s="7">
        <f>G14+G16+G18+G20+G22</f>
        <v>0</v>
      </c>
      <c r="H24" s="7">
        <f>H14+H16+H18+H20+H22</f>
        <v>0</v>
      </c>
    </row>
    <row r="25" spans="2:8" ht="15.75" thickTop="1" x14ac:dyDescent="0.2"/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 s="30"/>
      <c r="C28" s="30"/>
      <c r="D28" s="30"/>
      <c r="E28" s="30"/>
      <c r="F28" s="30"/>
      <c r="G28" s="30"/>
      <c r="H28" s="30"/>
    </row>
    <row r="36" spans="3:8" ht="15.75" x14ac:dyDescent="0.25">
      <c r="C36" s="15"/>
      <c r="D36" s="15"/>
      <c r="E36" s="15"/>
      <c r="F36" s="15"/>
      <c r="G36" s="15"/>
      <c r="H36" s="15"/>
    </row>
    <row r="37" spans="3:8" ht="15.75" x14ac:dyDescent="0.25">
      <c r="C37" s="15"/>
      <c r="D37" s="15"/>
      <c r="E37" s="15"/>
      <c r="F37" s="15"/>
      <c r="G37" s="15"/>
      <c r="H37" s="15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8"/>
      <c r="D48" s="18"/>
      <c r="E48" s="18"/>
      <c r="F48" s="18"/>
      <c r="G48" s="18"/>
      <c r="H48" s="18"/>
    </row>
    <row r="49" spans="3:8" x14ac:dyDescent="0.2">
      <c r="C49" s="18"/>
      <c r="D49" s="18"/>
      <c r="E49" s="18"/>
      <c r="F49" s="18"/>
      <c r="G49" s="18"/>
      <c r="H49" s="18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2AF05-C3FC-450B-B6B3-BC29DE1AB224}">
  <sheetPr>
    <pageSetUpPr fitToPage="1"/>
  </sheetPr>
  <dimension ref="B1:H24"/>
  <sheetViews>
    <sheetView showWhiteSpace="0" zoomScaleNormal="100" workbookViewId="0">
      <selection activeCell="G31" sqref="G3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</row>
    <row r="2" spans="2:8" ht="15.75" x14ac:dyDescent="0.25">
      <c r="B2" s="30" t="s">
        <v>10</v>
      </c>
      <c r="C2" s="30"/>
      <c r="D2" s="30"/>
    </row>
    <row r="4" spans="2:8" x14ac:dyDescent="0.2">
      <c r="B4" s="2" t="s">
        <v>105</v>
      </c>
      <c r="C4" s="2"/>
      <c r="D4" s="2"/>
      <c r="E4" s="2"/>
      <c r="F4" s="2"/>
    </row>
    <row r="5" spans="2:8" x14ac:dyDescent="0.2">
      <c r="B5" s="23" t="s">
        <v>106</v>
      </c>
      <c r="C5" s="2"/>
      <c r="D5" s="2"/>
      <c r="E5" s="2"/>
      <c r="F5" s="2"/>
    </row>
    <row r="6" spans="2:8" x14ac:dyDescent="0.2">
      <c r="B6" s="23" t="s">
        <v>107</v>
      </c>
      <c r="C6" s="2"/>
      <c r="D6" s="2"/>
      <c r="E6" s="2"/>
      <c r="F6" s="2"/>
    </row>
    <row r="7" spans="2:8" x14ac:dyDescent="0.2">
      <c r="B7" s="2" t="s">
        <v>108</v>
      </c>
      <c r="C7" s="2"/>
      <c r="D7" s="2"/>
      <c r="E7" s="2"/>
      <c r="F7" s="2"/>
    </row>
    <row r="8" spans="2:8" x14ac:dyDescent="0.2">
      <c r="B8" s="2" t="s">
        <v>109</v>
      </c>
      <c r="C8" s="2"/>
      <c r="D8" s="2"/>
      <c r="E8" s="2"/>
      <c r="F8" s="2"/>
    </row>
    <row r="9" spans="2:8" x14ac:dyDescent="0.2">
      <c r="B9" s="1" t="s">
        <v>110</v>
      </c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296974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296974</v>
      </c>
      <c r="D23" s="7">
        <f>SUM(D13:D22)</f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99" fitToHeight="0" orientation="landscape" r:id="rId1"/>
  <headerFooter>
    <oddFooter>&amp;LForm 37-B (rev. Aug.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74A67-F2ED-4E81-B95A-2726491C5984}">
  <dimension ref="B1:H48"/>
  <sheetViews>
    <sheetView showWhiteSpace="0" zoomScaleNormal="100" workbookViewId="0">
      <selection activeCell="F9" sqref="F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67</v>
      </c>
      <c r="C4" s="2"/>
      <c r="D4" s="2"/>
    </row>
    <row r="5" spans="2:8" x14ac:dyDescent="0.2">
      <c r="B5" s="2" t="s">
        <v>68</v>
      </c>
      <c r="C5" s="2"/>
      <c r="D5" s="2"/>
    </row>
    <row r="6" spans="2:8" x14ac:dyDescent="0.2">
      <c r="B6" s="2" t="s">
        <v>69</v>
      </c>
      <c r="C6" s="2"/>
      <c r="D6" s="2"/>
    </row>
    <row r="7" spans="2:8" x14ac:dyDescent="0.2">
      <c r="B7" s="2" t="s">
        <v>70</v>
      </c>
      <c r="C7" s="2"/>
      <c r="D7" s="2"/>
    </row>
    <row r="8" spans="2:8" x14ac:dyDescent="0.2">
      <c r="B8" s="2" t="s">
        <v>71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2</v>
      </c>
      <c r="D11" s="19" t="s">
        <v>11</v>
      </c>
      <c r="E11" s="19" t="s">
        <v>12</v>
      </c>
      <c r="F11" s="19" t="s">
        <v>13</v>
      </c>
      <c r="G11" s="19" t="s">
        <v>14</v>
      </c>
      <c r="H11" s="1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21371.89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755487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776858.89</v>
      </c>
      <c r="D23" s="7">
        <f>SUM(D13:D22)</f>
        <v>0</v>
      </c>
      <c r="E23" s="7">
        <f t="shared" ref="E23:H23" si="0">SUM(E13:E22)</f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9"/>
      <c r="D35" s="19"/>
      <c r="E35" s="19"/>
      <c r="F35" s="19"/>
      <c r="G35" s="19"/>
      <c r="H35" s="19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ht="15.75" x14ac:dyDescent="0.25">
      <c r="C38" s="19"/>
      <c r="D38" s="19"/>
      <c r="E38" s="19"/>
      <c r="F38" s="19"/>
      <c r="G38" s="19"/>
      <c r="H38" s="19"/>
    </row>
    <row r="39" spans="3:8" ht="15.75" x14ac:dyDescent="0.25">
      <c r="C39" s="19"/>
      <c r="D39" s="19"/>
      <c r="E39" s="19"/>
      <c r="F39" s="19"/>
      <c r="G39" s="19"/>
      <c r="H39" s="19"/>
    </row>
    <row r="40" spans="3:8" ht="15.75" x14ac:dyDescent="0.25">
      <c r="C40" s="19"/>
      <c r="D40" s="19"/>
      <c r="E40" s="19"/>
      <c r="F40" s="19"/>
      <c r="G40" s="19"/>
      <c r="H40" s="19"/>
    </row>
    <row r="41" spans="3:8" ht="15.75" x14ac:dyDescent="0.25">
      <c r="C41" s="19"/>
      <c r="D41" s="19"/>
      <c r="E41" s="19"/>
      <c r="F41" s="19"/>
      <c r="G41" s="19"/>
      <c r="H41" s="19"/>
    </row>
    <row r="42" spans="3:8" ht="15.75" x14ac:dyDescent="0.25">
      <c r="C42" s="19"/>
      <c r="D42" s="19"/>
      <c r="E42" s="19"/>
      <c r="F42" s="19"/>
      <c r="G42" s="19"/>
      <c r="H42" s="19"/>
    </row>
    <row r="43" spans="3:8" ht="15.75" x14ac:dyDescent="0.25">
      <c r="C43" s="19"/>
      <c r="D43" s="19"/>
      <c r="E43" s="19"/>
      <c r="F43" s="19"/>
      <c r="G43" s="19"/>
      <c r="H43" s="19"/>
    </row>
    <row r="44" spans="3:8" ht="15.75" x14ac:dyDescent="0.25">
      <c r="C44" s="19"/>
      <c r="D44" s="19"/>
      <c r="E44" s="19"/>
      <c r="F44" s="19"/>
      <c r="G44" s="19"/>
      <c r="H44" s="19"/>
    </row>
    <row r="45" spans="3:8" ht="15.75" x14ac:dyDescent="0.25">
      <c r="C45" s="19"/>
      <c r="D45" s="19"/>
      <c r="E45" s="19"/>
      <c r="F45" s="19"/>
      <c r="G45" s="19"/>
      <c r="H45" s="19"/>
    </row>
    <row r="46" spans="3:8" ht="15.75" x14ac:dyDescent="0.25">
      <c r="C46" s="19"/>
      <c r="D46" s="19"/>
      <c r="E46" s="19"/>
      <c r="F46" s="19"/>
      <c r="G46" s="19"/>
      <c r="H46" s="19"/>
    </row>
    <row r="47" spans="3:8" ht="15.75" x14ac:dyDescent="0.25">
      <c r="C47" s="19"/>
      <c r="D47" s="19"/>
      <c r="E47" s="19"/>
      <c r="F47" s="19"/>
      <c r="G47" s="19"/>
      <c r="H47" s="19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E1B56F-1E10-4F40-93F9-432C9646697D}">
  <sheetPr>
    <pageSetUpPr fitToPage="1"/>
  </sheetPr>
  <dimension ref="B1:H24"/>
  <sheetViews>
    <sheetView view="pageLayout" zoomScaleNormal="100" workbookViewId="0">
      <selection activeCell="E27" sqref="E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</row>
    <row r="2" spans="2:8" ht="15.75" x14ac:dyDescent="0.25">
      <c r="B2" s="30" t="s">
        <v>10</v>
      </c>
      <c r="C2" s="30"/>
      <c r="D2" s="30"/>
      <c r="E2" s="30"/>
      <c r="F2" s="30"/>
      <c r="G2" s="30"/>
    </row>
    <row r="4" spans="2:8" x14ac:dyDescent="0.2">
      <c r="B4" s="2" t="s">
        <v>137</v>
      </c>
      <c r="C4" s="2"/>
      <c r="D4" s="2"/>
      <c r="E4" s="2"/>
      <c r="F4" s="2"/>
    </row>
    <row r="5" spans="2:8" x14ac:dyDescent="0.2">
      <c r="B5" s="24" t="s">
        <v>144</v>
      </c>
      <c r="C5" s="2"/>
      <c r="D5" s="2"/>
      <c r="E5" s="2"/>
      <c r="F5" s="2"/>
    </row>
    <row r="6" spans="2:8" x14ac:dyDescent="0.2">
      <c r="B6" s="24" t="s">
        <v>145</v>
      </c>
      <c r="C6" s="2"/>
      <c r="D6" s="2"/>
      <c r="E6" s="2"/>
      <c r="F6" s="2"/>
    </row>
    <row r="7" spans="2:8" x14ac:dyDescent="0.2">
      <c r="B7" s="24" t="s">
        <v>33</v>
      </c>
      <c r="C7" s="2"/>
      <c r="D7" s="2"/>
      <c r="E7" s="2"/>
      <c r="F7" s="2"/>
    </row>
    <row r="8" spans="2:8" x14ac:dyDescent="0.2">
      <c r="B8" s="31" t="s">
        <v>146</v>
      </c>
      <c r="C8" s="31"/>
      <c r="D8" s="31"/>
      <c r="E8" s="31"/>
      <c r="F8" s="31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71119</v>
      </c>
      <c r="D15" s="5">
        <v>23706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71119</v>
      </c>
      <c r="D23" s="7">
        <f t="shared" ref="D23:H23" si="0">SUM(D13:D22)</f>
        <v>23706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G1"/>
    <mergeCell ref="B2:G2"/>
    <mergeCell ref="B8:F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F8CAC-D7A3-4EA8-9394-2D0E0EF7B160}">
  <dimension ref="B1:H49"/>
  <sheetViews>
    <sheetView showWhiteSpace="0" zoomScale="80" zoomScaleNormal="80" zoomScalePageLayoutView="80" workbookViewId="0">
      <selection activeCell="B11" sqref="B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29</v>
      </c>
      <c r="C4" s="2"/>
      <c r="D4" s="2"/>
    </row>
    <row r="5" spans="2:8" x14ac:dyDescent="0.2">
      <c r="B5" s="2" t="s">
        <v>30</v>
      </c>
      <c r="C5" s="2"/>
      <c r="D5" s="2"/>
    </row>
    <row r="6" spans="2:8" ht="36" customHeight="1" x14ac:dyDescent="0.2">
      <c r="B6" s="31" t="s">
        <v>35</v>
      </c>
      <c r="C6" s="31"/>
      <c r="D6" s="31"/>
    </row>
    <row r="7" spans="2:8" ht="45.75" customHeight="1" x14ac:dyDescent="0.2">
      <c r="B7" s="31" t="s">
        <v>36</v>
      </c>
      <c r="C7" s="31"/>
      <c r="D7" s="31"/>
      <c r="E7" s="31"/>
      <c r="F7" s="31"/>
      <c r="G7" s="31"/>
      <c r="H7" s="31"/>
    </row>
    <row r="8" spans="2:8" x14ac:dyDescent="0.2">
      <c r="B8" s="2" t="s">
        <v>33</v>
      </c>
      <c r="C8" s="2"/>
      <c r="D8" s="2"/>
    </row>
    <row r="9" spans="2:8" x14ac:dyDescent="0.2">
      <c r="B9" s="2" t="s">
        <v>37</v>
      </c>
      <c r="C9" s="2"/>
      <c r="D9" s="2"/>
    </row>
    <row r="11" spans="2:8" ht="15.75" x14ac:dyDescent="0.25">
      <c r="C11" s="15" t="s">
        <v>1</v>
      </c>
      <c r="D11" s="15" t="s">
        <v>1</v>
      </c>
      <c r="E11" s="15" t="s">
        <v>1</v>
      </c>
      <c r="F11" s="15" t="s">
        <v>1</v>
      </c>
      <c r="G11" s="15" t="s">
        <v>1</v>
      </c>
      <c r="H11" s="15" t="s">
        <v>1</v>
      </c>
    </row>
    <row r="12" spans="2:8" ht="15.75" x14ac:dyDescent="0.25">
      <c r="C12" s="15" t="s">
        <v>2</v>
      </c>
      <c r="D12" s="15" t="s">
        <v>11</v>
      </c>
      <c r="E12" s="15" t="s">
        <v>12</v>
      </c>
      <c r="F12" s="15" t="s">
        <v>13</v>
      </c>
      <c r="G12" s="15" t="s">
        <v>14</v>
      </c>
      <c r="H12" s="15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0</v>
      </c>
      <c r="D24" s="7">
        <f>D14+D16+D18+D20+D22</f>
        <v>0</v>
      </c>
      <c r="E24" s="7">
        <f>E14+E16+E18+E20+E22</f>
        <v>0</v>
      </c>
      <c r="F24" s="7">
        <f>F14+F16+F18+F20+F22</f>
        <v>0</v>
      </c>
      <c r="G24" s="7">
        <f>G14+G16+G18+G20+G22</f>
        <v>0</v>
      </c>
      <c r="H24" s="7">
        <f>H14+H16+H18+H20+H22</f>
        <v>0</v>
      </c>
    </row>
    <row r="25" spans="2:8" ht="15.75" thickTop="1" x14ac:dyDescent="0.2"/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 s="30"/>
      <c r="C28" s="30"/>
      <c r="D28" s="30"/>
      <c r="E28" s="30"/>
      <c r="F28" s="30"/>
      <c r="G28" s="30"/>
      <c r="H28" s="30"/>
    </row>
    <row r="36" spans="3:8" ht="15.75" x14ac:dyDescent="0.25">
      <c r="C36" s="15"/>
      <c r="D36" s="15"/>
      <c r="E36" s="15"/>
      <c r="F36" s="15"/>
      <c r="G36" s="15"/>
      <c r="H36" s="15"/>
    </row>
    <row r="37" spans="3:8" ht="15.75" x14ac:dyDescent="0.25">
      <c r="C37" s="15"/>
      <c r="D37" s="15"/>
      <c r="E37" s="15"/>
      <c r="F37" s="15"/>
      <c r="G37" s="15"/>
      <c r="H37" s="15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8"/>
      <c r="D48" s="18"/>
      <c r="E48" s="18"/>
      <c r="F48" s="18"/>
      <c r="G48" s="18"/>
      <c r="H48" s="18"/>
    </row>
    <row r="49" spans="3:8" x14ac:dyDescent="0.2">
      <c r="C49" s="18"/>
      <c r="D49" s="18"/>
      <c r="E49" s="18"/>
      <c r="F49" s="18"/>
      <c r="G49" s="18"/>
      <c r="H49" s="18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A83B2C-8CB6-412D-8DD9-8FC8BE0A134A}">
  <sheetPr>
    <pageSetUpPr fitToPage="1"/>
  </sheetPr>
  <dimension ref="B1:H24"/>
  <sheetViews>
    <sheetView showWhiteSpace="0" zoomScaleNormal="100" workbookViewId="0">
      <selection activeCell="D29" sqref="D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</row>
    <row r="2" spans="2:8" ht="15.75" x14ac:dyDescent="0.25">
      <c r="B2" s="30" t="s">
        <v>10</v>
      </c>
      <c r="C2" s="30"/>
      <c r="D2" s="30"/>
    </row>
    <row r="4" spans="2:8" x14ac:dyDescent="0.2">
      <c r="B4" s="2" t="s">
        <v>105</v>
      </c>
      <c r="C4" s="2"/>
      <c r="D4" s="2"/>
      <c r="E4" s="2"/>
      <c r="F4" s="2"/>
    </row>
    <row r="5" spans="2:8" x14ac:dyDescent="0.2">
      <c r="B5" s="24" t="s">
        <v>111</v>
      </c>
      <c r="C5" s="2"/>
      <c r="D5" s="2"/>
      <c r="E5" s="2"/>
      <c r="F5" s="2"/>
    </row>
    <row r="6" spans="2:8" x14ac:dyDescent="0.2">
      <c r="B6" s="24" t="s">
        <v>112</v>
      </c>
      <c r="C6" s="2"/>
      <c r="D6" s="2"/>
      <c r="E6" s="2"/>
      <c r="F6" s="2"/>
    </row>
    <row r="7" spans="2:8" x14ac:dyDescent="0.2">
      <c r="B7" s="2" t="s">
        <v>113</v>
      </c>
      <c r="C7" s="2"/>
      <c r="D7" s="2"/>
      <c r="E7" s="2"/>
      <c r="F7" s="2"/>
    </row>
    <row r="8" spans="2:8" x14ac:dyDescent="0.2">
      <c r="B8" s="2" t="s">
        <v>114</v>
      </c>
      <c r="C8" s="2"/>
      <c r="D8" s="2"/>
      <c r="E8" s="2"/>
      <c r="F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f>276667</f>
        <v>276667</v>
      </c>
      <c r="D13" s="5">
        <f>181290+70337+25040</f>
        <v>276667</v>
      </c>
      <c r="E13" s="5">
        <f>D13+(+D13*0.02)</f>
        <v>282200.34000000003</v>
      </c>
      <c r="F13" s="5">
        <f>E13</f>
        <v>282200.34000000003</v>
      </c>
      <c r="G13" s="5">
        <f>282200/4</f>
        <v>70550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150606</v>
      </c>
      <c r="D15" s="5">
        <f>427273-D13</f>
        <v>150606</v>
      </c>
      <c r="E15" s="5">
        <f>427273-E13</f>
        <v>145072.65999999997</v>
      </c>
      <c r="F15" s="5">
        <v>145073</v>
      </c>
      <c r="G15" s="5">
        <f>145073/4</f>
        <v>36268.25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427273</v>
      </c>
      <c r="D23" s="7">
        <f>SUM(D13:D22)</f>
        <v>427273</v>
      </c>
      <c r="E23" s="7">
        <f>+E13+E15</f>
        <v>427273</v>
      </c>
      <c r="F23" s="7">
        <f t="shared" ref="F23:H23" si="0">+F13+F15</f>
        <v>427273.34</v>
      </c>
      <c r="G23" s="7">
        <f t="shared" si="0"/>
        <v>106818.25</v>
      </c>
      <c r="H23" s="7">
        <f t="shared" si="0"/>
        <v>0</v>
      </c>
    </row>
    <row r="24" spans="2:8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99" orientation="landscape" r:id="rId1"/>
  <headerFooter>
    <oddFooter>&amp;LForm 37-B (rev. Aug.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BC86B-E15B-4BF6-AED0-6E4FA37BABBE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16</v>
      </c>
      <c r="C4" s="2"/>
      <c r="D4" s="2"/>
    </row>
    <row r="5" spans="2:8" x14ac:dyDescent="0.2">
      <c r="B5" s="2" t="s">
        <v>18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19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12775</v>
      </c>
      <c r="D15" s="5">
        <v>12775</v>
      </c>
      <c r="E15" s="5">
        <v>12775</v>
      </c>
      <c r="F15" s="5">
        <v>12775</v>
      </c>
      <c r="G15" s="5">
        <v>12775</v>
      </c>
      <c r="H15" s="5">
        <v>12775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2"/>
      <c r="C26" s="32"/>
      <c r="D26" s="32"/>
      <c r="E26" s="32"/>
      <c r="F26" s="32"/>
      <c r="G26" s="32"/>
      <c r="H26" s="32"/>
    </row>
    <row r="27" spans="2:8" ht="15.75" x14ac:dyDescent="0.25">
      <c r="B27" s="32"/>
      <c r="C27" s="32"/>
      <c r="D27" s="32"/>
      <c r="E27" s="32"/>
      <c r="F27" s="32"/>
      <c r="G27" s="32"/>
      <c r="H27" s="32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878F5-28EC-4AB8-89D9-9B78DA636561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147</v>
      </c>
      <c r="C4" s="2"/>
      <c r="D4" s="2"/>
    </row>
    <row r="5" spans="2:8" x14ac:dyDescent="0.2">
      <c r="B5" s="2" t="s">
        <v>148</v>
      </c>
      <c r="C5" s="2"/>
      <c r="D5" s="2"/>
    </row>
    <row r="6" spans="2:8" x14ac:dyDescent="0.2">
      <c r="B6" s="2" t="s">
        <v>149</v>
      </c>
      <c r="C6" s="2"/>
      <c r="D6" s="2"/>
    </row>
    <row r="7" spans="2:8" x14ac:dyDescent="0.2">
      <c r="B7" s="2" t="s">
        <v>150</v>
      </c>
      <c r="C7" s="2"/>
      <c r="D7" s="2"/>
    </row>
    <row r="8" spans="2:8" x14ac:dyDescent="0.2">
      <c r="B8" s="2" t="s">
        <v>151</v>
      </c>
      <c r="C8" s="2"/>
      <c r="D8" s="2"/>
    </row>
    <row r="10" spans="2:8" ht="15.75" x14ac:dyDescent="0.25">
      <c r="C10" s="29" t="s">
        <v>1</v>
      </c>
      <c r="D10" s="29" t="s">
        <v>1</v>
      </c>
      <c r="E10" s="29" t="s">
        <v>1</v>
      </c>
      <c r="F10" s="29" t="s">
        <v>1</v>
      </c>
      <c r="G10" s="29" t="s">
        <v>1</v>
      </c>
      <c r="H10" s="29" t="s">
        <v>1</v>
      </c>
    </row>
    <row r="11" spans="2:8" ht="15.75" x14ac:dyDescent="0.25">
      <c r="C11" s="29" t="s">
        <v>2</v>
      </c>
      <c r="D11" s="29" t="s">
        <v>11</v>
      </c>
      <c r="E11" s="29" t="s">
        <v>12</v>
      </c>
      <c r="F11" s="29" t="s">
        <v>13</v>
      </c>
      <c r="G11" s="29" t="s">
        <v>14</v>
      </c>
      <c r="H11" s="2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354496</v>
      </c>
      <c r="D13" s="5">
        <v>354496</v>
      </c>
      <c r="E13" s="5">
        <v>354496</v>
      </c>
      <c r="F13" s="5">
        <v>354496</v>
      </c>
      <c r="G13" s="5">
        <v>354496</v>
      </c>
      <c r="H13" s="5">
        <v>354496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165504</v>
      </c>
      <c r="D15" s="5">
        <v>165504</v>
      </c>
      <c r="E15" s="5">
        <v>165504</v>
      </c>
      <c r="F15" s="5">
        <v>165504</v>
      </c>
      <c r="G15" s="5">
        <v>165504</v>
      </c>
      <c r="H15" s="5">
        <v>165504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520000</v>
      </c>
      <c r="D23" s="7">
        <f>SUM(D13:D22)</f>
        <v>520000</v>
      </c>
      <c r="E23" s="7">
        <f t="shared" ref="E23:H23" si="0">SUM(E13:E22)</f>
        <v>520000</v>
      </c>
      <c r="F23" s="7">
        <f t="shared" si="0"/>
        <v>520000</v>
      </c>
      <c r="G23" s="7">
        <f t="shared" si="0"/>
        <v>520000</v>
      </c>
      <c r="H23" s="7">
        <f t="shared" si="0"/>
        <v>520000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9"/>
      <c r="D35" s="29"/>
      <c r="E35" s="29"/>
      <c r="F35" s="29"/>
      <c r="G35" s="29"/>
      <c r="H35" s="29"/>
    </row>
    <row r="36" spans="3:8" ht="15.75" x14ac:dyDescent="0.25">
      <c r="C36" s="29"/>
      <c r="D36" s="29"/>
      <c r="E36" s="29"/>
      <c r="F36" s="29"/>
      <c r="G36" s="29"/>
      <c r="H36" s="29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7F1D7-EC78-43B0-B105-6A25303CB05F}">
  <dimension ref="B1:H48"/>
  <sheetViews>
    <sheetView showWhiteSpace="0" zoomScaleNormal="100" workbookViewId="0">
      <selection activeCell="B31" sqref="B3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115</v>
      </c>
      <c r="C4" s="2"/>
      <c r="D4" s="2"/>
    </row>
    <row r="5" spans="2:8" x14ac:dyDescent="0.2">
      <c r="B5" s="2" t="s">
        <v>116</v>
      </c>
      <c r="C5" s="2"/>
      <c r="D5" s="2"/>
    </row>
    <row r="6" spans="2:8" x14ac:dyDescent="0.2">
      <c r="B6" s="2" t="s">
        <v>117</v>
      </c>
      <c r="C6" s="2"/>
      <c r="D6" s="2"/>
    </row>
    <row r="7" spans="2:8" x14ac:dyDescent="0.2">
      <c r="B7" s="2" t="s">
        <v>33</v>
      </c>
      <c r="C7" s="2"/>
      <c r="D7" s="2"/>
    </row>
    <row r="8" spans="2:8" x14ac:dyDescent="0.2">
      <c r="B8" s="2" t="s">
        <v>118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72898</v>
      </c>
      <c r="D13" s="5">
        <v>95000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186328</v>
      </c>
      <c r="D15" s="5">
        <v>70389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259226</v>
      </c>
      <c r="D23" s="7">
        <v>165389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1"/>
      <c r="D35" s="21"/>
      <c r="E35" s="21"/>
      <c r="F35" s="21"/>
      <c r="G35" s="21"/>
      <c r="H35" s="21"/>
    </row>
    <row r="36" spans="3:8" ht="15.75" x14ac:dyDescent="0.25">
      <c r="C36" s="21"/>
      <c r="D36" s="21"/>
      <c r="E36" s="21"/>
      <c r="F36" s="21"/>
      <c r="G36" s="21"/>
      <c r="H36" s="2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78106-E721-4B7D-AD63-623AE9DB722E}">
  <dimension ref="B1:H48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67</v>
      </c>
      <c r="C4" s="2"/>
      <c r="D4" s="2"/>
    </row>
    <row r="5" spans="2:8" x14ac:dyDescent="0.2">
      <c r="B5" s="2" t="s">
        <v>72</v>
      </c>
      <c r="C5" s="2"/>
      <c r="D5" s="2"/>
    </row>
    <row r="6" spans="2:8" x14ac:dyDescent="0.2">
      <c r="B6" s="2" t="s">
        <v>73</v>
      </c>
      <c r="C6" s="2"/>
      <c r="D6" s="2"/>
    </row>
    <row r="7" spans="2:8" x14ac:dyDescent="0.2">
      <c r="B7" s="2" t="s">
        <v>70</v>
      </c>
      <c r="C7" s="2"/>
      <c r="D7" s="2"/>
    </row>
    <row r="8" spans="2:8" x14ac:dyDescent="0.2">
      <c r="B8" s="2" t="s">
        <v>74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2</v>
      </c>
      <c r="D11" s="19" t="s">
        <v>11</v>
      </c>
      <c r="E11" s="19" t="s">
        <v>12</v>
      </c>
      <c r="F11" s="19" t="s">
        <v>13</v>
      </c>
      <c r="G11" s="19" t="s">
        <v>14</v>
      </c>
      <c r="H11" s="1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547091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 t="shared" ref="C15" si="0">1795260-C13</f>
        <v>1248169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1795260</v>
      </c>
      <c r="D23" s="7">
        <f t="shared" ref="D23:H23" si="1">SUM(D13:D22)</f>
        <v>0</v>
      </c>
      <c r="E23" s="7">
        <f t="shared" si="1"/>
        <v>0</v>
      </c>
      <c r="F23" s="7">
        <f t="shared" si="1"/>
        <v>0</v>
      </c>
      <c r="G23" s="7">
        <f t="shared" si="1"/>
        <v>0</v>
      </c>
      <c r="H23" s="7">
        <f t="shared" si="1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9"/>
      <c r="D35" s="19"/>
      <c r="E35" s="19"/>
      <c r="F35" s="19"/>
      <c r="G35" s="19"/>
      <c r="H35" s="19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ht="15.75" x14ac:dyDescent="0.25">
      <c r="C38" s="19"/>
      <c r="D38" s="19"/>
      <c r="E38" s="19"/>
      <c r="F38" s="19"/>
      <c r="G38" s="19"/>
      <c r="H38" s="19"/>
    </row>
    <row r="39" spans="3:8" ht="15.75" x14ac:dyDescent="0.25">
      <c r="C39" s="19"/>
      <c r="D39" s="19"/>
      <c r="E39" s="19"/>
      <c r="F39" s="19"/>
      <c r="G39" s="19"/>
      <c r="H39" s="19"/>
    </row>
    <row r="40" spans="3:8" ht="15.75" x14ac:dyDescent="0.25">
      <c r="C40" s="19"/>
      <c r="D40" s="19"/>
      <c r="E40" s="19"/>
      <c r="F40" s="19"/>
      <c r="G40" s="19"/>
      <c r="H40" s="19"/>
    </row>
    <row r="41" spans="3:8" ht="15.75" x14ac:dyDescent="0.25">
      <c r="C41" s="19"/>
      <c r="D41" s="19"/>
      <c r="E41" s="19"/>
      <c r="F41" s="19"/>
      <c r="G41" s="19"/>
      <c r="H41" s="19"/>
    </row>
    <row r="42" spans="3:8" ht="15.75" x14ac:dyDescent="0.25">
      <c r="C42" s="19"/>
      <c r="D42" s="19"/>
      <c r="E42" s="19"/>
      <c r="F42" s="19"/>
      <c r="G42" s="19"/>
      <c r="H42" s="19"/>
    </row>
    <row r="43" spans="3:8" ht="15.75" x14ac:dyDescent="0.25">
      <c r="C43" s="19"/>
      <c r="D43" s="19"/>
      <c r="E43" s="19"/>
      <c r="F43" s="19"/>
      <c r="G43" s="19"/>
      <c r="H43" s="19"/>
    </row>
    <row r="44" spans="3:8" ht="15.75" x14ac:dyDescent="0.25">
      <c r="C44" s="19"/>
      <c r="D44" s="19"/>
      <c r="E44" s="19"/>
      <c r="F44" s="19"/>
      <c r="G44" s="19"/>
      <c r="H44" s="19"/>
    </row>
    <row r="45" spans="3:8" ht="15.75" x14ac:dyDescent="0.25">
      <c r="C45" s="19"/>
      <c r="D45" s="19"/>
      <c r="E45" s="19"/>
      <c r="F45" s="19"/>
      <c r="G45" s="19"/>
      <c r="H45" s="19"/>
    </row>
    <row r="46" spans="3:8" ht="15.75" x14ac:dyDescent="0.25">
      <c r="C46" s="19"/>
      <c r="D46" s="19"/>
      <c r="E46" s="19"/>
      <c r="F46" s="19"/>
      <c r="G46" s="19"/>
      <c r="H46" s="19"/>
    </row>
    <row r="47" spans="3:8" ht="15.75" x14ac:dyDescent="0.25">
      <c r="C47" s="19"/>
      <c r="D47" s="19"/>
      <c r="E47" s="19"/>
      <c r="F47" s="19"/>
      <c r="G47" s="19"/>
      <c r="H47" s="19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1EA42-DD7F-4088-B538-F89AC14A17D8}">
  <dimension ref="B1:H49"/>
  <sheetViews>
    <sheetView showWhiteSpace="0" zoomScale="80" zoomScaleNormal="80" zoomScalePageLayoutView="80" workbookViewId="0">
      <selection activeCell="B11" sqref="B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29</v>
      </c>
      <c r="C4" s="2"/>
      <c r="D4" s="2"/>
    </row>
    <row r="5" spans="2:8" x14ac:dyDescent="0.2">
      <c r="B5" s="2" t="s">
        <v>30</v>
      </c>
      <c r="C5" s="2"/>
      <c r="D5" s="2"/>
    </row>
    <row r="6" spans="2:8" ht="36" customHeight="1" x14ac:dyDescent="0.2">
      <c r="B6" s="31" t="s">
        <v>38</v>
      </c>
      <c r="C6" s="31"/>
      <c r="D6" s="31"/>
    </row>
    <row r="7" spans="2:8" ht="45.75" customHeight="1" x14ac:dyDescent="0.2">
      <c r="B7" s="31" t="s">
        <v>39</v>
      </c>
      <c r="C7" s="31"/>
      <c r="D7" s="31"/>
      <c r="E7" s="31"/>
      <c r="F7" s="31"/>
      <c r="G7" s="31"/>
      <c r="H7" s="31"/>
    </row>
    <row r="8" spans="2:8" x14ac:dyDescent="0.2">
      <c r="B8" s="2" t="s">
        <v>33</v>
      </c>
      <c r="C8" s="2"/>
      <c r="D8" s="2"/>
    </row>
    <row r="9" spans="2:8" x14ac:dyDescent="0.2">
      <c r="B9" s="2" t="s">
        <v>40</v>
      </c>
      <c r="C9" s="2"/>
      <c r="D9" s="2"/>
    </row>
    <row r="11" spans="2:8" ht="15.75" x14ac:dyDescent="0.25">
      <c r="C11" s="15" t="s">
        <v>1</v>
      </c>
      <c r="D11" s="15" t="s">
        <v>1</v>
      </c>
      <c r="E11" s="15" t="s">
        <v>1</v>
      </c>
      <c r="F11" s="15" t="s">
        <v>1</v>
      </c>
      <c r="G11" s="15" t="s">
        <v>1</v>
      </c>
      <c r="H11" s="15" t="s">
        <v>1</v>
      </c>
    </row>
    <row r="12" spans="2:8" ht="15.75" x14ac:dyDescent="0.25">
      <c r="C12" s="15" t="s">
        <v>2</v>
      </c>
      <c r="D12" s="15" t="s">
        <v>11</v>
      </c>
      <c r="E12" s="15" t="s">
        <v>12</v>
      </c>
      <c r="F12" s="15" t="s">
        <v>13</v>
      </c>
      <c r="G12" s="15" t="s">
        <v>14</v>
      </c>
      <c r="H12" s="15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187064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1827566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 t="shared" ref="C24:H24" si="0">C14+C16+C18+C20+C22</f>
        <v>2014630</v>
      </c>
      <c r="D24" s="7">
        <f t="shared" si="0"/>
        <v>0</v>
      </c>
      <c r="E24" s="7">
        <f t="shared" si="0"/>
        <v>0</v>
      </c>
      <c r="F24" s="7">
        <f t="shared" si="0"/>
        <v>0</v>
      </c>
      <c r="G24" s="7">
        <f t="shared" si="0"/>
        <v>0</v>
      </c>
      <c r="H24" s="7">
        <f t="shared" si="0"/>
        <v>0</v>
      </c>
    </row>
    <row r="25" spans="2:8" ht="15.75" thickTop="1" x14ac:dyDescent="0.2"/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 s="30"/>
      <c r="C28" s="30"/>
      <c r="D28" s="30"/>
      <c r="E28" s="30"/>
      <c r="F28" s="30"/>
      <c r="G28" s="30"/>
      <c r="H28" s="30"/>
    </row>
    <row r="36" spans="3:8" ht="15.75" x14ac:dyDescent="0.25">
      <c r="C36" s="15"/>
      <c r="D36" s="15"/>
      <c r="E36" s="15"/>
      <c r="F36" s="15"/>
      <c r="G36" s="15"/>
      <c r="H36" s="15"/>
    </row>
    <row r="37" spans="3:8" ht="15.75" x14ac:dyDescent="0.25">
      <c r="C37" s="15"/>
      <c r="D37" s="15"/>
      <c r="E37" s="15"/>
      <c r="F37" s="15"/>
      <c r="G37" s="15"/>
      <c r="H37" s="15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8"/>
      <c r="D48" s="18"/>
      <c r="E48" s="18"/>
      <c r="F48" s="18"/>
      <c r="G48" s="18"/>
      <c r="H48" s="18"/>
    </row>
    <row r="49" spans="3:8" x14ac:dyDescent="0.2">
      <c r="C49" s="18"/>
      <c r="D49" s="18"/>
      <c r="E49" s="18"/>
      <c r="F49" s="18"/>
      <c r="G49" s="18"/>
      <c r="H49" s="18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F2574-6559-408F-AA63-37336756CB0A}">
  <dimension ref="B1:H48"/>
  <sheetViews>
    <sheetView showWhiteSpace="0" zoomScaleNormal="100" workbookViewId="0">
      <selection sqref="A1:XFD104857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96</v>
      </c>
      <c r="C4" s="2"/>
      <c r="D4" s="2"/>
    </row>
    <row r="5" spans="2:8" x14ac:dyDescent="0.2">
      <c r="B5" s="2" t="s">
        <v>97</v>
      </c>
      <c r="C5" s="2"/>
      <c r="D5" s="2"/>
    </row>
    <row r="6" spans="2:8" x14ac:dyDescent="0.2">
      <c r="B6" s="2" t="s">
        <v>50</v>
      </c>
      <c r="C6" s="2"/>
      <c r="D6" s="2"/>
    </row>
    <row r="7" spans="2:8" x14ac:dyDescent="0.2">
      <c r="B7" s="2" t="s">
        <v>98</v>
      </c>
      <c r="C7" s="2"/>
      <c r="D7" s="2"/>
    </row>
    <row r="8" spans="2:8" x14ac:dyDescent="0.2">
      <c r="B8" s="2" t="s">
        <v>99</v>
      </c>
      <c r="C8" s="2"/>
      <c r="D8" s="2"/>
    </row>
    <row r="10" spans="2:8" ht="15.75" x14ac:dyDescent="0.25">
      <c r="C10" s="28" t="s">
        <v>1</v>
      </c>
      <c r="D10" s="28" t="s">
        <v>1</v>
      </c>
      <c r="E10" s="28" t="s">
        <v>1</v>
      </c>
      <c r="F10" s="28" t="s">
        <v>1</v>
      </c>
      <c r="G10" s="28" t="s">
        <v>1</v>
      </c>
      <c r="H10" s="28" t="s">
        <v>1</v>
      </c>
    </row>
    <row r="11" spans="2:8" ht="15.75" x14ac:dyDescent="0.25">
      <c r="C11" s="28" t="s">
        <v>2</v>
      </c>
      <c r="D11" s="28" t="s">
        <v>11</v>
      </c>
      <c r="E11" s="28" t="s">
        <v>12</v>
      </c>
      <c r="F11" s="28" t="s">
        <v>13</v>
      </c>
      <c r="G11" s="28" t="s">
        <v>14</v>
      </c>
      <c r="H11" s="2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4246</v>
      </c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4246</v>
      </c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8"/>
      <c r="D35" s="28"/>
      <c r="E35" s="28"/>
      <c r="F35" s="28"/>
      <c r="G35" s="28"/>
      <c r="H35" s="28"/>
    </row>
    <row r="36" spans="3:8" ht="15.75" x14ac:dyDescent="0.25">
      <c r="C36" s="28"/>
      <c r="D36" s="28"/>
      <c r="E36" s="28"/>
      <c r="F36" s="28"/>
      <c r="G36" s="28"/>
      <c r="H36" s="28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77983-19B7-4E9C-9028-E29CF4081242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152</v>
      </c>
      <c r="C4" s="2"/>
      <c r="D4" s="2"/>
    </row>
    <row r="5" spans="2:8" x14ac:dyDescent="0.2">
      <c r="B5" s="2" t="s">
        <v>153</v>
      </c>
      <c r="C5" s="2"/>
      <c r="D5" s="2"/>
    </row>
    <row r="6" spans="2:8" x14ac:dyDescent="0.2">
      <c r="B6" s="2" t="s">
        <v>154</v>
      </c>
      <c r="C6" s="2"/>
      <c r="D6" s="2"/>
    </row>
    <row r="7" spans="2:8" x14ac:dyDescent="0.2">
      <c r="B7" s="2" t="s">
        <v>155</v>
      </c>
      <c r="C7" s="2"/>
      <c r="D7" s="2"/>
    </row>
    <row r="8" spans="2:8" x14ac:dyDescent="0.2">
      <c r="B8" s="2" t="s">
        <v>156</v>
      </c>
      <c r="C8" s="2"/>
      <c r="D8" s="2"/>
    </row>
    <row r="10" spans="2:8" ht="15.75" x14ac:dyDescent="0.25">
      <c r="C10" s="29" t="s">
        <v>1</v>
      </c>
      <c r="D10" s="29" t="s">
        <v>1</v>
      </c>
      <c r="E10" s="29" t="s">
        <v>1</v>
      </c>
      <c r="F10" s="29" t="s">
        <v>1</v>
      </c>
      <c r="G10" s="29" t="s">
        <v>1</v>
      </c>
      <c r="H10" s="29" t="s">
        <v>1</v>
      </c>
    </row>
    <row r="11" spans="2:8" ht="15.75" x14ac:dyDescent="0.25">
      <c r="C11" s="29" t="s">
        <v>2</v>
      </c>
      <c r="D11" s="29" t="s">
        <v>11</v>
      </c>
      <c r="E11" s="29" t="s">
        <v>12</v>
      </c>
      <c r="F11" s="29" t="s">
        <v>13</v>
      </c>
      <c r="G11" s="29" t="s">
        <v>14</v>
      </c>
      <c r="H11" s="2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62676</v>
      </c>
      <c r="D13" s="5">
        <v>0</v>
      </c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1043442</v>
      </c>
      <c r="D15" s="5">
        <v>0</v>
      </c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1106118</v>
      </c>
      <c r="D23" s="7">
        <v>0</v>
      </c>
      <c r="E23" s="7"/>
      <c r="F23" s="7"/>
      <c r="G23" s="7"/>
      <c r="H23" s="7"/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9"/>
      <c r="D35" s="29"/>
      <c r="E35" s="29"/>
      <c r="F35" s="29"/>
      <c r="G35" s="29"/>
      <c r="H35" s="29"/>
    </row>
    <row r="36" spans="3:8" ht="15.75" x14ac:dyDescent="0.25">
      <c r="C36" s="29"/>
      <c r="D36" s="29"/>
      <c r="E36" s="29"/>
      <c r="F36" s="29"/>
      <c r="G36" s="29"/>
      <c r="H36" s="29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E3250-89EB-4894-9EB9-EC92F05F0733}">
  <sheetPr>
    <pageSetUpPr fitToPage="1"/>
  </sheetPr>
  <dimension ref="B1:H25"/>
  <sheetViews>
    <sheetView showWhiteSpace="0" zoomScaleNormal="100" workbookViewId="0">
      <selection activeCell="C33" sqref="C3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</row>
    <row r="2" spans="2:8" ht="15.75" x14ac:dyDescent="0.25">
      <c r="B2" s="30" t="s">
        <v>10</v>
      </c>
      <c r="C2" s="30"/>
      <c r="D2" s="30"/>
    </row>
    <row r="4" spans="2:8" x14ac:dyDescent="0.2">
      <c r="B4" s="25" t="s">
        <v>105</v>
      </c>
      <c r="C4" s="25"/>
      <c r="D4" s="25"/>
      <c r="E4" s="25"/>
      <c r="F4" s="25"/>
    </row>
    <row r="5" spans="2:8" x14ac:dyDescent="0.2">
      <c r="B5" s="23" t="s">
        <v>119</v>
      </c>
      <c r="C5" s="25"/>
      <c r="D5" s="25"/>
      <c r="E5" s="25"/>
      <c r="F5" s="25"/>
    </row>
    <row r="6" spans="2:8" x14ac:dyDescent="0.2">
      <c r="B6" s="26" t="s">
        <v>120</v>
      </c>
      <c r="C6" s="25"/>
      <c r="D6" s="25"/>
      <c r="E6" s="25"/>
      <c r="F6" s="25"/>
    </row>
    <row r="7" spans="2:8" x14ac:dyDescent="0.2">
      <c r="B7" s="27" t="s">
        <v>121</v>
      </c>
      <c r="C7" s="25"/>
      <c r="D7" s="25"/>
      <c r="E7" s="25"/>
      <c r="F7" s="25"/>
    </row>
    <row r="8" spans="2:8" x14ac:dyDescent="0.2">
      <c r="B8" s="25" t="s">
        <v>108</v>
      </c>
      <c r="C8" s="25"/>
      <c r="D8" s="25"/>
      <c r="E8" s="25"/>
      <c r="F8" s="25"/>
    </row>
    <row r="9" spans="2:8" x14ac:dyDescent="0.2">
      <c r="B9" s="25" t="s">
        <v>122</v>
      </c>
      <c r="C9" s="25"/>
      <c r="D9" s="25"/>
      <c r="E9" s="25"/>
      <c r="F9" s="25"/>
    </row>
    <row r="11" spans="2:8" ht="15.75" x14ac:dyDescent="0.25">
      <c r="C11" s="21" t="s">
        <v>1</v>
      </c>
      <c r="D11" s="21" t="s">
        <v>1</v>
      </c>
      <c r="E11" s="21" t="s">
        <v>1</v>
      </c>
      <c r="F11" s="21" t="s">
        <v>1</v>
      </c>
      <c r="G11" s="21" t="s">
        <v>1</v>
      </c>
      <c r="H11" s="21" t="s">
        <v>1</v>
      </c>
    </row>
    <row r="12" spans="2:8" ht="15.75" x14ac:dyDescent="0.25">
      <c r="C12" s="21" t="s">
        <v>2</v>
      </c>
      <c r="D12" s="21" t="s">
        <v>11</v>
      </c>
      <c r="E12" s="21" t="s">
        <v>12</v>
      </c>
      <c r="F12" s="21" t="s">
        <v>13</v>
      </c>
      <c r="G12" s="21" t="s">
        <v>14</v>
      </c>
      <c r="H12" s="21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f>52024+(52024*0.5283)</f>
        <v>79508.279200000004</v>
      </c>
      <c r="D14" s="5">
        <v>79508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f>160000-C14</f>
        <v>80491.720799999996</v>
      </c>
      <c r="D16" s="5">
        <v>80492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>SUM(C14:C23)</f>
        <v>160000</v>
      </c>
      <c r="D24" s="7">
        <f>SUM(D14:D23)</f>
        <v>160000</v>
      </c>
      <c r="E24" s="7">
        <v>0</v>
      </c>
      <c r="F24" s="7">
        <v>0</v>
      </c>
      <c r="G24" s="7">
        <v>0</v>
      </c>
      <c r="H24" s="7">
        <v>0</v>
      </c>
    </row>
    <row r="25" spans="2:8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99" fitToHeight="0" orientation="landscape" r:id="rId1"/>
  <headerFooter>
    <oddFooter>&amp;LForm 37-B (rev. Aug. 2021)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243B4-5358-4B97-99C3-5EE4AFF29A04}">
  <dimension ref="B1:H48"/>
  <sheetViews>
    <sheetView showWhiteSpace="0" zoomScaleNormal="100" workbookViewId="0">
      <selection activeCell="A16" sqref="A1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88</v>
      </c>
      <c r="C4" s="2"/>
      <c r="D4" s="2"/>
    </row>
    <row r="5" spans="2:8" x14ac:dyDescent="0.2">
      <c r="B5" s="2" t="s">
        <v>89</v>
      </c>
      <c r="C5" s="2"/>
      <c r="D5" s="2"/>
    </row>
    <row r="6" spans="2:8" x14ac:dyDescent="0.2">
      <c r="B6" s="2" t="s">
        <v>90</v>
      </c>
      <c r="C6" s="2"/>
      <c r="D6" s="2"/>
    </row>
    <row r="7" spans="2:8" x14ac:dyDescent="0.2">
      <c r="B7" s="2" t="s">
        <v>33</v>
      </c>
      <c r="C7" s="2"/>
      <c r="D7" s="2"/>
    </row>
    <row r="8" spans="2:8" x14ac:dyDescent="0.2">
      <c r="B8" s="2" t="s">
        <v>91</v>
      </c>
      <c r="C8" s="2"/>
      <c r="D8" s="2"/>
    </row>
    <row r="10" spans="2:8" ht="15.75" x14ac:dyDescent="0.25">
      <c r="C10" s="20" t="s">
        <v>1</v>
      </c>
      <c r="D10" s="20" t="s">
        <v>1</v>
      </c>
      <c r="E10" s="20" t="s">
        <v>1</v>
      </c>
      <c r="F10" s="20" t="s">
        <v>1</v>
      </c>
      <c r="G10" s="20" t="s">
        <v>1</v>
      </c>
      <c r="H10" s="20" t="s">
        <v>1</v>
      </c>
    </row>
    <row r="11" spans="2:8" ht="15.75" x14ac:dyDescent="0.25">
      <c r="C11" s="20" t="s">
        <v>2</v>
      </c>
      <c r="D11" s="20" t="s">
        <v>11</v>
      </c>
      <c r="E11" s="20" t="s">
        <v>12</v>
      </c>
      <c r="F11" s="20" t="s">
        <v>13</v>
      </c>
      <c r="G11" s="20" t="s">
        <v>14</v>
      </c>
      <c r="H11" s="20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f>450092+283918</f>
        <v>734010</v>
      </c>
      <c r="D13" s="5">
        <v>1046737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801927</v>
      </c>
      <c r="D15" s="5">
        <v>1946146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 t="shared" ref="C23:H23" si="0">SUM(C13:C22)</f>
        <v>1535937</v>
      </c>
      <c r="D23" s="7">
        <f t="shared" si="0"/>
        <v>2992883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0"/>
      <c r="D35" s="20"/>
      <c r="E35" s="20"/>
      <c r="F35" s="20"/>
      <c r="G35" s="20"/>
      <c r="H35" s="20"/>
    </row>
    <row r="36" spans="3:8" ht="15.75" x14ac:dyDescent="0.25">
      <c r="C36" s="20"/>
      <c r="D36" s="20"/>
      <c r="E36" s="20"/>
      <c r="F36" s="20"/>
      <c r="G36" s="20"/>
      <c r="H36" s="20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D5E80-E53C-4BEB-83F1-42FDB0A2E34D}">
  <dimension ref="B1:H48"/>
  <sheetViews>
    <sheetView showWhiteSpace="0" zoomScaleNormal="100" workbookViewId="0">
      <selection activeCell="F34" sqref="F3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67</v>
      </c>
      <c r="C4" s="2"/>
      <c r="D4" s="2"/>
    </row>
    <row r="5" spans="2:8" x14ac:dyDescent="0.2">
      <c r="B5" s="2" t="s">
        <v>75</v>
      </c>
      <c r="C5" s="2"/>
      <c r="D5" s="2"/>
    </row>
    <row r="6" spans="2:8" x14ac:dyDescent="0.2">
      <c r="B6" s="2" t="s">
        <v>76</v>
      </c>
      <c r="C6" s="2"/>
      <c r="D6" s="2"/>
    </row>
    <row r="7" spans="2:8" x14ac:dyDescent="0.2">
      <c r="B7" s="2" t="s">
        <v>70</v>
      </c>
      <c r="C7" s="2"/>
      <c r="D7" s="2"/>
    </row>
    <row r="8" spans="2:8" x14ac:dyDescent="0.2">
      <c r="B8" s="2" t="s">
        <v>77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2</v>
      </c>
      <c r="D11" s="19" t="s">
        <v>11</v>
      </c>
      <c r="E11" s="19" t="s">
        <v>12</v>
      </c>
      <c r="F11" s="19" t="s">
        <v>13</v>
      </c>
      <c r="G11" s="19" t="s">
        <v>14</v>
      </c>
      <c r="H11" s="1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450890.38</v>
      </c>
      <c r="D13" s="5">
        <v>450890.38</v>
      </c>
      <c r="E13" s="5">
        <v>450890.38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1156607-C13</f>
        <v>705716.62</v>
      </c>
      <c r="D15" s="5">
        <f t="shared" ref="D15:E15" si="0">1156607-D13</f>
        <v>705716.62</v>
      </c>
      <c r="E15" s="5">
        <f t="shared" si="0"/>
        <v>705716.62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1156607</v>
      </c>
      <c r="D23" s="7">
        <f t="shared" ref="D23:H23" si="1">SUM(D13:D22)</f>
        <v>1156607</v>
      </c>
      <c r="E23" s="7">
        <f t="shared" si="1"/>
        <v>1156607</v>
      </c>
      <c r="F23" s="7">
        <f t="shared" si="1"/>
        <v>0</v>
      </c>
      <c r="G23" s="7">
        <f t="shared" si="1"/>
        <v>0</v>
      </c>
      <c r="H23" s="7">
        <f t="shared" si="1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9"/>
      <c r="D35" s="19"/>
      <c r="E35" s="19"/>
      <c r="F35" s="19"/>
      <c r="G35" s="19"/>
      <c r="H35" s="19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ht="15.75" x14ac:dyDescent="0.25">
      <c r="C38" s="19"/>
      <c r="D38" s="19"/>
      <c r="E38" s="19"/>
      <c r="F38" s="19"/>
      <c r="G38" s="19"/>
      <c r="H38" s="19"/>
    </row>
    <row r="39" spans="3:8" ht="15.75" x14ac:dyDescent="0.25">
      <c r="C39" s="19"/>
      <c r="D39" s="19"/>
      <c r="E39" s="19"/>
      <c r="F39" s="19"/>
      <c r="G39" s="19"/>
      <c r="H39" s="19"/>
    </row>
    <row r="40" spans="3:8" ht="15.75" x14ac:dyDescent="0.25">
      <c r="C40" s="19"/>
      <c r="D40" s="19"/>
      <c r="E40" s="19"/>
      <c r="F40" s="19"/>
      <c r="G40" s="19"/>
      <c r="H40" s="19"/>
    </row>
    <row r="41" spans="3:8" ht="15.75" x14ac:dyDescent="0.25">
      <c r="C41" s="19"/>
      <c r="D41" s="19"/>
      <c r="E41" s="19"/>
      <c r="F41" s="19"/>
      <c r="G41" s="19"/>
      <c r="H41" s="19"/>
    </row>
    <row r="42" spans="3:8" ht="15.75" x14ac:dyDescent="0.25">
      <c r="C42" s="19"/>
      <c r="D42" s="19"/>
      <c r="E42" s="19"/>
      <c r="F42" s="19"/>
      <c r="G42" s="19"/>
      <c r="H42" s="19"/>
    </row>
    <row r="43" spans="3:8" ht="15.75" x14ac:dyDescent="0.25">
      <c r="C43" s="19"/>
      <c r="D43" s="19"/>
      <c r="E43" s="19"/>
      <c r="F43" s="19"/>
      <c r="G43" s="19"/>
      <c r="H43" s="19"/>
    </row>
    <row r="44" spans="3:8" ht="15.75" x14ac:dyDescent="0.25">
      <c r="C44" s="19"/>
      <c r="D44" s="19"/>
      <c r="E44" s="19"/>
      <c r="F44" s="19"/>
      <c r="G44" s="19"/>
      <c r="H44" s="19"/>
    </row>
    <row r="45" spans="3:8" ht="15.75" x14ac:dyDescent="0.25">
      <c r="C45" s="19"/>
      <c r="D45" s="19"/>
      <c r="E45" s="19"/>
      <c r="F45" s="19"/>
      <c r="G45" s="19"/>
      <c r="H45" s="19"/>
    </row>
    <row r="46" spans="3:8" ht="15.75" x14ac:dyDescent="0.25">
      <c r="C46" s="19"/>
      <c r="D46" s="19"/>
      <c r="E46" s="19"/>
      <c r="F46" s="19"/>
      <c r="G46" s="19"/>
      <c r="H46" s="19"/>
    </row>
    <row r="47" spans="3:8" ht="15.75" x14ac:dyDescent="0.25">
      <c r="C47" s="19"/>
      <c r="D47" s="19"/>
      <c r="E47" s="19"/>
      <c r="F47" s="19"/>
      <c r="G47" s="19"/>
      <c r="H47" s="19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5D9F5-52A2-497D-B469-4173FABCA1C8}">
  <sheetPr>
    <pageSetUpPr fitToPage="1"/>
  </sheetPr>
  <dimension ref="B1:H24"/>
  <sheetViews>
    <sheetView view="pageLayout" zoomScaleNormal="100" workbookViewId="0">
      <selection activeCell="E27" sqref="E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137</v>
      </c>
      <c r="C4" s="2"/>
      <c r="D4" s="2"/>
      <c r="E4" s="2"/>
      <c r="F4" s="2"/>
      <c r="G4" s="2"/>
    </row>
    <row r="5" spans="2:8" ht="15" customHeight="1" x14ac:dyDescent="0.2">
      <c r="B5" s="31" t="s">
        <v>138</v>
      </c>
      <c r="C5" s="31"/>
      <c r="D5" s="31"/>
      <c r="E5" s="31"/>
      <c r="F5" s="31"/>
      <c r="G5" s="31"/>
    </row>
    <row r="6" spans="2:8" x14ac:dyDescent="0.2">
      <c r="B6" s="24" t="s">
        <v>139</v>
      </c>
      <c r="C6" s="2"/>
      <c r="D6" s="2"/>
      <c r="E6" s="2"/>
      <c r="F6" s="2"/>
      <c r="G6" s="2"/>
    </row>
    <row r="7" spans="2:8" x14ac:dyDescent="0.2">
      <c r="B7" s="24" t="s">
        <v>33</v>
      </c>
      <c r="C7" s="2"/>
      <c r="D7" s="2"/>
      <c r="E7" s="2"/>
      <c r="F7" s="2"/>
      <c r="G7" s="2"/>
    </row>
    <row r="8" spans="2:8" x14ac:dyDescent="0.2">
      <c r="B8" s="24" t="s">
        <v>140</v>
      </c>
      <c r="C8" s="2"/>
      <c r="D8" s="2"/>
      <c r="E8" s="2"/>
      <c r="F8" s="2"/>
      <c r="G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201617</v>
      </c>
      <c r="D15" s="5">
        <v>67200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201617</v>
      </c>
      <c r="D23" s="7">
        <f t="shared" ref="D23:H23" si="0">SUM(D13:D22)</f>
        <v>67200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H1"/>
    <mergeCell ref="B2:H2"/>
    <mergeCell ref="B5:G5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01F98-9780-420A-BB61-0BC153F4EE77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16</v>
      </c>
      <c r="C4" s="2"/>
      <c r="D4" s="2"/>
    </row>
    <row r="5" spans="2:8" x14ac:dyDescent="0.2">
      <c r="B5" s="2" t="s">
        <v>20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21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21512</v>
      </c>
      <c r="D15" s="5">
        <v>21512</v>
      </c>
      <c r="E15" s="5">
        <v>21512</v>
      </c>
      <c r="F15" s="5">
        <v>21512</v>
      </c>
      <c r="G15" s="5">
        <v>21512</v>
      </c>
      <c r="H15" s="5">
        <v>21512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2"/>
      <c r="C26" s="32"/>
      <c r="D26" s="32"/>
      <c r="E26" s="32"/>
      <c r="F26" s="32"/>
      <c r="G26" s="32"/>
      <c r="H26" s="32"/>
    </row>
    <row r="27" spans="2:8" ht="15.75" x14ac:dyDescent="0.25">
      <c r="B27" s="32"/>
      <c r="C27" s="32"/>
      <c r="D27" s="32"/>
      <c r="E27" s="32"/>
      <c r="F27" s="32"/>
      <c r="G27" s="32"/>
      <c r="H27" s="32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5FE89-6DAC-4ACB-8EEF-B96BCC313950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16</v>
      </c>
      <c r="C4" s="2"/>
      <c r="D4" s="2"/>
    </row>
    <row r="5" spans="2:8" x14ac:dyDescent="0.2">
      <c r="B5" s="2" t="s">
        <v>22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23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91953</v>
      </c>
      <c r="D15" s="5">
        <v>91953</v>
      </c>
      <c r="E15" s="5">
        <v>91953</v>
      </c>
      <c r="F15" s="5">
        <v>91953</v>
      </c>
      <c r="G15" s="5">
        <v>91953</v>
      </c>
      <c r="H15" s="5">
        <v>91953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2"/>
      <c r="C26" s="32"/>
      <c r="D26" s="32"/>
      <c r="E26" s="32"/>
      <c r="F26" s="32"/>
      <c r="G26" s="32"/>
      <c r="H26" s="32"/>
    </row>
    <row r="27" spans="2:8" ht="15.75" x14ac:dyDescent="0.25">
      <c r="B27" s="32"/>
      <c r="C27" s="32"/>
      <c r="D27" s="32"/>
      <c r="E27" s="32"/>
      <c r="F27" s="32"/>
      <c r="G27" s="32"/>
      <c r="H27" s="32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72560-6B1E-436C-9092-3D47004C3199}">
  <dimension ref="B1:H48"/>
  <sheetViews>
    <sheetView showWhiteSpace="0" zoomScaleNormal="100" workbookViewId="0">
      <selection activeCell="B15" sqref="B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16</v>
      </c>
      <c r="C4" s="2"/>
      <c r="D4" s="2"/>
    </row>
    <row r="5" spans="2:8" x14ac:dyDescent="0.2">
      <c r="B5" s="2" t="s">
        <v>24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25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78216</v>
      </c>
      <c r="D15" s="5">
        <v>78216</v>
      </c>
      <c r="E15" s="5">
        <v>78216</v>
      </c>
      <c r="F15" s="5">
        <v>78216</v>
      </c>
      <c r="G15" s="5">
        <v>78216</v>
      </c>
      <c r="H15" s="5">
        <v>78216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2"/>
      <c r="C26" s="32"/>
      <c r="D26" s="32"/>
      <c r="E26" s="32"/>
      <c r="F26" s="32"/>
      <c r="G26" s="32"/>
      <c r="H26" s="32"/>
    </row>
    <row r="27" spans="2:8" ht="15.75" x14ac:dyDescent="0.25">
      <c r="B27" s="32"/>
      <c r="C27" s="32"/>
      <c r="D27" s="32"/>
      <c r="E27" s="32"/>
      <c r="F27" s="32"/>
      <c r="G27" s="32"/>
      <c r="H27" s="32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E5267-F2D6-4D1C-9FA5-4DD0CB93A813}">
  <dimension ref="B1:H49"/>
  <sheetViews>
    <sheetView showWhiteSpace="0" zoomScale="80" zoomScaleNormal="80" zoomScalePageLayoutView="80" workbookViewId="0">
      <selection activeCell="B11" sqref="B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29</v>
      </c>
      <c r="C4" s="2"/>
      <c r="D4" s="2"/>
    </row>
    <row r="5" spans="2:8" x14ac:dyDescent="0.2">
      <c r="B5" s="2" t="s">
        <v>30</v>
      </c>
      <c r="C5" s="2"/>
      <c r="D5" s="2"/>
    </row>
    <row r="6" spans="2:8" ht="36" customHeight="1" x14ac:dyDescent="0.2">
      <c r="B6" s="31" t="s">
        <v>41</v>
      </c>
      <c r="C6" s="31"/>
      <c r="D6" s="31"/>
    </row>
    <row r="7" spans="2:8" ht="45.75" customHeight="1" x14ac:dyDescent="0.2">
      <c r="B7" s="31" t="s">
        <v>42</v>
      </c>
      <c r="C7" s="31"/>
      <c r="D7" s="31"/>
      <c r="E7" s="31"/>
      <c r="F7" s="31"/>
      <c r="G7" s="31"/>
      <c r="H7" s="31"/>
    </row>
    <row r="8" spans="2:8" x14ac:dyDescent="0.2">
      <c r="B8" s="2" t="s">
        <v>33</v>
      </c>
      <c r="C8" s="2"/>
      <c r="D8" s="2"/>
    </row>
    <row r="9" spans="2:8" x14ac:dyDescent="0.2">
      <c r="B9" s="2" t="s">
        <v>43</v>
      </c>
      <c r="C9" s="2"/>
      <c r="D9" s="2"/>
    </row>
    <row r="11" spans="2:8" ht="15.75" x14ac:dyDescent="0.25">
      <c r="C11" s="15" t="s">
        <v>1</v>
      </c>
      <c r="D11" s="15" t="s">
        <v>1</v>
      </c>
      <c r="E11" s="15" t="s">
        <v>1</v>
      </c>
      <c r="F11" s="15" t="s">
        <v>1</v>
      </c>
      <c r="G11" s="15" t="s">
        <v>1</v>
      </c>
      <c r="H11" s="15" t="s">
        <v>1</v>
      </c>
    </row>
    <row r="12" spans="2:8" ht="15.75" x14ac:dyDescent="0.25">
      <c r="C12" s="15" t="s">
        <v>2</v>
      </c>
      <c r="D12" s="15" t="s">
        <v>11</v>
      </c>
      <c r="E12" s="15" t="s">
        <v>12</v>
      </c>
      <c r="F12" s="15" t="s">
        <v>13</v>
      </c>
      <c r="G12" s="15" t="s">
        <v>14</v>
      </c>
      <c r="H12" s="15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309991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2922406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>C22+C20+C18+C16+C14</f>
        <v>3232397</v>
      </c>
      <c r="D24" s="7">
        <f>D14+D16+D18+D20+D22</f>
        <v>0</v>
      </c>
      <c r="E24" s="7">
        <f>E14+E16+E18+E20+E22</f>
        <v>0</v>
      </c>
      <c r="F24" s="7">
        <f>F14+F16+F18+F20+F22</f>
        <v>0</v>
      </c>
      <c r="G24" s="7">
        <f>G14+G16+G18+G20+G22</f>
        <v>0</v>
      </c>
      <c r="H24" s="7">
        <f>H14+H16+H18+H20+H22</f>
        <v>0</v>
      </c>
    </row>
    <row r="25" spans="2:8" ht="15.75" thickTop="1" x14ac:dyDescent="0.2"/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 s="30"/>
      <c r="C28" s="30"/>
      <c r="D28" s="30"/>
      <c r="E28" s="30"/>
      <c r="F28" s="30"/>
      <c r="G28" s="30"/>
      <c r="H28" s="30"/>
    </row>
    <row r="36" spans="3:8" ht="15.75" x14ac:dyDescent="0.25">
      <c r="C36" s="15"/>
      <c r="D36" s="15"/>
      <c r="E36" s="15"/>
      <c r="F36" s="15"/>
      <c r="G36" s="15"/>
      <c r="H36" s="15"/>
    </row>
    <row r="37" spans="3:8" ht="15.75" x14ac:dyDescent="0.25">
      <c r="C37" s="15"/>
      <c r="D37" s="15"/>
      <c r="E37" s="15"/>
      <c r="F37" s="15"/>
      <c r="G37" s="15"/>
      <c r="H37" s="15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8"/>
      <c r="D48" s="18"/>
      <c r="E48" s="18"/>
      <c r="F48" s="18"/>
      <c r="G48" s="18"/>
      <c r="H48" s="18"/>
    </row>
    <row r="49" spans="3:8" x14ac:dyDescent="0.2">
      <c r="C49" s="18"/>
      <c r="D49" s="18"/>
      <c r="E49" s="18"/>
      <c r="F49" s="18"/>
      <c r="G49" s="18"/>
      <c r="H49" s="18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51E56-FB01-4F00-BE09-E3A554D0A0A7}">
  <dimension ref="B1:H48"/>
  <sheetViews>
    <sheetView showWhiteSpace="0" zoomScaleNormal="100" workbookViewId="0">
      <selection activeCell="H29" sqref="H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29</v>
      </c>
      <c r="C4" s="2"/>
      <c r="D4" s="2"/>
    </row>
    <row r="5" spans="2:8" x14ac:dyDescent="0.2">
      <c r="B5" s="2" t="s">
        <v>100</v>
      </c>
      <c r="C5" s="2"/>
      <c r="D5" s="2"/>
    </row>
    <row r="6" spans="2:8" x14ac:dyDescent="0.2">
      <c r="B6" s="2" t="s">
        <v>50</v>
      </c>
      <c r="C6" s="2"/>
      <c r="D6" s="2"/>
    </row>
    <row r="7" spans="2:8" x14ac:dyDescent="0.2">
      <c r="B7" s="2" t="s">
        <v>98</v>
      </c>
      <c r="C7" s="2"/>
      <c r="D7" s="2"/>
    </row>
    <row r="8" spans="2:8" x14ac:dyDescent="0.2">
      <c r="B8" s="2" t="s">
        <v>101</v>
      </c>
      <c r="C8" s="2"/>
      <c r="D8" s="2"/>
    </row>
    <row r="10" spans="2:8" ht="15.75" x14ac:dyDescent="0.25">
      <c r="C10" s="28" t="s">
        <v>1</v>
      </c>
      <c r="D10" s="28" t="s">
        <v>1</v>
      </c>
      <c r="E10" s="28" t="s">
        <v>1</v>
      </c>
      <c r="F10" s="28" t="s">
        <v>1</v>
      </c>
      <c r="G10" s="28" t="s">
        <v>1</v>
      </c>
      <c r="H10" s="28" t="s">
        <v>1</v>
      </c>
    </row>
    <row r="11" spans="2:8" ht="15.75" x14ac:dyDescent="0.25">
      <c r="C11" s="28" t="s">
        <v>2</v>
      </c>
      <c r="D11" s="28" t="s">
        <v>11</v>
      </c>
      <c r="E11" s="28" t="s">
        <v>12</v>
      </c>
      <c r="F11" s="28" t="s">
        <v>13</v>
      </c>
      <c r="G11" s="28" t="s">
        <v>14</v>
      </c>
      <c r="H11" s="2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175075</v>
      </c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181513</v>
      </c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356588</v>
      </c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8"/>
      <c r="D35" s="28"/>
      <c r="E35" s="28"/>
      <c r="F35" s="28"/>
      <c r="G35" s="28"/>
      <c r="H35" s="28"/>
    </row>
    <row r="36" spans="3:8" ht="15.75" x14ac:dyDescent="0.25">
      <c r="C36" s="28"/>
      <c r="D36" s="28"/>
      <c r="E36" s="28"/>
      <c r="F36" s="28"/>
      <c r="G36" s="28"/>
      <c r="H36" s="28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373EC-9207-40F7-9754-2ED34678B982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16</v>
      </c>
      <c r="C4" s="2"/>
      <c r="D4" s="2"/>
    </row>
    <row r="5" spans="2:8" x14ac:dyDescent="0.2">
      <c r="B5" s="2" t="s">
        <v>26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27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53000</v>
      </c>
      <c r="D15" s="5">
        <v>53000</v>
      </c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2"/>
      <c r="C26" s="32"/>
      <c r="D26" s="32"/>
      <c r="E26" s="32"/>
      <c r="F26" s="32"/>
      <c r="G26" s="32"/>
      <c r="H26" s="32"/>
    </row>
    <row r="27" spans="2:8" ht="15.75" x14ac:dyDescent="0.25">
      <c r="B27" s="32"/>
      <c r="C27" s="32"/>
      <c r="D27" s="32"/>
      <c r="E27" s="32"/>
      <c r="F27" s="32"/>
      <c r="G27" s="32"/>
      <c r="H27" s="32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88C56-63DE-496D-8DB7-7B9EC27AAC1C}">
  <dimension ref="B1:H48"/>
  <sheetViews>
    <sheetView showWhiteSpace="0" zoomScaleNormal="100" workbookViewId="0">
      <selection activeCell="K23" sqref="K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51</v>
      </c>
      <c r="C4" s="2"/>
      <c r="D4" s="2"/>
    </row>
    <row r="5" spans="2:8" x14ac:dyDescent="0.2">
      <c r="B5" s="2" t="s">
        <v>52</v>
      </c>
      <c r="C5" s="2"/>
      <c r="D5" s="2"/>
    </row>
    <row r="6" spans="2:8" x14ac:dyDescent="0.2">
      <c r="B6" s="2" t="s">
        <v>53</v>
      </c>
      <c r="C6" s="2"/>
      <c r="D6" s="2"/>
    </row>
    <row r="7" spans="2:8" x14ac:dyDescent="0.2">
      <c r="B7" s="2" t="s">
        <v>54</v>
      </c>
      <c r="C7" s="2"/>
      <c r="D7" s="2"/>
    </row>
    <row r="8" spans="2:8" x14ac:dyDescent="0.2">
      <c r="B8" s="2" t="s">
        <v>55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31864-E3E2-452B-AE6E-5C7D98E94CCF}">
  <dimension ref="B1:H49"/>
  <sheetViews>
    <sheetView showWhiteSpace="0" zoomScale="80" zoomScaleNormal="80" zoomScalePageLayoutView="80" workbookViewId="0">
      <selection activeCell="B11" sqref="B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29</v>
      </c>
      <c r="C4" s="2"/>
      <c r="D4" s="2"/>
    </row>
    <row r="5" spans="2:8" x14ac:dyDescent="0.2">
      <c r="B5" s="2" t="s">
        <v>30</v>
      </c>
      <c r="C5" s="2"/>
      <c r="D5" s="2"/>
    </row>
    <row r="6" spans="2:8" ht="36" customHeight="1" x14ac:dyDescent="0.2">
      <c r="B6" s="31" t="s">
        <v>44</v>
      </c>
      <c r="C6" s="31"/>
      <c r="D6" s="31"/>
    </row>
    <row r="7" spans="2:8" ht="45.75" customHeight="1" x14ac:dyDescent="0.2">
      <c r="B7" s="31" t="s">
        <v>45</v>
      </c>
      <c r="C7" s="31"/>
      <c r="D7" s="31"/>
      <c r="E7" s="31"/>
      <c r="F7" s="31"/>
      <c r="G7" s="31"/>
      <c r="H7" s="31"/>
    </row>
    <row r="8" spans="2:8" x14ac:dyDescent="0.2">
      <c r="B8" s="2" t="s">
        <v>33</v>
      </c>
      <c r="C8" s="2"/>
      <c r="D8" s="2"/>
    </row>
    <row r="9" spans="2:8" x14ac:dyDescent="0.2">
      <c r="B9" s="2" t="s">
        <v>46</v>
      </c>
      <c r="C9" s="2"/>
      <c r="D9" s="2"/>
    </row>
    <row r="11" spans="2:8" ht="15.75" x14ac:dyDescent="0.25">
      <c r="C11" s="15" t="s">
        <v>1</v>
      </c>
      <c r="D11" s="15" t="s">
        <v>1</v>
      </c>
      <c r="E11" s="15" t="s">
        <v>1</v>
      </c>
      <c r="F11" s="15" t="s">
        <v>1</v>
      </c>
      <c r="G11" s="15" t="s">
        <v>1</v>
      </c>
      <c r="H11" s="15" t="s">
        <v>1</v>
      </c>
    </row>
    <row r="12" spans="2:8" ht="15.75" x14ac:dyDescent="0.25">
      <c r="C12" s="15" t="s">
        <v>2</v>
      </c>
      <c r="D12" s="15" t="s">
        <v>11</v>
      </c>
      <c r="E12" s="15" t="s">
        <v>12</v>
      </c>
      <c r="F12" s="15" t="s">
        <v>13</v>
      </c>
      <c r="G12" s="15" t="s">
        <v>14</v>
      </c>
      <c r="H12" s="15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124368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641085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 t="shared" ref="C24:H24" si="0">C14+C16+C18+C20+C22</f>
        <v>765453</v>
      </c>
      <c r="D24" s="7">
        <f t="shared" si="0"/>
        <v>0</v>
      </c>
      <c r="E24" s="7">
        <f t="shared" si="0"/>
        <v>0</v>
      </c>
      <c r="F24" s="7">
        <f t="shared" si="0"/>
        <v>0</v>
      </c>
      <c r="G24" s="7">
        <f t="shared" si="0"/>
        <v>0</v>
      </c>
      <c r="H24" s="7">
        <f t="shared" si="0"/>
        <v>0</v>
      </c>
    </row>
    <row r="25" spans="2:8" ht="15.75" thickTop="1" x14ac:dyDescent="0.2"/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 s="30"/>
      <c r="C28" s="30"/>
      <c r="D28" s="30"/>
      <c r="E28" s="30"/>
      <c r="F28" s="30"/>
      <c r="G28" s="30"/>
      <c r="H28" s="30"/>
    </row>
    <row r="36" spans="3:8" ht="15.75" x14ac:dyDescent="0.25">
      <c r="C36" s="15"/>
      <c r="D36" s="15"/>
      <c r="E36" s="15"/>
      <c r="F36" s="15"/>
      <c r="G36" s="15"/>
      <c r="H36" s="15"/>
    </row>
    <row r="37" spans="3:8" ht="15.75" x14ac:dyDescent="0.25">
      <c r="C37" s="15"/>
      <c r="D37" s="15"/>
      <c r="E37" s="15"/>
      <c r="F37" s="15"/>
      <c r="G37" s="15"/>
      <c r="H37" s="15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8"/>
      <c r="D48" s="18"/>
      <c r="E48" s="18"/>
      <c r="F48" s="18"/>
      <c r="G48" s="18"/>
      <c r="H48" s="18"/>
    </row>
    <row r="49" spans="3:8" x14ac:dyDescent="0.2">
      <c r="C49" s="18"/>
      <c r="D49" s="18"/>
      <c r="E49" s="18"/>
      <c r="F49" s="18"/>
      <c r="G49" s="18"/>
      <c r="H49" s="18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58DB4-0085-40E7-BC7F-E0B6E1D22087}">
  <dimension ref="B1:H49"/>
  <sheetViews>
    <sheetView showWhiteSpace="0" zoomScale="80" zoomScaleNormal="80" zoomScalePageLayoutView="80" workbookViewId="0">
      <selection activeCell="B11" sqref="B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29</v>
      </c>
      <c r="C4" s="2"/>
      <c r="D4" s="2"/>
    </row>
    <row r="5" spans="2:8" x14ac:dyDescent="0.2">
      <c r="B5" s="2" t="s">
        <v>30</v>
      </c>
      <c r="C5" s="2"/>
      <c r="D5" s="2"/>
    </row>
    <row r="6" spans="2:8" ht="36" customHeight="1" x14ac:dyDescent="0.2">
      <c r="B6" s="31" t="s">
        <v>47</v>
      </c>
      <c r="C6" s="31"/>
      <c r="D6" s="31"/>
    </row>
    <row r="7" spans="2:8" ht="45.75" customHeight="1" x14ac:dyDescent="0.2">
      <c r="B7" s="31" t="s">
        <v>48</v>
      </c>
      <c r="C7" s="31"/>
      <c r="D7" s="31"/>
      <c r="E7" s="31"/>
      <c r="F7" s="31"/>
      <c r="G7" s="31"/>
      <c r="H7" s="31"/>
    </row>
    <row r="8" spans="2:8" x14ac:dyDescent="0.2">
      <c r="B8" s="2" t="s">
        <v>33</v>
      </c>
      <c r="C8" s="2"/>
      <c r="D8" s="2"/>
    </row>
    <row r="9" spans="2:8" x14ac:dyDescent="0.2">
      <c r="B9" s="2" t="s">
        <v>49</v>
      </c>
      <c r="C9" s="2"/>
      <c r="D9" s="2"/>
    </row>
    <row r="11" spans="2:8" ht="15.75" x14ac:dyDescent="0.25">
      <c r="C11" s="15" t="s">
        <v>1</v>
      </c>
      <c r="D11" s="15" t="s">
        <v>1</v>
      </c>
      <c r="E11" s="15" t="s">
        <v>1</v>
      </c>
      <c r="F11" s="15" t="s">
        <v>1</v>
      </c>
      <c r="G11" s="15" t="s">
        <v>1</v>
      </c>
      <c r="H11" s="15" t="s">
        <v>1</v>
      </c>
    </row>
    <row r="12" spans="2:8" ht="15.75" x14ac:dyDescent="0.25">
      <c r="C12" s="15" t="s">
        <v>2</v>
      </c>
      <c r="D12" s="15" t="s">
        <v>11</v>
      </c>
      <c r="E12" s="15" t="s">
        <v>12</v>
      </c>
      <c r="F12" s="15" t="s">
        <v>13</v>
      </c>
      <c r="G12" s="15" t="s">
        <v>14</v>
      </c>
      <c r="H12" s="15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f>C14+C16+C18+C20+C22</f>
        <v>0</v>
      </c>
      <c r="D24" s="7">
        <f t="shared" ref="D24:H24" si="0">D14+D16+D18+D20+D22</f>
        <v>0</v>
      </c>
      <c r="E24" s="7">
        <f t="shared" si="0"/>
        <v>0</v>
      </c>
      <c r="F24" s="7">
        <f t="shared" si="0"/>
        <v>0</v>
      </c>
      <c r="G24" s="7">
        <f t="shared" si="0"/>
        <v>0</v>
      </c>
      <c r="H24" s="7">
        <f t="shared" si="0"/>
        <v>0</v>
      </c>
    </row>
    <row r="25" spans="2:8" ht="15.75" thickTop="1" x14ac:dyDescent="0.2"/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 s="30"/>
      <c r="C28" s="30"/>
      <c r="D28" s="30"/>
      <c r="E28" s="30"/>
      <c r="F28" s="30"/>
      <c r="G28" s="30"/>
      <c r="H28" s="30"/>
    </row>
    <row r="36" spans="3:8" ht="15.75" x14ac:dyDescent="0.25">
      <c r="C36" s="15"/>
      <c r="D36" s="15"/>
      <c r="E36" s="15"/>
      <c r="F36" s="15"/>
      <c r="G36" s="15"/>
      <c r="H36" s="15"/>
    </row>
    <row r="37" spans="3:8" ht="15.75" x14ac:dyDescent="0.25">
      <c r="C37" s="15"/>
      <c r="D37" s="15"/>
      <c r="E37" s="15"/>
      <c r="F37" s="15"/>
      <c r="G37" s="15"/>
      <c r="H37" s="15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8"/>
      <c r="D48" s="18"/>
      <c r="E48" s="18"/>
      <c r="F48" s="18"/>
      <c r="G48" s="18"/>
      <c r="H48" s="18"/>
    </row>
    <row r="49" spans="3:8" x14ac:dyDescent="0.2">
      <c r="C49" s="18"/>
      <c r="D49" s="18"/>
      <c r="E49" s="18"/>
      <c r="F49" s="18"/>
      <c r="G49" s="18"/>
      <c r="H49" s="18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8C521-9F63-44D4-98F4-E943EA2018CE}">
  <sheetPr>
    <pageSetUpPr fitToPage="1"/>
  </sheetPr>
  <dimension ref="B1:H24"/>
  <sheetViews>
    <sheetView view="pageLayout" zoomScaleNormal="100" workbookViewId="0">
      <selection activeCell="E27" sqref="E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137</v>
      </c>
      <c r="C4" s="2"/>
      <c r="D4" s="2"/>
      <c r="E4" s="2"/>
      <c r="F4" s="2"/>
    </row>
    <row r="5" spans="2:8" x14ac:dyDescent="0.2">
      <c r="B5" s="24" t="s">
        <v>141</v>
      </c>
      <c r="C5" s="2"/>
      <c r="D5" s="2"/>
      <c r="E5" s="2"/>
      <c r="F5" s="2"/>
    </row>
    <row r="6" spans="2:8" x14ac:dyDescent="0.2">
      <c r="B6" s="24" t="s">
        <v>142</v>
      </c>
      <c r="C6" s="2"/>
      <c r="D6" s="2"/>
      <c r="E6" s="2"/>
      <c r="F6" s="2"/>
    </row>
    <row r="7" spans="2:8" x14ac:dyDescent="0.2">
      <c r="B7" s="24" t="s">
        <v>33</v>
      </c>
      <c r="C7" s="2"/>
      <c r="D7" s="2"/>
      <c r="E7" s="2"/>
      <c r="F7" s="2"/>
    </row>
    <row r="8" spans="2:8" x14ac:dyDescent="0.2">
      <c r="B8" s="31" t="s">
        <v>143</v>
      </c>
      <c r="C8" s="31"/>
      <c r="D8" s="31"/>
      <c r="E8" s="31"/>
      <c r="F8" s="31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34174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34174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H1"/>
    <mergeCell ref="B2:H2"/>
    <mergeCell ref="B8:F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CDD6B-E23E-4465-84CF-2F47C8B85364}">
  <sheetPr>
    <pageSetUpPr fitToPage="1"/>
  </sheetPr>
  <dimension ref="B1:H24"/>
  <sheetViews>
    <sheetView showWhiteSpace="0" zoomScaleNormal="100" workbookViewId="0">
      <selection activeCell="C5" sqref="C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</row>
    <row r="2" spans="2:8" ht="15.75" x14ac:dyDescent="0.25">
      <c r="B2" s="30" t="s">
        <v>10</v>
      </c>
      <c r="C2" s="30"/>
      <c r="D2" s="30"/>
    </row>
    <row r="4" spans="2:8" x14ac:dyDescent="0.2">
      <c r="B4" s="25" t="s">
        <v>105</v>
      </c>
      <c r="C4" s="25"/>
      <c r="D4" s="25"/>
      <c r="E4" s="25"/>
      <c r="F4" s="25"/>
      <c r="G4" s="25"/>
    </row>
    <row r="5" spans="2:8" x14ac:dyDescent="0.2">
      <c r="B5" s="23" t="s">
        <v>123</v>
      </c>
      <c r="C5" s="25"/>
      <c r="D5" s="25"/>
      <c r="E5" s="25"/>
      <c r="F5" s="25"/>
      <c r="G5" s="25"/>
    </row>
    <row r="6" spans="2:8" x14ac:dyDescent="0.2">
      <c r="B6" s="23" t="s">
        <v>124</v>
      </c>
      <c r="C6" s="25"/>
      <c r="D6" s="25"/>
      <c r="E6" s="25"/>
      <c r="F6" s="25"/>
      <c r="G6" s="25"/>
    </row>
    <row r="7" spans="2:8" x14ac:dyDescent="0.2">
      <c r="B7" s="25" t="s">
        <v>108</v>
      </c>
      <c r="C7" s="25"/>
      <c r="D7" s="25"/>
      <c r="E7" s="25"/>
      <c r="F7" s="25"/>
      <c r="G7" s="25"/>
    </row>
    <row r="8" spans="2:8" x14ac:dyDescent="0.2">
      <c r="B8" s="25" t="s">
        <v>125</v>
      </c>
      <c r="C8" s="25"/>
      <c r="D8" s="25"/>
      <c r="E8" s="25"/>
      <c r="F8" s="25"/>
      <c r="G8" s="25"/>
    </row>
    <row r="9" spans="2:8" x14ac:dyDescent="0.2">
      <c r="B9" s="25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>SUM(D13:D22)</f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99" fitToHeight="0" orientation="landscape" r:id="rId1"/>
  <headerFooter>
    <oddFooter>&amp;LForm 37-B (rev. Aug. 2021)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1DDFC-D001-446F-A2DB-0780268700D8}">
  <dimension ref="B1:H48"/>
  <sheetViews>
    <sheetView showWhiteSpace="0" zoomScaleNormal="100" workbookViewId="0">
      <selection activeCell="K23" sqref="K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51</v>
      </c>
      <c r="C4" s="2"/>
      <c r="D4" s="2"/>
    </row>
    <row r="5" spans="2:8" x14ac:dyDescent="0.2">
      <c r="B5" s="2" t="s">
        <v>56</v>
      </c>
      <c r="C5" s="2"/>
      <c r="D5" s="2"/>
    </row>
    <row r="6" spans="2:8" x14ac:dyDescent="0.2">
      <c r="B6" s="2" t="s">
        <v>53</v>
      </c>
      <c r="C6" s="2"/>
      <c r="D6" s="2"/>
    </row>
    <row r="7" spans="2:8" x14ac:dyDescent="0.2">
      <c r="B7" s="2" t="s">
        <v>54</v>
      </c>
      <c r="C7" s="2"/>
      <c r="D7" s="2"/>
    </row>
    <row r="8" spans="2:8" x14ac:dyDescent="0.2">
      <c r="B8" s="2" t="s">
        <v>57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E935C-93FA-4747-9348-721A1CA996D1}">
  <dimension ref="B1:H48"/>
  <sheetViews>
    <sheetView showWhiteSpace="0" zoomScaleNormal="100" workbookViewId="0">
      <selection activeCell="H31" sqref="H3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78</v>
      </c>
      <c r="C4" s="2"/>
      <c r="D4" s="2"/>
    </row>
    <row r="5" spans="2:8" x14ac:dyDescent="0.2">
      <c r="B5" s="2" t="s">
        <v>79</v>
      </c>
      <c r="C5" s="2"/>
      <c r="D5" s="2"/>
    </row>
    <row r="6" spans="2:8" x14ac:dyDescent="0.2">
      <c r="B6" s="2" t="s">
        <v>80</v>
      </c>
      <c r="C6" s="2"/>
      <c r="D6" s="2"/>
    </row>
    <row r="7" spans="2:8" x14ac:dyDescent="0.2">
      <c r="B7" s="2" t="s">
        <v>70</v>
      </c>
      <c r="C7" s="2"/>
      <c r="D7" s="2"/>
    </row>
    <row r="8" spans="2:8" x14ac:dyDescent="0.2">
      <c r="B8" s="2" t="s">
        <v>81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2</v>
      </c>
      <c r="D11" s="19" t="s">
        <v>11</v>
      </c>
      <c r="E11" s="19" t="s">
        <v>12</v>
      </c>
      <c r="F11" s="19" t="s">
        <v>13</v>
      </c>
      <c r="G11" s="19" t="s">
        <v>14</v>
      </c>
      <c r="H11" s="1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270395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 t="shared" ref="C23:H23" si="0">SUM(C13:C22)</f>
        <v>270395</v>
      </c>
      <c r="D23" s="7">
        <f t="shared" si="0"/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9"/>
      <c r="D35" s="19"/>
      <c r="E35" s="19"/>
      <c r="F35" s="19"/>
      <c r="G35" s="19"/>
      <c r="H35" s="19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ht="15.75" x14ac:dyDescent="0.25">
      <c r="C38" s="19"/>
      <c r="D38" s="19"/>
      <c r="E38" s="19"/>
      <c r="F38" s="19"/>
      <c r="G38" s="19"/>
      <c r="H38" s="19"/>
    </row>
    <row r="39" spans="3:8" ht="15.75" x14ac:dyDescent="0.25">
      <c r="C39" s="19"/>
      <c r="D39" s="19"/>
      <c r="E39" s="19"/>
      <c r="F39" s="19"/>
      <c r="G39" s="19"/>
      <c r="H39" s="19"/>
    </row>
    <row r="40" spans="3:8" ht="15.75" x14ac:dyDescent="0.25">
      <c r="C40" s="19"/>
      <c r="D40" s="19"/>
      <c r="E40" s="19"/>
      <c r="F40" s="19"/>
      <c r="G40" s="19"/>
      <c r="H40" s="19"/>
    </row>
    <row r="41" spans="3:8" ht="15.75" x14ac:dyDescent="0.25">
      <c r="C41" s="19"/>
      <c r="D41" s="19"/>
      <c r="E41" s="19"/>
      <c r="F41" s="19"/>
      <c r="G41" s="19"/>
      <c r="H41" s="19"/>
    </row>
    <row r="42" spans="3:8" ht="15.75" x14ac:dyDescent="0.25">
      <c r="C42" s="19"/>
      <c r="D42" s="19"/>
      <c r="E42" s="19"/>
      <c r="F42" s="19"/>
      <c r="G42" s="19"/>
      <c r="H42" s="19"/>
    </row>
    <row r="43" spans="3:8" ht="15.75" x14ac:dyDescent="0.25">
      <c r="C43" s="19"/>
      <c r="D43" s="19"/>
      <c r="E43" s="19"/>
      <c r="F43" s="19"/>
      <c r="G43" s="19"/>
      <c r="H43" s="19"/>
    </row>
    <row r="44" spans="3:8" ht="15.75" x14ac:dyDescent="0.25">
      <c r="C44" s="19"/>
      <c r="D44" s="19"/>
      <c r="E44" s="19"/>
      <c r="F44" s="19"/>
      <c r="G44" s="19"/>
      <c r="H44" s="19"/>
    </row>
    <row r="45" spans="3:8" ht="15.75" x14ac:dyDescent="0.25">
      <c r="C45" s="19"/>
      <c r="D45" s="19"/>
      <c r="E45" s="19"/>
      <c r="F45" s="19"/>
      <c r="G45" s="19"/>
      <c r="H45" s="19"/>
    </row>
    <row r="46" spans="3:8" ht="15.75" x14ac:dyDescent="0.25">
      <c r="C46" s="19"/>
      <c r="D46" s="19"/>
      <c r="E46" s="19"/>
      <c r="F46" s="19"/>
      <c r="G46" s="19"/>
      <c r="H46" s="19"/>
    </row>
    <row r="47" spans="3:8" ht="15.75" x14ac:dyDescent="0.25">
      <c r="C47" s="19"/>
      <c r="D47" s="19"/>
      <c r="E47" s="19"/>
      <c r="F47" s="19"/>
      <c r="G47" s="19"/>
      <c r="H47" s="19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25AA0-87CF-41CE-8032-0F2C62721E71}">
  <dimension ref="B1:H48"/>
  <sheetViews>
    <sheetView showWhiteSpace="0" zoomScaleNormal="100" workbookViewId="0">
      <selection activeCell="K23" sqref="K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51</v>
      </c>
      <c r="C4" s="2"/>
      <c r="D4" s="2"/>
    </row>
    <row r="5" spans="2:8" x14ac:dyDescent="0.2">
      <c r="B5" s="2" t="s">
        <v>58</v>
      </c>
      <c r="C5" s="2"/>
      <c r="D5" s="2"/>
    </row>
    <row r="6" spans="2:8" x14ac:dyDescent="0.2">
      <c r="B6" s="2" t="s">
        <v>53</v>
      </c>
      <c r="C6" s="2"/>
      <c r="D6" s="2"/>
    </row>
    <row r="7" spans="2:8" x14ac:dyDescent="0.2">
      <c r="B7" s="2" t="s">
        <v>54</v>
      </c>
      <c r="C7" s="2"/>
      <c r="D7" s="2"/>
    </row>
    <row r="8" spans="2:8" x14ac:dyDescent="0.2">
      <c r="B8" s="2" t="s">
        <v>59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750000</v>
      </c>
      <c r="D15" s="5">
        <v>302926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750000</v>
      </c>
      <c r="D23" s="7">
        <f t="shared" ref="D23:H23" si="0">SUM(D13:D22)</f>
        <v>302926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0F698-77EA-4F02-8729-C3AD34196D82}">
  <dimension ref="A1:Q34"/>
  <sheetViews>
    <sheetView workbookViewId="0">
      <selection activeCell="O10" sqref="O10"/>
    </sheetView>
  </sheetViews>
  <sheetFormatPr defaultRowHeight="15" x14ac:dyDescent="0.25"/>
  <cols>
    <col min="2" max="2" width="61.28515625" bestFit="1" customWidth="1"/>
    <col min="3" max="8" width="11.42578125" bestFit="1" customWidth="1"/>
  </cols>
  <sheetData>
    <row r="1" spans="1:17" ht="15.75" x14ac:dyDescent="0.25">
      <c r="A1" s="1"/>
      <c r="B1" s="30" t="s">
        <v>0</v>
      </c>
      <c r="C1" s="30"/>
      <c r="D1" s="30"/>
      <c r="E1" s="30"/>
      <c r="F1" s="30"/>
      <c r="G1" s="30"/>
      <c r="H1" s="30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30" t="s">
        <v>10</v>
      </c>
      <c r="C2" s="30"/>
      <c r="D2" s="30"/>
      <c r="E2" s="30"/>
      <c r="F2" s="30"/>
      <c r="G2" s="30"/>
      <c r="H2" s="30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29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126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127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33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128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4"/>
      <c r="C14" s="6"/>
      <c r="D14" s="6"/>
      <c r="E14" s="6"/>
      <c r="F14" s="6"/>
      <c r="G14" s="6"/>
      <c r="H14" s="6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4" t="s">
        <v>5</v>
      </c>
      <c r="C15" s="5">
        <v>334763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4"/>
      <c r="C16" s="6"/>
      <c r="D16" s="6"/>
      <c r="E16" s="6"/>
      <c r="F16" s="6"/>
      <c r="G16" s="6"/>
      <c r="H16" s="6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4"/>
      <c r="C18" s="6"/>
      <c r="D18" s="6"/>
      <c r="E18" s="6"/>
      <c r="F18" s="6"/>
      <c r="G18" s="6"/>
      <c r="H18" s="6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4"/>
      <c r="C20" s="6"/>
      <c r="D20" s="6"/>
      <c r="E20" s="6"/>
      <c r="F20" s="6"/>
      <c r="G20" s="6"/>
      <c r="H20" s="6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4"/>
      <c r="C22" s="6"/>
      <c r="D22" s="6"/>
      <c r="E22" s="6"/>
      <c r="F22" s="6"/>
      <c r="G22" s="6"/>
      <c r="H22" s="6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4" t="s">
        <v>9</v>
      </c>
      <c r="C23" s="7">
        <v>334763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30"/>
      <c r="C26" s="30"/>
      <c r="D26" s="30"/>
      <c r="E26" s="30"/>
      <c r="F26" s="30"/>
      <c r="G26" s="30"/>
      <c r="H26" s="30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30"/>
      <c r="C27" s="30"/>
      <c r="D27" s="30"/>
      <c r="E27" s="30"/>
      <c r="F27" s="30"/>
      <c r="G27" s="30"/>
      <c r="H27" s="30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8B7B5-7DF8-41E5-89CE-6A211A4CCB26}">
  <dimension ref="B1:L48"/>
  <sheetViews>
    <sheetView showWhiteSpace="0" zoomScaleNormal="100" workbookViewId="0">
      <selection activeCell="C32" sqref="C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96</v>
      </c>
      <c r="C4" s="2"/>
      <c r="D4" s="2"/>
    </row>
    <row r="5" spans="2:8" x14ac:dyDescent="0.2">
      <c r="B5" s="2" t="s">
        <v>102</v>
      </c>
      <c r="C5" s="2"/>
      <c r="D5" s="2"/>
    </row>
    <row r="6" spans="2:8" x14ac:dyDescent="0.2">
      <c r="B6" s="2" t="s">
        <v>50</v>
      </c>
      <c r="C6" s="2"/>
      <c r="D6" s="2"/>
    </row>
    <row r="7" spans="2:8" x14ac:dyDescent="0.2">
      <c r="B7" s="2" t="s">
        <v>98</v>
      </c>
      <c r="C7" s="2"/>
      <c r="D7" s="2"/>
    </row>
    <row r="8" spans="2:8" x14ac:dyDescent="0.2">
      <c r="B8" s="2" t="s">
        <v>103</v>
      </c>
      <c r="C8" s="2"/>
      <c r="D8" s="2"/>
    </row>
    <row r="10" spans="2:8" ht="15.75" x14ac:dyDescent="0.25">
      <c r="C10" s="28" t="s">
        <v>1</v>
      </c>
      <c r="D10" s="28" t="s">
        <v>1</v>
      </c>
      <c r="E10" s="28" t="s">
        <v>1</v>
      </c>
      <c r="F10" s="28" t="s">
        <v>1</v>
      </c>
      <c r="G10" s="28" t="s">
        <v>1</v>
      </c>
      <c r="H10" s="28" t="s">
        <v>1</v>
      </c>
    </row>
    <row r="11" spans="2:8" ht="15.75" x14ac:dyDescent="0.25">
      <c r="C11" s="28" t="s">
        <v>2</v>
      </c>
      <c r="D11" s="28" t="s">
        <v>11</v>
      </c>
      <c r="E11" s="28" t="s">
        <v>12</v>
      </c>
      <c r="F11" s="28" t="s">
        <v>13</v>
      </c>
      <c r="G11" s="28" t="s">
        <v>14</v>
      </c>
      <c r="H11" s="2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115736</v>
      </c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12" x14ac:dyDescent="0.2">
      <c r="B17" s="4" t="s">
        <v>6</v>
      </c>
      <c r="C17" s="5"/>
      <c r="D17" s="5"/>
      <c r="E17" s="5"/>
      <c r="F17" s="5"/>
      <c r="G17" s="5"/>
      <c r="H17" s="5"/>
      <c r="L17" s="1" t="s">
        <v>104</v>
      </c>
    </row>
    <row r="18" spans="2:12" x14ac:dyDescent="0.2">
      <c r="B18" s="4"/>
      <c r="C18" s="6"/>
      <c r="D18" s="6"/>
      <c r="E18" s="6"/>
      <c r="F18" s="6"/>
      <c r="G18" s="6"/>
      <c r="H18" s="6"/>
    </row>
    <row r="19" spans="2:12" x14ac:dyDescent="0.2">
      <c r="B19" s="4" t="s">
        <v>7</v>
      </c>
      <c r="C19" s="5"/>
      <c r="D19" s="5"/>
      <c r="E19" s="5"/>
      <c r="F19" s="5"/>
      <c r="G19" s="5"/>
      <c r="H19" s="5"/>
    </row>
    <row r="20" spans="2:12" x14ac:dyDescent="0.2">
      <c r="B20" s="4"/>
      <c r="C20" s="6"/>
      <c r="D20" s="6"/>
      <c r="E20" s="6"/>
      <c r="F20" s="6"/>
      <c r="G20" s="6"/>
      <c r="H20" s="6"/>
    </row>
    <row r="21" spans="2:12" x14ac:dyDescent="0.2">
      <c r="B21" s="4" t="s">
        <v>8</v>
      </c>
      <c r="C21" s="5"/>
      <c r="D21" s="5"/>
      <c r="E21" s="5"/>
      <c r="F21" s="5"/>
      <c r="G21" s="5"/>
      <c r="H21" s="5"/>
    </row>
    <row r="22" spans="2:12" x14ac:dyDescent="0.2">
      <c r="B22" s="4"/>
      <c r="C22" s="6"/>
      <c r="D22" s="6"/>
      <c r="E22" s="6"/>
      <c r="F22" s="6"/>
      <c r="G22" s="6"/>
      <c r="H22" s="6"/>
    </row>
    <row r="23" spans="2:12" ht="15.75" thickBot="1" x14ac:dyDescent="0.25">
      <c r="B23" s="4" t="s">
        <v>9</v>
      </c>
      <c r="C23" s="7">
        <f>SUM(C13:C22)</f>
        <v>115736</v>
      </c>
      <c r="D23" s="7"/>
      <c r="E23" s="7"/>
      <c r="F23" s="7"/>
      <c r="G23" s="7"/>
      <c r="H23" s="7"/>
    </row>
    <row r="24" spans="2:12" ht="15.75" thickTop="1" x14ac:dyDescent="0.2"/>
    <row r="26" spans="2:12" ht="15.75" x14ac:dyDescent="0.25">
      <c r="B26" s="30"/>
      <c r="C26" s="30"/>
      <c r="D26" s="30"/>
      <c r="E26" s="30"/>
      <c r="F26" s="30"/>
      <c r="G26" s="30"/>
      <c r="H26" s="30"/>
    </row>
    <row r="27" spans="2:12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8"/>
      <c r="D35" s="28"/>
      <c r="E35" s="28"/>
      <c r="F35" s="28"/>
      <c r="G35" s="28"/>
      <c r="H35" s="28"/>
    </row>
    <row r="36" spans="3:8" ht="15.75" x14ac:dyDescent="0.25">
      <c r="C36" s="28"/>
      <c r="D36" s="28"/>
      <c r="E36" s="28"/>
      <c r="F36" s="28"/>
      <c r="G36" s="28"/>
      <c r="H36" s="28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ECDF3-92FA-4595-AE51-307C31768082}">
  <dimension ref="B1:H48"/>
  <sheetViews>
    <sheetView showWhiteSpace="0" zoomScaleNormal="100" workbookViewId="0">
      <selection activeCell="J13" sqref="J1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67</v>
      </c>
      <c r="C4" s="2"/>
      <c r="D4" s="2"/>
    </row>
    <row r="5" spans="2:8" x14ac:dyDescent="0.2">
      <c r="B5" s="2" t="s">
        <v>82</v>
      </c>
      <c r="C5" s="2"/>
      <c r="D5" s="2"/>
    </row>
    <row r="6" spans="2:8" x14ac:dyDescent="0.2">
      <c r="B6" s="2" t="s">
        <v>83</v>
      </c>
      <c r="C6" s="2"/>
      <c r="D6" s="2"/>
    </row>
    <row r="7" spans="2:8" x14ac:dyDescent="0.2">
      <c r="B7" s="2" t="s">
        <v>70</v>
      </c>
      <c r="C7" s="2"/>
      <c r="D7" s="2"/>
    </row>
    <row r="8" spans="2:8" x14ac:dyDescent="0.2">
      <c r="B8" s="2" t="s">
        <v>84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2</v>
      </c>
      <c r="D11" s="19" t="s">
        <v>11</v>
      </c>
      <c r="E11" s="19" t="s">
        <v>12</v>
      </c>
      <c r="F11" s="19" t="s">
        <v>13</v>
      </c>
      <c r="G11" s="19" t="s">
        <v>14</v>
      </c>
      <c r="H11" s="1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1552021</v>
      </c>
      <c r="D13" s="5">
        <v>1552021</v>
      </c>
      <c r="E13" s="5">
        <v>1552021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6618722</v>
      </c>
      <c r="D15" s="5">
        <v>6618722</v>
      </c>
      <c r="E15" s="5">
        <v>6618722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8170743</v>
      </c>
      <c r="D23" s="7">
        <f t="shared" ref="D23:H23" si="0">SUM(D13:D22)</f>
        <v>8170743</v>
      </c>
      <c r="E23" s="7">
        <f t="shared" si="0"/>
        <v>8170743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9"/>
      <c r="D35" s="19"/>
      <c r="E35" s="19"/>
      <c r="F35" s="19"/>
      <c r="G35" s="19"/>
      <c r="H35" s="19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ht="15.75" x14ac:dyDescent="0.25">
      <c r="C38" s="19"/>
      <c r="D38" s="19"/>
      <c r="E38" s="19"/>
      <c r="F38" s="19"/>
      <c r="G38" s="19"/>
      <c r="H38" s="19"/>
    </row>
    <row r="39" spans="3:8" ht="15.75" x14ac:dyDescent="0.25">
      <c r="C39" s="19"/>
      <c r="D39" s="19"/>
      <c r="E39" s="19"/>
      <c r="F39" s="19"/>
      <c r="G39" s="19"/>
      <c r="H39" s="19"/>
    </row>
    <row r="40" spans="3:8" ht="15.75" x14ac:dyDescent="0.25">
      <c r="C40" s="19"/>
      <c r="D40" s="19"/>
      <c r="E40" s="19"/>
      <c r="F40" s="19"/>
      <c r="G40" s="19"/>
      <c r="H40" s="19"/>
    </row>
    <row r="41" spans="3:8" ht="15.75" x14ac:dyDescent="0.25">
      <c r="C41" s="19"/>
      <c r="D41" s="19"/>
      <c r="E41" s="19"/>
      <c r="F41" s="19"/>
      <c r="G41" s="19"/>
      <c r="H41" s="19"/>
    </row>
    <row r="42" spans="3:8" ht="15.75" x14ac:dyDescent="0.25">
      <c r="C42" s="19"/>
      <c r="D42" s="19"/>
      <c r="E42" s="19"/>
      <c r="F42" s="19"/>
      <c r="G42" s="19"/>
      <c r="H42" s="19"/>
    </row>
    <row r="43" spans="3:8" ht="15.75" x14ac:dyDescent="0.25">
      <c r="C43" s="19"/>
      <c r="D43" s="19"/>
      <c r="E43" s="19"/>
      <c r="F43" s="19"/>
      <c r="G43" s="19"/>
      <c r="H43" s="19"/>
    </row>
    <row r="44" spans="3:8" ht="15.75" x14ac:dyDescent="0.25">
      <c r="C44" s="19"/>
      <c r="D44" s="19"/>
      <c r="E44" s="19"/>
      <c r="F44" s="19"/>
      <c r="G44" s="19"/>
      <c r="H44" s="19"/>
    </row>
    <row r="45" spans="3:8" ht="15.75" x14ac:dyDescent="0.25">
      <c r="C45" s="19"/>
      <c r="D45" s="19"/>
      <c r="E45" s="19"/>
      <c r="F45" s="19"/>
      <c r="G45" s="19"/>
      <c r="H45" s="19"/>
    </row>
    <row r="46" spans="3:8" ht="15.75" x14ac:dyDescent="0.25">
      <c r="C46" s="19"/>
      <c r="D46" s="19"/>
      <c r="E46" s="19"/>
      <c r="F46" s="19"/>
      <c r="G46" s="19"/>
      <c r="H46" s="19"/>
    </row>
    <row r="47" spans="3:8" ht="15.75" x14ac:dyDescent="0.25">
      <c r="C47" s="19"/>
      <c r="D47" s="19"/>
      <c r="E47" s="19"/>
      <c r="F47" s="19"/>
      <c r="G47" s="19"/>
      <c r="H47" s="19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38A50-7BD7-4382-B5D3-96A7C0F0FFAB}">
  <dimension ref="B1:H48"/>
  <sheetViews>
    <sheetView showWhiteSpace="0" zoomScaleNormal="100" workbookViewId="0">
      <selection activeCell="N37" sqref="N3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88</v>
      </c>
      <c r="C4" s="2"/>
      <c r="D4" s="2"/>
    </row>
    <row r="5" spans="2:8" x14ac:dyDescent="0.2">
      <c r="B5" s="2" t="s">
        <v>92</v>
      </c>
      <c r="C5" s="2"/>
      <c r="D5" s="2"/>
    </row>
    <row r="6" spans="2:8" x14ac:dyDescent="0.2">
      <c r="B6" s="2" t="s">
        <v>93</v>
      </c>
      <c r="C6" s="2"/>
      <c r="D6" s="2"/>
    </row>
    <row r="7" spans="2:8" x14ac:dyDescent="0.2">
      <c r="B7" s="2" t="s">
        <v>94</v>
      </c>
      <c r="C7" s="2"/>
      <c r="D7" s="2"/>
    </row>
    <row r="8" spans="2:8" x14ac:dyDescent="0.2">
      <c r="B8" s="2" t="s">
        <v>95</v>
      </c>
      <c r="C8" s="2"/>
      <c r="D8" s="2"/>
    </row>
    <row r="10" spans="2:8" ht="15.75" x14ac:dyDescent="0.25">
      <c r="C10" s="20" t="s">
        <v>1</v>
      </c>
      <c r="D10" s="20" t="s">
        <v>1</v>
      </c>
      <c r="E10" s="20" t="s">
        <v>1</v>
      </c>
      <c r="F10" s="20" t="s">
        <v>1</v>
      </c>
      <c r="G10" s="20" t="s">
        <v>1</v>
      </c>
      <c r="H10" s="20" t="s">
        <v>1</v>
      </c>
    </row>
    <row r="11" spans="2:8" ht="15.75" x14ac:dyDescent="0.25">
      <c r="C11" s="20" t="s">
        <v>2</v>
      </c>
      <c r="D11" s="20" t="s">
        <v>11</v>
      </c>
      <c r="E11" s="20" t="s">
        <v>12</v>
      </c>
      <c r="F11" s="20" t="s">
        <v>13</v>
      </c>
      <c r="G11" s="20" t="s">
        <v>14</v>
      </c>
      <c r="H11" s="20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878722</v>
      </c>
      <c r="D15" s="5">
        <v>1513631</v>
      </c>
      <c r="E15" s="5">
        <v>1513631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 t="shared" ref="C23:H23" si="0">SUM(C13:C22)</f>
        <v>878722</v>
      </c>
      <c r="D23" s="7">
        <f t="shared" si="0"/>
        <v>1513631</v>
      </c>
      <c r="E23" s="7">
        <f t="shared" si="0"/>
        <v>1513631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0"/>
      <c r="D35" s="20"/>
      <c r="E35" s="20"/>
      <c r="F35" s="20"/>
      <c r="G35" s="20"/>
      <c r="H35" s="20"/>
    </row>
    <row r="36" spans="3:8" ht="15.75" x14ac:dyDescent="0.25">
      <c r="C36" s="20"/>
      <c r="D36" s="20"/>
      <c r="E36" s="20"/>
      <c r="F36" s="20"/>
      <c r="G36" s="20"/>
      <c r="H36" s="20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22E8A-662D-44D7-868F-8886C83D5B9E}">
  <dimension ref="B1:H48"/>
  <sheetViews>
    <sheetView showWhiteSpace="0" zoomScaleNormal="100" workbookViewId="0">
      <selection activeCell="K23" sqref="K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51</v>
      </c>
      <c r="C4" s="2"/>
      <c r="D4" s="2"/>
    </row>
    <row r="5" spans="2:8" x14ac:dyDescent="0.2">
      <c r="B5" s="2" t="s">
        <v>60</v>
      </c>
      <c r="C5" s="2"/>
      <c r="D5" s="2"/>
    </row>
    <row r="6" spans="2:8" x14ac:dyDescent="0.2">
      <c r="B6" s="2" t="s">
        <v>53</v>
      </c>
      <c r="C6" s="2"/>
      <c r="D6" s="2"/>
    </row>
    <row r="7" spans="2:8" x14ac:dyDescent="0.2">
      <c r="B7" s="2" t="s">
        <v>61</v>
      </c>
      <c r="C7" s="2"/>
      <c r="D7" s="2"/>
    </row>
    <row r="8" spans="2:8" x14ac:dyDescent="0.2">
      <c r="B8" s="2" t="s">
        <v>62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2827268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2827268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C18C87-577D-40EE-87DF-E8A53F8F54B4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152</v>
      </c>
      <c r="C4" s="2"/>
      <c r="D4" s="2"/>
    </row>
    <row r="5" spans="2:8" x14ac:dyDescent="0.2">
      <c r="B5" s="2" t="s">
        <v>157</v>
      </c>
      <c r="C5" s="2"/>
      <c r="D5" s="2"/>
    </row>
    <row r="6" spans="2:8" x14ac:dyDescent="0.2">
      <c r="B6" s="2" t="s">
        <v>154</v>
      </c>
      <c r="C6" s="2"/>
      <c r="D6" s="2"/>
    </row>
    <row r="7" spans="2:8" x14ac:dyDescent="0.2">
      <c r="B7" s="2" t="s">
        <v>155</v>
      </c>
      <c r="C7" s="2"/>
      <c r="D7" s="2"/>
    </row>
    <row r="8" spans="2:8" x14ac:dyDescent="0.2">
      <c r="B8" s="2" t="s">
        <v>158</v>
      </c>
      <c r="C8" s="2"/>
      <c r="D8" s="2"/>
    </row>
    <row r="10" spans="2:8" ht="15.75" x14ac:dyDescent="0.25">
      <c r="C10" s="29" t="s">
        <v>1</v>
      </c>
      <c r="D10" s="29" t="s">
        <v>1</v>
      </c>
      <c r="E10" s="29" t="s">
        <v>1</v>
      </c>
      <c r="F10" s="29" t="s">
        <v>1</v>
      </c>
      <c r="G10" s="29" t="s">
        <v>1</v>
      </c>
      <c r="H10" s="29" t="s">
        <v>1</v>
      </c>
    </row>
    <row r="11" spans="2:8" ht="15.75" x14ac:dyDescent="0.25">
      <c r="C11" s="29" t="s">
        <v>2</v>
      </c>
      <c r="D11" s="29" t="s">
        <v>11</v>
      </c>
      <c r="E11" s="29" t="s">
        <v>12</v>
      </c>
      <c r="F11" s="29" t="s">
        <v>13</v>
      </c>
      <c r="G11" s="29" t="s">
        <v>14</v>
      </c>
      <c r="H11" s="2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4696081</v>
      </c>
      <c r="D13" s="5">
        <v>0</v>
      </c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2222123</v>
      </c>
      <c r="D15" s="5">
        <v>0</v>
      </c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6918204</v>
      </c>
      <c r="D23" s="7">
        <v>0</v>
      </c>
      <c r="E23" s="7"/>
      <c r="F23" s="7"/>
      <c r="G23" s="7"/>
      <c r="H23" s="7"/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9"/>
      <c r="D35" s="29"/>
      <c r="E35" s="29"/>
      <c r="F35" s="29"/>
      <c r="G35" s="29"/>
      <c r="H35" s="29"/>
    </row>
    <row r="36" spans="3:8" ht="15.75" x14ac:dyDescent="0.25">
      <c r="C36" s="29"/>
      <c r="D36" s="29"/>
      <c r="E36" s="29"/>
      <c r="F36" s="29"/>
      <c r="G36" s="29"/>
      <c r="H36" s="29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906B6-45CB-4E4B-A04E-CA19710EAFB9}">
  <dimension ref="A1:Q34"/>
  <sheetViews>
    <sheetView workbookViewId="0">
      <selection activeCell="D16" sqref="D16"/>
    </sheetView>
  </sheetViews>
  <sheetFormatPr defaultRowHeight="15" x14ac:dyDescent="0.25"/>
  <cols>
    <col min="2" max="2" width="61.28515625" bestFit="1" customWidth="1"/>
    <col min="3" max="8" width="11.42578125" bestFit="1" customWidth="1"/>
  </cols>
  <sheetData>
    <row r="1" spans="1:17" ht="15.75" x14ac:dyDescent="0.25">
      <c r="A1" s="1"/>
      <c r="B1" s="30" t="s">
        <v>0</v>
      </c>
      <c r="C1" s="30"/>
      <c r="D1" s="30"/>
      <c r="E1" s="30"/>
      <c r="F1" s="30"/>
      <c r="G1" s="30"/>
      <c r="H1" s="30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30" t="s">
        <v>10</v>
      </c>
      <c r="C2" s="30"/>
      <c r="D2" s="30"/>
      <c r="E2" s="30"/>
      <c r="F2" s="30"/>
      <c r="G2" s="30"/>
      <c r="H2" s="30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29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129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130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33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131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4"/>
      <c r="C14" s="6"/>
      <c r="D14" s="6"/>
      <c r="E14" s="6"/>
      <c r="F14" s="6"/>
      <c r="G14" s="6"/>
      <c r="H14" s="6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4" t="s">
        <v>5</v>
      </c>
      <c r="C15" s="5">
        <v>1970874</v>
      </c>
      <c r="D15" s="5">
        <v>612510</v>
      </c>
      <c r="E15" s="5">
        <v>0</v>
      </c>
      <c r="F15" s="5">
        <v>0</v>
      </c>
      <c r="G15" s="5">
        <v>0</v>
      </c>
      <c r="H15" s="5">
        <v>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4"/>
      <c r="C16" s="6"/>
      <c r="D16" s="6"/>
      <c r="E16" s="6"/>
      <c r="F16" s="6"/>
      <c r="G16" s="6"/>
      <c r="H16" s="6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4"/>
      <c r="C18" s="6"/>
      <c r="D18" s="6"/>
      <c r="E18" s="6"/>
      <c r="F18" s="6"/>
      <c r="G18" s="6"/>
      <c r="H18" s="6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4"/>
      <c r="C20" s="6"/>
      <c r="D20" s="6"/>
      <c r="E20" s="6"/>
      <c r="F20" s="6"/>
      <c r="G20" s="6"/>
      <c r="H20" s="6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4"/>
      <c r="C22" s="6"/>
      <c r="D22" s="6"/>
      <c r="E22" s="6"/>
      <c r="F22" s="6"/>
      <c r="G22" s="6"/>
      <c r="H22" s="6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4" t="s">
        <v>9</v>
      </c>
      <c r="C23" s="7">
        <v>1970874</v>
      </c>
      <c r="D23" s="7">
        <v>612510</v>
      </c>
      <c r="E23" s="7">
        <v>0</v>
      </c>
      <c r="F23" s="7">
        <v>0</v>
      </c>
      <c r="G23" s="7">
        <v>0</v>
      </c>
      <c r="H23" s="7">
        <v>0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30"/>
      <c r="C26" s="30"/>
      <c r="D26" s="30"/>
      <c r="E26" s="30"/>
      <c r="F26" s="30"/>
      <c r="G26" s="30"/>
      <c r="H26" s="30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30"/>
      <c r="C27" s="30"/>
      <c r="D27" s="30"/>
      <c r="E27" s="30"/>
      <c r="F27" s="30"/>
      <c r="G27" s="30"/>
      <c r="H27" s="30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E0DB7F-CA59-4843-8163-E19514A42DC1}">
  <dimension ref="B1:H48"/>
  <sheetViews>
    <sheetView showWhiteSpace="0" zoomScaleNormal="100" workbookViewId="0">
      <selection activeCell="D16" sqref="D1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115</v>
      </c>
      <c r="C4" s="2"/>
      <c r="D4" s="2"/>
    </row>
    <row r="5" spans="2:8" x14ac:dyDescent="0.2">
      <c r="B5" s="2" t="s">
        <v>132</v>
      </c>
      <c r="C5" s="2"/>
      <c r="D5" s="2"/>
    </row>
    <row r="6" spans="2:8" x14ac:dyDescent="0.2">
      <c r="B6" s="2" t="s">
        <v>133</v>
      </c>
      <c r="C6" s="2"/>
      <c r="D6" s="2"/>
    </row>
    <row r="7" spans="2:8" x14ac:dyDescent="0.2">
      <c r="B7" s="2" t="s">
        <v>134</v>
      </c>
      <c r="C7" s="2"/>
      <c r="D7" s="2"/>
    </row>
    <row r="8" spans="2:8" x14ac:dyDescent="0.2">
      <c r="B8" s="2" t="s">
        <v>135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120000</v>
      </c>
      <c r="D13" s="5">
        <v>180000</v>
      </c>
      <c r="E13" s="5">
        <v>190000</v>
      </c>
      <c r="F13" s="5">
        <v>190000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486246</v>
      </c>
      <c r="D15" s="5">
        <v>465000</v>
      </c>
      <c r="E15" s="5">
        <v>255000</v>
      </c>
      <c r="F15" s="5">
        <v>255000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/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/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C13+C15</f>
        <v>606246</v>
      </c>
      <c r="D23" s="7">
        <f t="shared" ref="D23:H23" si="0">D13+D15</f>
        <v>645000</v>
      </c>
      <c r="E23" s="7">
        <f t="shared" si="0"/>
        <v>445000</v>
      </c>
      <c r="F23" s="7">
        <f t="shared" si="0"/>
        <v>445000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21"/>
      <c r="D35" s="21"/>
      <c r="E35" s="21"/>
      <c r="F35" s="21"/>
      <c r="G35" s="21"/>
      <c r="H35" s="21"/>
    </row>
    <row r="36" spans="3:8" ht="15.75" x14ac:dyDescent="0.25">
      <c r="C36" s="21"/>
      <c r="D36" s="21"/>
      <c r="E36" s="21"/>
      <c r="F36" s="21"/>
      <c r="G36" s="21"/>
      <c r="H36" s="21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AC1FB-216B-4237-9F71-9CADE5B45EEF}">
  <dimension ref="B1:J48"/>
  <sheetViews>
    <sheetView showWhiteSpace="0" zoomScaleNormal="100" workbookViewId="0">
      <selection activeCell="K23" sqref="K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9" width="9.140625" style="1"/>
    <col min="10" max="10" width="11.140625" style="1" bestFit="1" customWidth="1"/>
    <col min="11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51</v>
      </c>
      <c r="C4" s="2"/>
      <c r="D4" s="2"/>
    </row>
    <row r="5" spans="2:8" x14ac:dyDescent="0.2">
      <c r="B5" s="2" t="s">
        <v>63</v>
      </c>
      <c r="C5" s="2"/>
      <c r="D5" s="2"/>
    </row>
    <row r="6" spans="2:8" x14ac:dyDescent="0.2">
      <c r="B6" s="2" t="s">
        <v>53</v>
      </c>
      <c r="C6" s="2"/>
      <c r="D6" s="2"/>
    </row>
    <row r="7" spans="2:8" x14ac:dyDescent="0.2">
      <c r="B7" s="2" t="s">
        <v>61</v>
      </c>
      <c r="C7" s="2"/>
      <c r="D7" s="2"/>
    </row>
    <row r="8" spans="2:8" x14ac:dyDescent="0.2">
      <c r="B8" s="2" t="s">
        <v>64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2018970</v>
      </c>
      <c r="D15" s="5">
        <v>1034486</v>
      </c>
      <c r="E15" s="5">
        <v>1034486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10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10" x14ac:dyDescent="0.2">
      <c r="B18" s="4"/>
      <c r="C18" s="6"/>
      <c r="D18" s="6"/>
      <c r="E18" s="6"/>
      <c r="F18" s="6"/>
      <c r="G18" s="6"/>
      <c r="H18" s="6"/>
    </row>
    <row r="19" spans="2:10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10" x14ac:dyDescent="0.2">
      <c r="B20" s="4"/>
      <c r="C20" s="6"/>
      <c r="D20" s="6"/>
      <c r="E20" s="6"/>
      <c r="F20" s="6"/>
      <c r="G20" s="6"/>
      <c r="H20" s="6"/>
    </row>
    <row r="21" spans="2:10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10" x14ac:dyDescent="0.2">
      <c r="B22" s="4"/>
      <c r="C22" s="6"/>
      <c r="D22" s="6"/>
      <c r="E22" s="6"/>
      <c r="F22" s="6"/>
      <c r="G22" s="6"/>
      <c r="H22" s="6"/>
    </row>
    <row r="23" spans="2:10" ht="15.75" thickBot="1" x14ac:dyDescent="0.25">
      <c r="B23" s="4" t="s">
        <v>9</v>
      </c>
      <c r="C23" s="7">
        <f>SUM(C13:C22)</f>
        <v>2018970</v>
      </c>
      <c r="D23" s="7">
        <f t="shared" ref="D23:H23" si="0">SUM(D13:D22)</f>
        <v>1034486</v>
      </c>
      <c r="E23" s="7">
        <f t="shared" si="0"/>
        <v>1034486</v>
      </c>
      <c r="F23" s="7">
        <f t="shared" si="0"/>
        <v>0</v>
      </c>
      <c r="G23" s="7">
        <f t="shared" si="0"/>
        <v>0</v>
      </c>
      <c r="H23" s="7">
        <f t="shared" si="0"/>
        <v>0</v>
      </c>
      <c r="J23" s="18"/>
    </row>
    <row r="24" spans="2:10" ht="15.75" thickTop="1" x14ac:dyDescent="0.2"/>
    <row r="26" spans="2:10" ht="15.75" x14ac:dyDescent="0.25">
      <c r="B26" s="30"/>
      <c r="C26" s="30"/>
      <c r="D26" s="30"/>
      <c r="E26" s="30"/>
      <c r="F26" s="30"/>
      <c r="G26" s="30"/>
      <c r="H26" s="30"/>
    </row>
    <row r="27" spans="2:10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9DF30-9D97-4F4D-9B88-C8F9C9EBB1AA}">
  <dimension ref="A1:Q34"/>
  <sheetViews>
    <sheetView workbookViewId="0">
      <selection activeCell="O10" sqref="O10"/>
    </sheetView>
  </sheetViews>
  <sheetFormatPr defaultRowHeight="15" x14ac:dyDescent="0.25"/>
  <cols>
    <col min="2" max="2" width="61.28515625" bestFit="1" customWidth="1"/>
    <col min="3" max="8" width="11.42578125" bestFit="1" customWidth="1"/>
  </cols>
  <sheetData>
    <row r="1" spans="1:17" ht="15.75" x14ac:dyDescent="0.25">
      <c r="A1" s="1"/>
      <c r="B1" s="30" t="s">
        <v>0</v>
      </c>
      <c r="C1" s="30"/>
      <c r="D1" s="30"/>
      <c r="E1" s="30"/>
      <c r="F1" s="30"/>
      <c r="G1" s="30"/>
      <c r="H1" s="30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30" t="s">
        <v>10</v>
      </c>
      <c r="C2" s="30"/>
      <c r="D2" s="30"/>
      <c r="E2" s="30"/>
      <c r="F2" s="30"/>
      <c r="G2" s="30"/>
      <c r="H2" s="30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29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126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127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33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136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4"/>
      <c r="C14" s="6"/>
      <c r="D14" s="6"/>
      <c r="E14" s="6"/>
      <c r="F14" s="6"/>
      <c r="G14" s="6"/>
      <c r="H14" s="6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4" t="s">
        <v>5</v>
      </c>
      <c r="C15" s="5">
        <v>0</v>
      </c>
      <c r="D15" s="5">
        <v>690314</v>
      </c>
      <c r="E15" s="5">
        <v>0</v>
      </c>
      <c r="F15" s="5">
        <v>0</v>
      </c>
      <c r="G15" s="5">
        <v>0</v>
      </c>
      <c r="H15" s="5">
        <v>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4"/>
      <c r="C16" s="6"/>
      <c r="D16" s="6"/>
      <c r="E16" s="6"/>
      <c r="F16" s="6"/>
      <c r="G16" s="6"/>
      <c r="H16" s="6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4"/>
      <c r="C18" s="6"/>
      <c r="D18" s="6"/>
      <c r="E18" s="6"/>
      <c r="F18" s="6"/>
      <c r="G18" s="6"/>
      <c r="H18" s="6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4"/>
      <c r="C20" s="6"/>
      <c r="D20" s="6"/>
      <c r="E20" s="6"/>
      <c r="F20" s="6"/>
      <c r="G20" s="6"/>
      <c r="H20" s="6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4"/>
      <c r="C22" s="6"/>
      <c r="D22" s="6"/>
      <c r="E22" s="6"/>
      <c r="F22" s="6"/>
      <c r="G22" s="6"/>
      <c r="H22" s="6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4" t="s">
        <v>9</v>
      </c>
      <c r="C23" s="7">
        <v>0</v>
      </c>
      <c r="D23" s="7">
        <v>690314</v>
      </c>
      <c r="E23" s="7">
        <v>0</v>
      </c>
      <c r="F23" s="7">
        <v>0</v>
      </c>
      <c r="G23" s="7">
        <v>0</v>
      </c>
      <c r="H23" s="7">
        <v>0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30"/>
      <c r="C26" s="30"/>
      <c r="D26" s="30"/>
      <c r="E26" s="30"/>
      <c r="F26" s="30"/>
      <c r="G26" s="30"/>
      <c r="H26" s="30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30"/>
      <c r="C27" s="30"/>
      <c r="D27" s="30"/>
      <c r="E27" s="30"/>
      <c r="F27" s="30"/>
      <c r="G27" s="30"/>
      <c r="H27" s="30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1FB88-0132-4285-83C5-E29D3315F1E3}">
  <dimension ref="B1:J48"/>
  <sheetViews>
    <sheetView showWhiteSpace="0" zoomScaleNormal="100" workbookViewId="0">
      <selection activeCell="F31" sqref="F3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51</v>
      </c>
      <c r="C4" s="2"/>
      <c r="D4" s="2"/>
    </row>
    <row r="5" spans="2:8" x14ac:dyDescent="0.2">
      <c r="B5" s="2" t="s">
        <v>65</v>
      </c>
      <c r="C5" s="2"/>
      <c r="D5" s="2"/>
    </row>
    <row r="6" spans="2:8" x14ac:dyDescent="0.2">
      <c r="B6" s="2" t="s">
        <v>53</v>
      </c>
      <c r="C6" s="2"/>
      <c r="D6" s="2"/>
    </row>
    <row r="7" spans="2:8" x14ac:dyDescent="0.2">
      <c r="B7" s="2" t="s">
        <v>54</v>
      </c>
      <c r="C7" s="2"/>
      <c r="D7" s="2"/>
    </row>
    <row r="8" spans="2:8" x14ac:dyDescent="0.2">
      <c r="B8" s="2" t="s">
        <v>66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338000</v>
      </c>
      <c r="D15" s="5">
        <f>161942-9000</f>
        <v>152942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10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10" x14ac:dyDescent="0.2">
      <c r="B18" s="4"/>
      <c r="C18" s="6"/>
      <c r="D18" s="6"/>
      <c r="E18" s="6"/>
      <c r="F18" s="6"/>
      <c r="G18" s="6"/>
      <c r="H18" s="6"/>
    </row>
    <row r="19" spans="2:10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10" x14ac:dyDescent="0.2">
      <c r="B20" s="4"/>
      <c r="C20" s="6"/>
      <c r="D20" s="6"/>
      <c r="E20" s="6"/>
      <c r="F20" s="6"/>
      <c r="G20" s="6"/>
      <c r="H20" s="6"/>
    </row>
    <row r="21" spans="2:10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10" x14ac:dyDescent="0.2">
      <c r="B22" s="4"/>
      <c r="C22" s="6"/>
      <c r="D22" s="6"/>
      <c r="E22" s="6"/>
      <c r="F22" s="6"/>
      <c r="G22" s="6"/>
      <c r="H22" s="6"/>
    </row>
    <row r="23" spans="2:10" ht="15.75" thickBot="1" x14ac:dyDescent="0.25">
      <c r="B23" s="4" t="s">
        <v>9</v>
      </c>
      <c r="C23" s="7">
        <f>SUM(C13:C22)</f>
        <v>338000</v>
      </c>
      <c r="D23" s="7">
        <f t="shared" ref="D23:H23" si="0">SUM(D13:D22)</f>
        <v>152942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  <c r="J23" s="18"/>
    </row>
    <row r="24" spans="2:10" ht="15.75" thickTop="1" x14ac:dyDescent="0.2"/>
    <row r="26" spans="2:10" ht="15.75" x14ac:dyDescent="0.25">
      <c r="B26" s="30"/>
      <c r="C26" s="30"/>
      <c r="D26" s="30"/>
      <c r="E26" s="30"/>
      <c r="F26" s="30"/>
      <c r="G26" s="30"/>
      <c r="H26" s="30"/>
    </row>
    <row r="27" spans="2:10" ht="15.75" x14ac:dyDescent="0.25">
      <c r="B27" s="30"/>
      <c r="C27" s="30"/>
      <c r="D27" s="30"/>
      <c r="E27" s="30"/>
      <c r="F27" s="30"/>
      <c r="G27" s="30"/>
      <c r="H27" s="30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7"/>
      <c r="D38" s="17"/>
      <c r="E38" s="17"/>
      <c r="F38" s="17"/>
      <c r="G38" s="17"/>
      <c r="H38" s="17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7"/>
      <c r="D40" s="17"/>
      <c r="E40" s="17"/>
      <c r="F40" s="17"/>
      <c r="G40" s="17"/>
      <c r="H40" s="17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7"/>
      <c r="D42" s="17"/>
      <c r="E42" s="17"/>
      <c r="F42" s="17"/>
      <c r="G42" s="17"/>
      <c r="H42" s="17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7"/>
      <c r="D44" s="17"/>
      <c r="E44" s="17"/>
      <c r="F44" s="17"/>
      <c r="G44" s="17"/>
      <c r="H44" s="17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7"/>
      <c r="D46" s="17"/>
      <c r="E46" s="17"/>
      <c r="F46" s="17"/>
      <c r="G46" s="17"/>
      <c r="H46" s="17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0F125-29F6-4C4A-BDAE-F0632DD90A0C}">
  <dimension ref="B1:H48"/>
  <sheetViews>
    <sheetView tabSelected="1" showWhiteSpace="0" zoomScaleNormal="100" workbookViewId="0">
      <selection activeCell="M36" sqref="M3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0" t="s">
        <v>0</v>
      </c>
      <c r="C1" s="30"/>
      <c r="D1" s="30"/>
      <c r="E1" s="30"/>
      <c r="F1" s="30"/>
      <c r="G1" s="30"/>
      <c r="H1" s="30"/>
    </row>
    <row r="2" spans="2:8" ht="15.75" x14ac:dyDescent="0.25">
      <c r="B2" s="30" t="s">
        <v>10</v>
      </c>
      <c r="C2" s="30"/>
      <c r="D2" s="30"/>
      <c r="E2" s="30"/>
      <c r="F2" s="30"/>
      <c r="G2" s="30"/>
      <c r="H2" s="30"/>
    </row>
    <row r="4" spans="2:8" x14ac:dyDescent="0.2">
      <c r="B4" s="2" t="s">
        <v>67</v>
      </c>
      <c r="C4" s="2"/>
      <c r="D4" s="2"/>
    </row>
    <row r="5" spans="2:8" x14ac:dyDescent="0.2">
      <c r="B5" s="2" t="s">
        <v>85</v>
      </c>
      <c r="C5" s="2"/>
      <c r="D5" s="2"/>
    </row>
    <row r="6" spans="2:8" x14ac:dyDescent="0.2">
      <c r="B6" s="2" t="s">
        <v>86</v>
      </c>
      <c r="C6" s="2"/>
      <c r="D6" s="2"/>
    </row>
    <row r="7" spans="2:8" x14ac:dyDescent="0.2">
      <c r="B7" s="2" t="s">
        <v>70</v>
      </c>
      <c r="C7" s="2"/>
      <c r="D7" s="2"/>
    </row>
    <row r="8" spans="2:8" x14ac:dyDescent="0.2">
      <c r="B8" s="2" t="s">
        <v>87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2</v>
      </c>
      <c r="D11" s="19" t="s">
        <v>11</v>
      </c>
      <c r="E11" s="19" t="s">
        <v>12</v>
      </c>
      <c r="F11" s="19" t="s">
        <v>13</v>
      </c>
      <c r="G11" s="19" t="s">
        <v>14</v>
      </c>
      <c r="H11" s="1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469858</v>
      </c>
      <c r="D13" s="5">
        <v>469858</v>
      </c>
      <c r="E13" s="5">
        <v>469858</v>
      </c>
      <c r="F13" s="5">
        <v>469858</v>
      </c>
      <c r="G13" s="5">
        <v>469858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+C23-C13</f>
        <v>640874</v>
      </c>
      <c r="D15" s="5">
        <v>640874</v>
      </c>
      <c r="E15" s="5">
        <v>640874</v>
      </c>
      <c r="F15" s="5">
        <v>640874</v>
      </c>
      <c r="G15" s="5">
        <v>640874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1110732</v>
      </c>
      <c r="D23" s="7">
        <f>SUM(D13:D22)</f>
        <v>1110732</v>
      </c>
      <c r="E23" s="7">
        <f t="shared" ref="E23:H23" si="0">SUM(E13:E22)</f>
        <v>1110732</v>
      </c>
      <c r="F23" s="7">
        <f t="shared" si="0"/>
        <v>1110732</v>
      </c>
      <c r="G23" s="7">
        <f t="shared" si="0"/>
        <v>1110732</v>
      </c>
      <c r="H23" s="7">
        <f t="shared" si="0"/>
        <v>0</v>
      </c>
    </row>
    <row r="24" spans="2:8" ht="15.75" thickTop="1" x14ac:dyDescent="0.2"/>
    <row r="26" spans="2:8" ht="15.75" x14ac:dyDescent="0.25">
      <c r="B26" s="30"/>
      <c r="C26" s="30"/>
      <c r="D26" s="30"/>
      <c r="E26" s="30"/>
      <c r="F26" s="30"/>
      <c r="G26" s="30"/>
      <c r="H26" s="30"/>
    </row>
    <row r="27" spans="2:8" ht="15.75" x14ac:dyDescent="0.25">
      <c r="B27" s="30"/>
      <c r="C27" s="30"/>
      <c r="D27" s="30"/>
      <c r="E27" s="30"/>
      <c r="F27" s="30"/>
      <c r="G27" s="30"/>
      <c r="H27" s="3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9"/>
      <c r="D35" s="19"/>
      <c r="E35" s="19"/>
      <c r="F35" s="19"/>
      <c r="G35" s="19"/>
      <c r="H35" s="19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ht="15.75" x14ac:dyDescent="0.25">
      <c r="C38" s="19"/>
      <c r="D38" s="19"/>
      <c r="E38" s="19"/>
      <c r="F38" s="19"/>
      <c r="G38" s="19"/>
      <c r="H38" s="19"/>
    </row>
    <row r="39" spans="3:8" ht="15.75" x14ac:dyDescent="0.25">
      <c r="C39" s="19"/>
      <c r="D39" s="19"/>
      <c r="E39" s="19"/>
      <c r="F39" s="19"/>
      <c r="G39" s="19"/>
      <c r="H39" s="19"/>
    </row>
    <row r="40" spans="3:8" ht="15.75" x14ac:dyDescent="0.25">
      <c r="C40" s="19"/>
      <c r="D40" s="19"/>
      <c r="E40" s="19"/>
      <c r="F40" s="19"/>
      <c r="G40" s="19"/>
      <c r="H40" s="19"/>
    </row>
    <row r="41" spans="3:8" ht="15.75" x14ac:dyDescent="0.25">
      <c r="C41" s="19"/>
      <c r="D41" s="19"/>
      <c r="E41" s="19"/>
      <c r="F41" s="19"/>
      <c r="G41" s="19"/>
      <c r="H41" s="19"/>
    </row>
    <row r="42" spans="3:8" ht="15.75" x14ac:dyDescent="0.25">
      <c r="C42" s="19"/>
      <c r="D42" s="19"/>
      <c r="E42" s="19"/>
      <c r="F42" s="19"/>
      <c r="G42" s="19"/>
      <c r="H42" s="19"/>
    </row>
    <row r="43" spans="3:8" ht="15.75" x14ac:dyDescent="0.25">
      <c r="C43" s="19"/>
      <c r="D43" s="19"/>
      <c r="E43" s="19"/>
      <c r="F43" s="19"/>
      <c r="G43" s="19"/>
      <c r="H43" s="19"/>
    </row>
    <row r="44" spans="3:8" ht="15.75" x14ac:dyDescent="0.25">
      <c r="C44" s="19"/>
      <c r="D44" s="19"/>
      <c r="E44" s="19"/>
      <c r="F44" s="19"/>
      <c r="G44" s="19"/>
      <c r="H44" s="19"/>
    </row>
    <row r="45" spans="3:8" ht="15.75" x14ac:dyDescent="0.25">
      <c r="C45" s="19"/>
      <c r="D45" s="19"/>
      <c r="E45" s="19"/>
      <c r="F45" s="19"/>
      <c r="G45" s="19"/>
      <c r="H45" s="19"/>
    </row>
    <row r="46" spans="3:8" ht="15.75" x14ac:dyDescent="0.25">
      <c r="C46" s="19"/>
      <c r="D46" s="19"/>
      <c r="E46" s="19"/>
      <c r="F46" s="19"/>
      <c r="G46" s="19"/>
      <c r="H46" s="19"/>
    </row>
    <row r="47" spans="3:8" ht="15.75" x14ac:dyDescent="0.25">
      <c r="C47" s="19"/>
      <c r="D47" s="19"/>
      <c r="E47" s="19"/>
      <c r="F47" s="19"/>
      <c r="G47" s="19"/>
      <c r="H47" s="19"/>
    </row>
    <row r="48" spans="3:8" x14ac:dyDescent="0.2">
      <c r="C48" s="18"/>
      <c r="D48" s="18"/>
      <c r="E48" s="18"/>
      <c r="F48" s="18"/>
      <c r="G48" s="18"/>
      <c r="H48" s="1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43</vt:i4>
      </vt:variant>
      <vt:variant>
        <vt:lpstr>Named Ranges</vt:lpstr>
      </vt:variant>
      <vt:variant>
        <vt:i4>37</vt:i4>
      </vt:variant>
    </vt:vector>
  </HeadingPairs>
  <TitlesOfParts>
    <vt:vector size="80" baseType="lpstr">
      <vt:lpstr>S 600</vt:lpstr>
      <vt:lpstr>S 603</vt:lpstr>
      <vt:lpstr>S 604</vt:lpstr>
      <vt:lpstr>S 613</vt:lpstr>
      <vt:lpstr>S 615</vt:lpstr>
      <vt:lpstr>S 619</vt:lpstr>
      <vt:lpstr>S 625</vt:lpstr>
      <vt:lpstr>S 626</vt:lpstr>
      <vt:lpstr>S 628</vt:lpstr>
      <vt:lpstr>S 629</vt:lpstr>
      <vt:lpstr>S 630</vt:lpstr>
      <vt:lpstr>S 635</vt:lpstr>
      <vt:lpstr>S 637</vt:lpstr>
      <vt:lpstr>S 640</vt:lpstr>
      <vt:lpstr>S 641</vt:lpstr>
      <vt:lpstr>S 642</vt:lpstr>
      <vt:lpstr>S 644</vt:lpstr>
      <vt:lpstr>S 645</vt:lpstr>
      <vt:lpstr>S 646</vt:lpstr>
      <vt:lpstr>S 647</vt:lpstr>
      <vt:lpstr>S 648</vt:lpstr>
      <vt:lpstr>S 649</vt:lpstr>
      <vt:lpstr>S 650</vt:lpstr>
      <vt:lpstr>S 651</vt:lpstr>
      <vt:lpstr>S 652</vt:lpstr>
      <vt:lpstr>S 653</vt:lpstr>
      <vt:lpstr>S 654</vt:lpstr>
      <vt:lpstr>S 655</vt:lpstr>
      <vt:lpstr>S 656</vt:lpstr>
      <vt:lpstr>S 658</vt:lpstr>
      <vt:lpstr>S 659</vt:lpstr>
      <vt:lpstr>S 660</vt:lpstr>
      <vt:lpstr>S 661</vt:lpstr>
      <vt:lpstr>S 662</vt:lpstr>
      <vt:lpstr>S 663</vt:lpstr>
      <vt:lpstr>S 664</vt:lpstr>
      <vt:lpstr>S 666</vt:lpstr>
      <vt:lpstr>S 667</vt:lpstr>
      <vt:lpstr>S 668</vt:lpstr>
      <vt:lpstr>S 670</vt:lpstr>
      <vt:lpstr>S 671</vt:lpstr>
      <vt:lpstr>S 674</vt:lpstr>
      <vt:lpstr>S 675</vt:lpstr>
      <vt:lpstr>'S 600'!Print_Area</vt:lpstr>
      <vt:lpstr>'S 603'!Print_Area</vt:lpstr>
      <vt:lpstr>'S 604'!Print_Area</vt:lpstr>
      <vt:lpstr>'S 615'!Print_Area</vt:lpstr>
      <vt:lpstr>'S 619'!Print_Area</vt:lpstr>
      <vt:lpstr>'S 625'!Print_Area</vt:lpstr>
      <vt:lpstr>'S 626'!Print_Area</vt:lpstr>
      <vt:lpstr>'S 628'!Print_Area</vt:lpstr>
      <vt:lpstr>'S 629'!Print_Area</vt:lpstr>
      <vt:lpstr>'S 630'!Print_Area</vt:lpstr>
      <vt:lpstr>'S 635'!Print_Area</vt:lpstr>
      <vt:lpstr>'S 637'!Print_Area</vt:lpstr>
      <vt:lpstr>'S 640'!Print_Area</vt:lpstr>
      <vt:lpstr>'S 641'!Print_Area</vt:lpstr>
      <vt:lpstr>'S 642'!Print_Area</vt:lpstr>
      <vt:lpstr>'S 645'!Print_Area</vt:lpstr>
      <vt:lpstr>'S 646'!Print_Area</vt:lpstr>
      <vt:lpstr>'S 647'!Print_Area</vt:lpstr>
      <vt:lpstr>'S 648'!Print_Area</vt:lpstr>
      <vt:lpstr>'S 649'!Print_Area</vt:lpstr>
      <vt:lpstr>'S 650'!Print_Area</vt:lpstr>
      <vt:lpstr>'S 651'!Print_Area</vt:lpstr>
      <vt:lpstr>'S 652'!Print_Area</vt:lpstr>
      <vt:lpstr>'S 653'!Print_Area</vt:lpstr>
      <vt:lpstr>'S 655'!Print_Area</vt:lpstr>
      <vt:lpstr>'S 656'!Print_Area</vt:lpstr>
      <vt:lpstr>'S 658'!Print_Area</vt:lpstr>
      <vt:lpstr>'S 659'!Print_Area</vt:lpstr>
      <vt:lpstr>'S 661'!Print_Area</vt:lpstr>
      <vt:lpstr>'S 662'!Print_Area</vt:lpstr>
      <vt:lpstr>'S 663'!Print_Area</vt:lpstr>
      <vt:lpstr>'S 664'!Print_Area</vt:lpstr>
      <vt:lpstr>'S 666'!Print_Area</vt:lpstr>
      <vt:lpstr>'S 668'!Print_Area</vt:lpstr>
      <vt:lpstr>'S 670'!Print_Area</vt:lpstr>
      <vt:lpstr>'S 674'!Print_Area</vt:lpstr>
      <vt:lpstr>'S 675'!Print_Area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Lum, Andrew</cp:lastModifiedBy>
  <cp:lastPrinted>2022-08-15T23:26:11Z</cp:lastPrinted>
  <dcterms:created xsi:type="dcterms:W3CDTF">2021-09-02T21:25:50Z</dcterms:created>
  <dcterms:modified xsi:type="dcterms:W3CDTF">2022-09-30T23:37:43Z</dcterms:modified>
</cp:coreProperties>
</file>