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C:\Users\rbrewer\AABrewer - HI EALs\HDOH EALs 2017 updates\HDOH Public Files (2017)\"/>
    </mc:Choice>
  </mc:AlternateContent>
  <bookViews>
    <workbookView xWindow="120" yWindow="5520" windowWidth="10335" windowHeight="7785" tabRatio="1000" firstSheet="1" activeTab="1"/>
  </bookViews>
  <sheets>
    <sheet name="Surfer Compiler HDOH" sheetId="80" state="hidden" r:id="rId1"/>
    <sheet name="Table A-1 (DW,SW&gt;150m)" sheetId="7" r:id="rId2"/>
    <sheet name="Table A-2 (DW, SW&lt;150m)" sheetId="8" r:id="rId3"/>
    <sheet name="Table B-1 (NDW,SW&gt;150m)" sheetId="9" r:id="rId4"/>
    <sheet name="Table B-2 (NDW, SW&lt;150m)" sheetId="10" r:id="rId5"/>
    <sheet name="Table C-1a (GW to IA)" sheetId="15" r:id="rId6"/>
    <sheet name="Table C-1b (Soil to IA)" sheetId="16" r:id="rId7"/>
    <sheet name="Table C-2 (Soil Vapor to IA)" sheetId="17" r:id="rId8"/>
    <sheet name="Table C-3 (Indoor Air Goals)" sheetId="18" r:id="rId9"/>
    <sheet name="Table D-1a (DW, SW&lt;150m)" sheetId="19" r:id="rId10"/>
    <sheet name="Table D-1b (DW, SW&gt;150m)" sheetId="20" r:id="rId11"/>
    <sheet name="Table D-1c (NDW, SW&lt;150m)" sheetId="70" r:id="rId12"/>
    <sheet name="Table D-1d (NDW, SW&gt;150m)" sheetId="69" r:id="rId13"/>
    <sheet name="Table D-2a (SW-Fresh)" sheetId="21" r:id="rId14"/>
    <sheet name="Table D-2b (SW-Marine)" sheetId="22" r:id="rId15"/>
    <sheet name="Table D-2c (SW-Estuary)" sheetId="23" r:id="rId16"/>
    <sheet name="Table D-3a (Final DW-Toxicity)" sheetId="25" r:id="rId17"/>
    <sheet name="Table D-3b  (Risk-Based DW ALs)" sheetId="33" r:id="rId18"/>
    <sheet name="Table D-4a (Aquatic Goals Sum)" sheetId="63" r:id="rId19"/>
    <sheet name="Table D-4b (Chronic Summary)" sheetId="27" r:id="rId20"/>
    <sheet name="Table D-4c (Acute Summary)" sheetId="62" r:id="rId21"/>
    <sheet name="Table D-4d (Aquatic Hawaii)" sheetId="67" r:id="rId22"/>
    <sheet name="Table D-4e (Aquatic USEPA, etc)" sheetId="29" r:id="rId23"/>
    <sheet name="Table D-4f (Aquatic Bioacc.)" sheetId="30" r:id="rId24"/>
    <sheet name="Table D-5 (Agricultural Use)" sheetId="31" r:id="rId25"/>
    <sheet name="Table E-1 Leaching Soil" sheetId="34" r:id="rId26"/>
    <sheet name="Table E-2 Leaching Soil Vapor" sheetId="92" r:id="rId27"/>
    <sheet name="Table F-1 (Ceiling Level Index)" sheetId="35" r:id="rId28"/>
    <sheet name="Table F-2 (Exposed Soils)" sheetId="36" r:id="rId29"/>
    <sheet name="Table F-3 (Isolated Soils)" sheetId="37" r:id="rId30"/>
    <sheet name="Table G-1 (GW-DW Ceiling)" sheetId="38" r:id="rId31"/>
    <sheet name="Table G-2 (GW-NDW Ceiling)" sheetId="39" r:id="rId32"/>
    <sheet name="Table G-3 (SW-DW Ceiling)" sheetId="40" r:id="rId33"/>
    <sheet name="Table G-4 (SW-NDW Ceiling)" sheetId="41" r:id="rId34"/>
    <sheet name="Table H (Constants)" sheetId="42" r:id="rId35"/>
    <sheet name="Table I-1 (Unrestricted SoilDE)" sheetId="46" r:id="rId36"/>
    <sheet name="Table I-2 (C-I Soil DE)" sheetId="47" r:id="rId37"/>
    <sheet name="Table I-3 (Construction DE)" sheetId="48" r:id="rId38"/>
    <sheet name="Table J (Target Health Effects)" sheetId="49" r:id="rId39"/>
    <sheet name="Table K (Soil Background)" sheetId="60" r:id="rId40"/>
    <sheet name="Table L (Soil Ecotoxicity)" sheetId="59" r:id="rId41"/>
  </sheets>
  <definedNames>
    <definedName name="_xlnm.Print_Area" localSheetId="22">'Table D-4e (Aquatic USEPA, etc)'!$A$4:$M$179</definedName>
    <definedName name="_xlnm.Print_Area" localSheetId="26">'Table E-2 Leaching Soil Vapor'!$A$1:$G$164</definedName>
    <definedName name="_xlnm.Print_Area" localSheetId="34">'Table H (Constants)'!$A$1:$R$188</definedName>
    <definedName name="_xlnm.Print_Area" localSheetId="39">'Table K (Soil Background)'!$A$1:$E$167</definedName>
    <definedName name="_xlnm.Print_Titles" localSheetId="1">'Table A-1 (DW,SW&gt;150m)'!$1:$6</definedName>
    <definedName name="_xlnm.Print_Titles" localSheetId="2">'Table A-2 (DW, SW&lt;150m)'!$1:$6</definedName>
    <definedName name="_xlnm.Print_Titles" localSheetId="3">'Table B-1 (NDW,SW&gt;150m)'!$1:$6</definedName>
    <definedName name="_xlnm.Print_Titles" localSheetId="4">'Table B-2 (NDW, SW&lt;150m)'!$1:$6</definedName>
    <definedName name="_xlnm.Print_Titles" localSheetId="5">'Table C-1a (GW to IA)'!$1:$4</definedName>
    <definedName name="_xlnm.Print_Titles" localSheetId="6">'Table C-1b (Soil to IA)'!$1:$4</definedName>
    <definedName name="_xlnm.Print_Titles" localSheetId="7">'Table C-2 (Soil Vapor to IA)'!$1:$6</definedName>
    <definedName name="_xlnm.Print_Titles" localSheetId="8">'Table C-3 (Indoor Air Goals)'!$1:$7</definedName>
    <definedName name="_xlnm.Print_Titles" localSheetId="9">'Table D-1a (DW, SW&lt;150m)'!$1:$5</definedName>
    <definedName name="_xlnm.Print_Titles" localSheetId="10">'Table D-1b (DW, SW&gt;150m)'!$1:$5</definedName>
    <definedName name="_xlnm.Print_Titles" localSheetId="11">'Table D-1c (NDW, SW&lt;150m)'!$1:$5</definedName>
    <definedName name="_xlnm.Print_Titles" localSheetId="12">'Table D-1d (NDW, SW&gt;150m)'!$1:$5</definedName>
    <definedName name="_xlnm.Print_Titles" localSheetId="13">'Table D-2a (SW-Fresh)'!$1:$5</definedName>
    <definedName name="_xlnm.Print_Titles" localSheetId="14">'Table D-2b (SW-Marine)'!$1:$5</definedName>
    <definedName name="_xlnm.Print_Titles" localSheetId="15">'Table D-2c (SW-Estuary)'!$1:$5</definedName>
    <definedName name="_xlnm.Print_Titles" localSheetId="16">'Table D-3a (Final DW-Toxicity)'!$1:$4</definedName>
    <definedName name="_xlnm.Print_Titles" localSheetId="17">'Table D-3b  (Risk-Based DW ALs)'!$1:$4</definedName>
    <definedName name="_xlnm.Print_Titles" localSheetId="18">'Table D-4a (Aquatic Goals Sum)'!$1:$4</definedName>
    <definedName name="_xlnm.Print_Titles" localSheetId="19">'Table D-4b (Chronic Summary)'!$1:$4</definedName>
    <definedName name="_xlnm.Print_Titles" localSheetId="20">'Table D-4c (Acute Summary)'!$1:$4</definedName>
    <definedName name="_xlnm.Print_Titles" localSheetId="21">'Table D-4d (Aquatic Hawaii)'!$1:$4</definedName>
    <definedName name="_xlnm.Print_Titles" localSheetId="22">'Table D-4e (Aquatic USEPA, etc)'!$1:$5</definedName>
    <definedName name="_xlnm.Print_Titles" localSheetId="23">'Table D-4f (Aquatic Bioacc.)'!$1:$4</definedName>
    <definedName name="_xlnm.Print_Titles" localSheetId="24">'Table D-5 (Agricultural Use)'!$1:$4</definedName>
    <definedName name="_xlnm.Print_Titles" localSheetId="25">'Table E-1 Leaching Soil'!$1:$6</definedName>
    <definedName name="_xlnm.Print_Titles" localSheetId="26">'Table E-2 Leaching Soil Vapor'!$1:$4</definedName>
    <definedName name="_xlnm.Print_Titles" localSheetId="28">'Table F-2 (Exposed Soils)'!$1:$3</definedName>
    <definedName name="_xlnm.Print_Titles" localSheetId="29">'Table F-3 (Isolated Soils)'!$1:$3</definedName>
    <definedName name="_xlnm.Print_Titles" localSheetId="30">'Table G-1 (GW-DW Ceiling)'!$1:$3</definedName>
    <definedName name="_xlnm.Print_Titles" localSheetId="31">'Table G-2 (GW-NDW Ceiling)'!$1:$3</definedName>
    <definedName name="_xlnm.Print_Titles" localSheetId="32">'Table G-3 (SW-DW Ceiling)'!$1:$3</definedName>
    <definedName name="_xlnm.Print_Titles" localSheetId="33">'Table G-4 (SW-NDW Ceiling)'!$1:$3</definedName>
    <definedName name="_xlnm.Print_Titles" localSheetId="34">'Table H (Constants)'!$1:$9</definedName>
    <definedName name="_xlnm.Print_Titles" localSheetId="35">'Table I-1 (Unrestricted SoilDE)'!$1:$5</definedName>
    <definedName name="_xlnm.Print_Titles" localSheetId="36">'Table I-2 (C-I Soil DE)'!$1:$5</definedName>
    <definedName name="_xlnm.Print_Titles" localSheetId="37">'Table I-3 (Construction DE)'!$1:$5</definedName>
    <definedName name="_xlnm.Print_Titles" localSheetId="38">'Table J (Target Health Effects)'!$1:$4</definedName>
    <definedName name="_xlnm.Print_Titles" localSheetId="39">'Table K (Soil Background)'!$1:$3</definedName>
    <definedName name="_xlnm.Print_Titles" localSheetId="40">'Table L (Soil Ecotoxicity)'!$1:$4</definedName>
  </definedNames>
  <calcPr calcId="171027"/>
</workbook>
</file>

<file path=xl/calcChain.xml><?xml version="1.0" encoding="utf-8"?>
<calcChain xmlns="http://schemas.openxmlformats.org/spreadsheetml/2006/main">
  <c r="C58" i="80" l="1"/>
  <c r="C4" i="80"/>
  <c r="C59" i="80"/>
  <c r="C49" i="80" l="1"/>
  <c r="E79" i="60" l="1"/>
  <c r="E5" i="60"/>
  <c r="E6" i="60"/>
  <c r="E7" i="60"/>
  <c r="E8" i="60"/>
  <c r="E9" i="60"/>
  <c r="E10" i="60"/>
  <c r="E11" i="60"/>
  <c r="E12" i="60"/>
  <c r="E13" i="60"/>
  <c r="E14" i="60"/>
  <c r="E15" i="60"/>
  <c r="E17" i="60"/>
  <c r="E18" i="60"/>
  <c r="E19" i="60"/>
  <c r="E20" i="60"/>
  <c r="E21" i="60"/>
  <c r="E22" i="60"/>
  <c r="E23" i="60"/>
  <c r="E24" i="60"/>
  <c r="E25" i="60"/>
  <c r="E26" i="60"/>
  <c r="E27" i="60"/>
  <c r="E28" i="60"/>
  <c r="E29" i="60"/>
  <c r="E30" i="60"/>
  <c r="E31" i="60"/>
  <c r="E32" i="60"/>
  <c r="E33" i="60"/>
  <c r="E34" i="60"/>
  <c r="E35" i="60"/>
  <c r="E36" i="60"/>
  <c r="E37" i="60"/>
  <c r="E38" i="60"/>
  <c r="E39" i="60"/>
  <c r="E40" i="60"/>
  <c r="E41" i="60"/>
  <c r="E42" i="60"/>
  <c r="E43" i="60"/>
  <c r="E44" i="60"/>
  <c r="E45" i="60"/>
  <c r="E46" i="60"/>
  <c r="E47" i="60"/>
  <c r="E48" i="60"/>
  <c r="E49" i="60"/>
  <c r="E50" i="60"/>
  <c r="E51" i="60"/>
  <c r="E52" i="60"/>
  <c r="E53" i="60"/>
  <c r="E54" i="60"/>
  <c r="E55" i="60"/>
  <c r="E56" i="60"/>
  <c r="E57" i="60"/>
  <c r="E58" i="60"/>
  <c r="E59" i="60"/>
  <c r="E60" i="60"/>
  <c r="E61" i="60"/>
  <c r="E62" i="60"/>
  <c r="E63" i="60"/>
  <c r="E64" i="60"/>
  <c r="E65" i="60"/>
  <c r="E66" i="60"/>
  <c r="E67" i="60"/>
  <c r="E68" i="60"/>
  <c r="E69" i="60"/>
  <c r="E70" i="60"/>
  <c r="E71" i="60"/>
  <c r="E72" i="60"/>
  <c r="E73" i="60"/>
  <c r="E74" i="60"/>
  <c r="E75" i="60"/>
  <c r="E76" i="60"/>
  <c r="E77" i="60"/>
  <c r="E78" i="60"/>
  <c r="E80" i="60"/>
  <c r="E81" i="60"/>
  <c r="E82" i="60"/>
  <c r="E83" i="60"/>
  <c r="E84" i="60"/>
  <c r="E85" i="60"/>
  <c r="E86" i="60"/>
  <c r="E87" i="60"/>
  <c r="E88" i="60"/>
  <c r="E89" i="60"/>
  <c r="E90" i="60"/>
  <c r="E91" i="60"/>
  <c r="E92" i="60"/>
  <c r="E93" i="60"/>
  <c r="E94" i="60"/>
  <c r="E95" i="60"/>
  <c r="E96" i="60"/>
  <c r="E97" i="60"/>
  <c r="E98" i="60"/>
  <c r="E99" i="60"/>
  <c r="E100" i="60"/>
  <c r="E101" i="60"/>
  <c r="E102" i="60"/>
  <c r="E103" i="60"/>
  <c r="E104" i="60"/>
  <c r="E105" i="60"/>
  <c r="E106" i="60"/>
  <c r="E107" i="60"/>
  <c r="E108" i="60"/>
  <c r="E109" i="60"/>
  <c r="E110" i="60"/>
  <c r="E111" i="60"/>
  <c r="E112" i="60"/>
  <c r="E113" i="60"/>
  <c r="E114" i="60"/>
  <c r="E115" i="60"/>
  <c r="E116" i="60"/>
  <c r="E117" i="60"/>
  <c r="E118" i="60"/>
  <c r="E119" i="60"/>
  <c r="E120" i="60"/>
  <c r="E121" i="60"/>
  <c r="E122" i="60"/>
  <c r="E123" i="60"/>
  <c r="E124" i="60"/>
  <c r="E125" i="60"/>
  <c r="E126" i="60"/>
  <c r="E127" i="60"/>
  <c r="E128" i="60"/>
  <c r="E129" i="60"/>
  <c r="E130" i="60"/>
  <c r="E131" i="60"/>
  <c r="E132" i="60"/>
  <c r="E133" i="60"/>
  <c r="E134" i="60"/>
  <c r="E135" i="60"/>
  <c r="E136" i="60"/>
  <c r="E137" i="60"/>
  <c r="E138" i="60"/>
  <c r="E139" i="60"/>
  <c r="E140" i="60"/>
  <c r="E141" i="60"/>
  <c r="E142" i="60"/>
  <c r="E143" i="60"/>
  <c r="E144" i="60"/>
  <c r="E145" i="60"/>
  <c r="E146" i="60"/>
  <c r="E147" i="60"/>
  <c r="E148" i="60"/>
  <c r="E149" i="60"/>
  <c r="E150" i="60"/>
  <c r="E151" i="60"/>
  <c r="E152" i="60"/>
  <c r="E153" i="60"/>
  <c r="E154" i="60"/>
  <c r="E155" i="60"/>
  <c r="E156" i="60"/>
  <c r="E157" i="60"/>
  <c r="E158" i="60"/>
  <c r="E159" i="60"/>
  <c r="E4" i="60"/>
  <c r="C10" i="80"/>
  <c r="C6" i="80"/>
  <c r="C7" i="80"/>
  <c r="C60" i="80"/>
  <c r="D87" i="80"/>
  <c r="D46" i="80"/>
  <c r="C9" i="80"/>
  <c r="C8" i="80"/>
  <c r="C5" i="80"/>
  <c r="E16" i="80" l="1"/>
  <c r="C85" i="80"/>
  <c r="C86" i="80"/>
  <c r="C70" i="80"/>
  <c r="C24" i="80" s="1"/>
  <c r="E29" i="80"/>
  <c r="E15" i="80"/>
  <c r="E31" i="80"/>
  <c r="E30" i="80"/>
  <c r="C48" i="80"/>
  <c r="C22" i="80"/>
  <c r="E14" i="80"/>
  <c r="E13" i="80"/>
  <c r="E28" i="80"/>
  <c r="C87" i="80" l="1"/>
  <c r="C82" i="80"/>
  <c r="C18" i="80"/>
  <c r="C33" i="80"/>
  <c r="C37" i="80" l="1"/>
  <c r="C63" i="80"/>
  <c r="C81" i="80"/>
  <c r="C83" i="80" s="1"/>
  <c r="C66" i="80" l="1"/>
  <c r="C62" i="80"/>
  <c r="C64" i="80" s="1"/>
  <c r="C65" i="80"/>
  <c r="C67" i="80" s="1"/>
  <c r="C75" i="80"/>
  <c r="C94" i="80"/>
  <c r="C50" i="80"/>
  <c r="C36" i="80"/>
  <c r="C68" i="80" l="1"/>
  <c r="C34" i="80"/>
  <c r="C93" i="80"/>
  <c r="C95" i="80" s="1"/>
  <c r="C97" i="80"/>
  <c r="C98" i="80"/>
  <c r="C20" i="80"/>
  <c r="C23" i="80" l="1"/>
  <c r="C99" i="80"/>
  <c r="C45" i="80" l="1"/>
  <c r="C43" i="80"/>
  <c r="C44" i="80" l="1"/>
  <c r="C46" i="80" s="1"/>
  <c r="C19" i="80" l="1"/>
  <c r="C78" i="80"/>
  <c r="C77" i="80" l="1"/>
  <c r="C79" i="80" s="1"/>
  <c r="C88" i="80" l="1"/>
  <c r="C35" i="80"/>
  <c r="C38" i="80" l="1"/>
  <c r="C89" i="80"/>
  <c r="D38" i="80" s="1"/>
  <c r="C53" i="80" l="1"/>
  <c r="C52" i="80"/>
  <c r="C55" i="80"/>
  <c r="C54" i="80"/>
  <c r="C56" i="80" l="1"/>
  <c r="C69" i="80" s="1"/>
  <c r="C71" i="80" s="1"/>
  <c r="C21" i="80" l="1"/>
  <c r="C25" i="80"/>
  <c r="C72" i="80"/>
  <c r="D25" i="80" s="1"/>
</calcChain>
</file>

<file path=xl/sharedStrings.xml><?xml version="1.0" encoding="utf-8"?>
<sst xmlns="http://schemas.openxmlformats.org/spreadsheetml/2006/main" count="23615" uniqueCount="1054">
  <si>
    <t>Soil gas action levels do not address mass-balance issues.  May be overly conservative for sites with low permeability soils immediately beneath a building slab</t>
  </si>
  <si>
    <t>or limited soil impacts and no source of VOCs in groundwater.</t>
  </si>
  <si>
    <t>Nickel toxicity factors based on soluble salts.</t>
  </si>
  <si>
    <t>NA: Carcinogen classification information not available</t>
  </si>
  <si>
    <r>
      <t xml:space="preserve">0.1 </t>
    </r>
    <r>
      <rPr>
        <u/>
        <sz val="10"/>
        <rFont val="Arial"/>
        <family val="2"/>
      </rPr>
      <t>&lt;</t>
    </r>
    <r>
      <rPr>
        <sz val="10"/>
        <rFont val="Arial"/>
        <family val="2"/>
      </rPr>
      <t xml:space="preserve"> Odor Index &lt; 100 OR
no Odor Index and Vapor Pressure &lt; 1 Torr</t>
    </r>
  </si>
  <si>
    <t>Soil Saturation Limit
(mg/kg)</t>
  </si>
  <si>
    <t>50 Percentile
Odor Recognition
Threshold (ORT)
(ppm-v)</t>
  </si>
  <si>
    <t>Odor Index</t>
  </si>
  <si>
    <t>4.5E-03</t>
  </si>
  <si>
    <t>2.3E-05</t>
  </si>
  <si>
    <t>1.7E-05</t>
  </si>
  <si>
    <t>2.2E-08</t>
  </si>
  <si>
    <t>5.0E-07</t>
  </si>
  <si>
    <t>9.6E-11</t>
  </si>
  <si>
    <t>General Notes:</t>
  </si>
  <si>
    <t>Notes on Individual Chemicals</t>
  </si>
  <si>
    <t>B1</t>
  </si>
  <si>
    <t>B</t>
  </si>
  <si>
    <t>C</t>
  </si>
  <si>
    <t>E</t>
  </si>
  <si>
    <t>tert-BUTYL ALCOHOL</t>
  </si>
  <si>
    <t>TOXAPHENE</t>
  </si>
  <si>
    <t>G</t>
  </si>
  <si>
    <t xml:space="preserve">a. Carcinogen type from RWQCBCV 2007; ORNL 2001 (see classification below). </t>
  </si>
  <si>
    <t>Ethanol: Human health toxicity data not available.  Environmental concerns driven by gross contamination/nuisance concerns.</t>
  </si>
  <si>
    <t>4. Vapor Pressure for 1,4 Dioxane from "Solvent Stabilizers - White Paper" (Mohr 2001).  Odor Threshold from US Department of Health and Human Services, National Toxicology</t>
  </si>
  <si>
    <t xml:space="preserve">    Program (USDHHS, 2001).</t>
  </si>
  <si>
    <t>ETHANOL</t>
  </si>
  <si>
    <t>Other</t>
  </si>
  <si>
    <t>(ug/l)</t>
  </si>
  <si>
    <t>Source (unless otherwise noted):</t>
  </si>
  <si>
    <t>Final Terrestrial Ecotoxicity:</t>
  </si>
  <si>
    <t>Table D-4f</t>
  </si>
  <si>
    <t>Soil Tier 1 EAL Tables</t>
  </si>
  <si>
    <t>Lowest Soil EAL:</t>
  </si>
  <si>
    <t>MADEP</t>
  </si>
  <si>
    <r>
      <t xml:space="preserve">Vapor Pressure for ethanol from </t>
    </r>
    <r>
      <rPr>
        <i/>
        <sz val="8"/>
        <rFont val="Arial"/>
        <family val="2"/>
      </rPr>
      <t>Fate and Transport of Ethanol-Blended Gasoline in the Environment</t>
    </r>
    <r>
      <rPr>
        <sz val="8"/>
        <rFont val="Arial"/>
        <family val="2"/>
      </rPr>
      <t xml:space="preserve"> (Ulrich 1999). Odor threshold from </t>
    </r>
  </si>
  <si>
    <t>not available</t>
  </si>
  <si>
    <r>
      <t>(Risk = 10</t>
    </r>
    <r>
      <rPr>
        <b/>
        <vertAlign val="superscript"/>
        <sz val="8"/>
        <rFont val="Arial"/>
        <family val="2"/>
      </rPr>
      <t>-5</t>
    </r>
    <r>
      <rPr>
        <b/>
        <sz val="8"/>
        <rFont val="Arial"/>
        <family val="2"/>
      </rPr>
      <t>)</t>
    </r>
  </si>
  <si>
    <t>GIABS</t>
  </si>
  <si>
    <t>GI</t>
  </si>
  <si>
    <t>Xylenes physio-chemical and toxicity constants based on m-xylene.</t>
  </si>
  <si>
    <t>Used for development of groundwater and soil screening levels.</t>
  </si>
  <si>
    <t>TPH (middle distillates)</t>
  </si>
  <si>
    <t>TPH (gasolines)</t>
  </si>
  <si>
    <t>140000</t>
  </si>
  <si>
    <t>Marine</t>
  </si>
  <si>
    <t>Saturation limits calculated using equation in USEPA Region IX PRG guidance (for chemicals that are liquid at ambient temperatures and pressures;</t>
  </si>
  <si>
    <t>refer to Appendix 2).</t>
  </si>
  <si>
    <t>References for vapor pressure and odor threshold data (in order of use):</t>
  </si>
  <si>
    <t>1. Ontario Ministry of Environment and Energy (MOEE 1996).</t>
  </si>
  <si>
    <t>NON-Drinking Water Resource</t>
  </si>
  <si>
    <t>DIBROMO-3-CHLOROPROPANE, 1,2-</t>
  </si>
  <si>
    <t>TPH (residual fuels) soil action level for leaching from California Regional Water Board, Region 4 - drinking water protection, C23-C32 carbon range (RWQCBLA 1996).</t>
  </si>
  <si>
    <t>Target Organs And Health Effects</t>
  </si>
  <si>
    <t>Other 
Criteria</t>
  </si>
  <si>
    <t>Groundwater Category NON-Drinking Water Resource - protective of discharge of impacted groundwater to surface water and subsequent impact on aquatic life.</t>
  </si>
  <si>
    <t>TPH ceiling levels after Massachusetts DEP (MADEP 1997a).</t>
  </si>
  <si>
    <t>4,6</t>
  </si>
  <si>
    <t>3,5,6</t>
  </si>
  <si>
    <t>1,2,3,4,5,6</t>
  </si>
  <si>
    <t>B1/D</t>
  </si>
  <si>
    <t>3,5</t>
  </si>
  <si>
    <t>3,6</t>
  </si>
  <si>
    <t>1,2,3,4,5</t>
  </si>
  <si>
    <t>C/D</t>
  </si>
  <si>
    <t>A/D</t>
  </si>
  <si>
    <t>1,3</t>
  </si>
  <si>
    <t>AMINO,4- DINITROTOLUENE,2,6-</t>
  </si>
  <si>
    <t>ATRAZINE</t>
  </si>
  <si>
    <t>CYCLO-1,3,5-TRIMETHYLENE-2,4,6-TRINITRAMINE (RDX)</t>
  </si>
  <si>
    <t>DALAPON</t>
  </si>
  <si>
    <t>DICHLOROPHENOXYACETIC ACID (2,4-D)</t>
  </si>
  <si>
    <t>DINITROBENZENE, 1,3-</t>
  </si>
  <si>
    <t>DINITROTOLUENE, 2,4- (2,4-DNT)</t>
  </si>
  <si>
    <t>DINITROTOLUENE, 2,6- (2,6-DNT)</t>
  </si>
  <si>
    <t>DIURON</t>
  </si>
  <si>
    <t>GLYPHOSATE</t>
  </si>
  <si>
    <t>HEXAZINONE</t>
  </si>
  <si>
    <t>ISOPHORONE</t>
  </si>
  <si>
    <t>NITROBENZENE</t>
  </si>
  <si>
    <t>NITROGLYCERIN</t>
  </si>
  <si>
    <t>NITROTOLUENE, 2-</t>
  </si>
  <si>
    <t>NITROTOLUENE, 3-</t>
  </si>
  <si>
    <t>NITROTOLUENE, 4-</t>
  </si>
  <si>
    <t>PENTAERYTHRITOLTETRANITRATE (PETN)</t>
  </si>
  <si>
    <t>PROPICONAZOLE</t>
  </si>
  <si>
    <t>SIMAZINE</t>
  </si>
  <si>
    <t>TERBACIL</t>
  </si>
  <si>
    <t>TETRACHLOROPHENOL, 2,3,4,6-</t>
  </si>
  <si>
    <t>TETRANITRO-1,3,5,7-TETRAAZOCYCLOOCTANE (HMX)</t>
  </si>
  <si>
    <t>TRICHLOROPHENOXYACETIC ACID, 2,4,5- (2,4,5-T)</t>
  </si>
  <si>
    <t>TRICHLOROPHENOXYPROPIONIC ACID, 2,4,5- (2,4,5-TP)</t>
  </si>
  <si>
    <t>TRICHLOROPROPANE, 1,2,3-</t>
  </si>
  <si>
    <t>TRICHLOROPROPENE, 1,2,3-</t>
  </si>
  <si>
    <r>
      <t>1</t>
    </r>
    <r>
      <rPr>
        <b/>
        <sz val="8"/>
        <rFont val="Arial"/>
        <family val="2"/>
      </rPr>
      <t>Estuarine Acute
Aquatic
Habitat Goal
(ug/L)</t>
    </r>
  </si>
  <si>
    <t>Freshwater Acute 
Aquatic
Habitat Goal
(ug/L)</t>
  </si>
  <si>
    <t>Saltwater Acute
Aquatic
Habitat Goal
(ug/L)</t>
  </si>
  <si>
    <t>Freshwater
(ug/L)</t>
  </si>
  <si>
    <t>Saltwater
(ug/L)</t>
  </si>
  <si>
    <t>BERYLLIUM</t>
  </si>
  <si>
    <t>BIS(2-CHLOROETHYL)ETHER</t>
  </si>
  <si>
    <t>BIS(2-ETHYLHEXYL)PHTHALATE</t>
  </si>
  <si>
    <t>BORON</t>
  </si>
  <si>
    <t>BROMODICHLOROMETHANE</t>
  </si>
  <si>
    <t>BROMOFORM</t>
  </si>
  <si>
    <t>BROMOMETHANE</t>
  </si>
  <si>
    <t>CADMIUM</t>
  </si>
  <si>
    <t>CARBON TETRACHLORIDE</t>
  </si>
  <si>
    <t>CHLOROANILINE, p-</t>
  </si>
  <si>
    <t>CHLOROBENZENE</t>
  </si>
  <si>
    <t>CHLOROFORM</t>
  </si>
  <si>
    <t>CHLOROPHENOL, 2-</t>
  </si>
  <si>
    <t>CHRYSENE</t>
  </si>
  <si>
    <t>COBALT</t>
  </si>
  <si>
    <t>COPPER</t>
  </si>
  <si>
    <t>CYANIDE (Free)</t>
  </si>
  <si>
    <t>DIBENZO(a,h)ANTHTRACENE</t>
  </si>
  <si>
    <t>DIBROMOCHLOROMETHANE</t>
  </si>
  <si>
    <t>DICHLOROBENZENE, 1,2-</t>
  </si>
  <si>
    <t>Background:</t>
  </si>
  <si>
    <t>TABLE C-3. INDOOR AIR ACTION LEVELS
(volatile chemicals only)</t>
  </si>
  <si>
    <t>Soil leaching equation from Ontario MOEE guidance (see text).</t>
  </si>
  <si>
    <t>TABLE A-1.  SOIL ACTION LEVELS
(Potentially impacted groundwater IS a current or potential drinking water resource;
Surface water body IS NOT located within 150m of release site)</t>
  </si>
  <si>
    <r>
      <t>1</t>
    </r>
    <r>
      <rPr>
        <b/>
        <sz val="8"/>
        <rFont val="Arial"/>
        <family val="2"/>
      </rPr>
      <t>Final
Surface Water Action Level</t>
    </r>
  </si>
  <si>
    <t>Risk-Based Action Level
(Table D-3b)</t>
  </si>
  <si>
    <t>TABLE D-4d. SUMMARY OF HAWAI'I CHRONIC AND ACUTE
SURFACE WATER (AQUATIC HABITAT) STANDARDS</t>
  </si>
  <si>
    <t>TABLE D-2a. SURFACE WATER ACTION LEVELS
Fresh Water Habitats</t>
  </si>
  <si>
    <t>TABLE D-2b. SURFACE WATER ACTION LEVELS
Marine Habitats</t>
  </si>
  <si>
    <t>TABLE D-2c. SURFACE WATER ACTION LEVELS
*Estuary Habitats</t>
  </si>
  <si>
    <t>TABLE D-4e. SUMMARY OF USEPA AND OTHER PUBLISHED AQUATIC HABITAT GOALS</t>
  </si>
  <si>
    <t>Action Level</t>
  </si>
  <si>
    <t>TABLE I-3. DIRECT-EXPOSURE ACTION LEVELS
CONSTRUCTION/TRENCH WORKER EXPOSURE SCENARIO</t>
  </si>
  <si>
    <t>AMETRYN</t>
  </si>
  <si>
    <t>AMINO,2- DINITROTOLUENE,4,6-</t>
  </si>
  <si>
    <t>of all potentially significant health effects),  http://www.epa.gov/iris/subst/index.html</t>
  </si>
  <si>
    <t>Effect used for derivation of RfDs, http://risk.lsd.ornl.gov/tox/rap_toxp.shtml</t>
  </si>
  <si>
    <t>50% Odor Recognition Thresholds from Massachusetts Department of Environmental Protection (MADEP, 1994) and ATSDR; included for reference (potential nuisance concerns, see Table F series).</t>
  </si>
  <si>
    <t>#DIBENZO(a,h)ANTHTRACENE</t>
  </si>
  <si>
    <t>TPH Total Petroleum Hydrocarbons.  See text for discussion of different TPH categories.</t>
  </si>
  <si>
    <t>#METHYL ISOBUTYL KETONE</t>
  </si>
  <si>
    <t>#METHYL ETHYL KETONE</t>
  </si>
  <si>
    <t>Target Groundwater
Concentration
(Surface Water
Within 150m;
Table D-1a)</t>
  </si>
  <si>
    <t>Target Groundwater
Concentration
(Surface Water
NOT Within 150m; Table D-1b)</t>
  </si>
  <si>
    <t>Target Groundwater
Concentration
(Surface Water
Within 150m;
Table D-1c)</t>
  </si>
  <si>
    <t>Target Groundwater
Concentration
(Surface Water
NOT Within 150m; Table D-1d)</t>
  </si>
  <si>
    <t>Soil Leaching
Action Level
(Surface Water
Within 150m)</t>
  </si>
  <si>
    <t>Soil Leaching
Action Level
(Surface Water
NOT Within 150m)</t>
  </si>
  <si>
    <t>Sorting</t>
  </si>
  <si>
    <t>TABLE H. PHYSIO-CHEMICAL AND TOXICITY CONSTANTS USED IN MODELS.</t>
  </si>
  <si>
    <t>Aquatic
Habitat
Impacts
(acute)</t>
  </si>
  <si>
    <t>Aquatic
Habitat
Impacts
(chronic)</t>
  </si>
  <si>
    <t>TABLE D-3b. RISK-BASED ACTION LEVELS FOR TAPWATER</t>
  </si>
  <si>
    <t>Final
Action
Level</t>
  </si>
  <si>
    <t>1. Default 0-3m below ground surface for residential settings and 0-1m below ground surface for commercial/industrial settings.</t>
  </si>
  <si>
    <r>
      <t xml:space="preserve">TABLE F-2. GROSS CONTAMINATION ACTION LEVELS FOR </t>
    </r>
    <r>
      <rPr>
        <b/>
        <vertAlign val="superscript"/>
        <sz val="12"/>
        <rFont val="Arial"/>
        <family val="2"/>
      </rPr>
      <t>1</t>
    </r>
    <r>
      <rPr>
        <b/>
        <sz val="12"/>
        <rFont val="Arial"/>
        <family val="2"/>
      </rPr>
      <t>EXPOSED OR POTENTIALLY EXPOSED SOIL
(mg/kg)</t>
    </r>
  </si>
  <si>
    <r>
      <t xml:space="preserve">TABLE F-3. GROSS CONTAMINATION ACTION LEVELS FOR </t>
    </r>
    <r>
      <rPr>
        <b/>
        <vertAlign val="superscript"/>
        <sz val="12"/>
        <rFont val="Arial"/>
        <family val="2"/>
      </rPr>
      <t>1</t>
    </r>
    <r>
      <rPr>
        <b/>
        <sz val="12"/>
        <rFont val="Arial"/>
        <family val="2"/>
      </rPr>
      <t>DEEP OR OTHERWISE ISOLATED SOILS
(mg/kg)</t>
    </r>
  </si>
  <si>
    <t>TABLE G-1. GROUNDWATER GROSS CONTAMINATION ACTION LEVELS
(groundwater IS a current or potential source of drinking water)
(ug/L)</t>
  </si>
  <si>
    <t>TABLE G-2. GROUNDWATER GROSS CONTAMINATION ACTION LEVELS
(groundwater IS NOT a current or potential source of drinking water)
(ug/L)</t>
  </si>
  <si>
    <t>TABLE G-3. SURFACE WATER GROSS CONTAMINATION ACTION LEVELS
(surface water IS a current or potential source of drinking water)
(ug/L)</t>
  </si>
  <si>
    <t>TABLE G-4. SURFACE WATER GROSS CONTAMINATION ACTION LEVELS
(surface water IS NOT a current or potential source of drinking water)
(ug/L)</t>
  </si>
  <si>
    <t>Final
Action Level</t>
  </si>
  <si>
    <t>1/2 solubility based on solubility constants in USEPA RSL guidance (USEPA 2008a) or Ontario MOEE (MOEE 1996) if not available.</t>
  </si>
  <si>
    <t>C/I</t>
  </si>
  <si>
    <t>Final Vapor Intrusion:</t>
  </si>
  <si>
    <t>Final Leaching:</t>
  </si>
  <si>
    <t>Residential:</t>
  </si>
  <si>
    <t>Commercial or Industrial:</t>
  </si>
  <si>
    <r>
      <t>b</t>
    </r>
    <r>
      <rPr>
        <b/>
        <sz val="8"/>
        <rFont val="Arial"/>
        <family val="2"/>
      </rPr>
      <t>Mutagen</t>
    </r>
  </si>
  <si>
    <r>
      <t>c</t>
    </r>
    <r>
      <rPr>
        <b/>
        <sz val="8"/>
        <rFont val="Arial"/>
        <family val="2"/>
      </rPr>
      <t>Alimentary Tract</t>
    </r>
  </si>
  <si>
    <r>
      <t>d</t>
    </r>
    <r>
      <rPr>
        <b/>
        <sz val="8"/>
        <rFont val="Arial"/>
        <family val="2"/>
      </rPr>
      <t>Skin</t>
    </r>
  </si>
  <si>
    <t>c. Includes gastro-intestinal tract, liver, spleen, gall bladder, etc.</t>
  </si>
  <si>
    <t>6. ORNL, 2007, Risk Assessment Information System (RAIS), Toxicity Profiles: Oak Ridge National Laboratory/U.S. Department of Energy (accessed December 2007), RAGs A Format, especially Critical</t>
  </si>
  <si>
    <t>8. TPH whole product toxicity based review of TPH Working Group petroleum carbon fraction guidance (TPHWG 1998, Volume 4) and Massachusetts DEP VPH/EPH guidance (MADEP 2002a).</t>
  </si>
  <si>
    <t>TABLE D-1b. GROUNDWATER ACTION LEVELS
(Groundwater IS a current or potential drinking water resource)
(Surface water body IS NOT located within 150m of release site)</t>
  </si>
  <si>
    <t>Table G-2</t>
  </si>
  <si>
    <t>Thallium toxicity factors based on soluble salts.</t>
  </si>
  <si>
    <t>Soil Action Levels (mg/kg)</t>
  </si>
  <si>
    <t>Final Tier 1 Soil EAL:</t>
  </si>
  <si>
    <t>Groundwater Action Levels (ug/L)</t>
  </si>
  <si>
    <t>Final Tier 1 GW EAL:</t>
  </si>
  <si>
    <r>
      <t>Indoor Air and Soil Gas Action Levels (ug/m</t>
    </r>
    <r>
      <rPr>
        <b/>
        <vertAlign val="superscript"/>
        <sz val="10"/>
        <rFont val="Arial"/>
        <family val="2"/>
      </rPr>
      <t>3</t>
    </r>
    <r>
      <rPr>
        <b/>
        <sz val="10"/>
        <rFont val="Arial"/>
        <family val="2"/>
      </rPr>
      <t>)</t>
    </r>
  </si>
  <si>
    <t>material immediately beneath building slab or could be present below future buildings following redevelopment.  Evaluation of deeper soil gas data (e.g., &gt;1.5m bgs) should be</t>
  </si>
  <si>
    <t>Soil gas action levels intended to be protective of indoor air quality, calculated for volatile chemicals only.</t>
  </si>
  <si>
    <t xml:space="preserve">Dibromochloromethane, dibromochloropropane and pyrene considered volatile for purposes of modeling (USEPA 2004, 2008).  </t>
  </si>
  <si>
    <t>commercial/industrial exposure</t>
  </si>
  <si>
    <t>Physical
State</t>
  </si>
  <si>
    <r>
      <t xml:space="preserve">Odor Index </t>
    </r>
    <r>
      <rPr>
        <u/>
        <sz val="10"/>
        <rFont val="Arial"/>
        <family val="2"/>
      </rPr>
      <t>&gt;</t>
    </r>
    <r>
      <rPr>
        <sz val="10"/>
        <rFont val="Arial"/>
        <family val="2"/>
      </rPr>
      <t xml:space="preserve"> 100 OR
no Odor Index and Vapor Pressure </t>
    </r>
    <r>
      <rPr>
        <u/>
        <sz val="10"/>
        <rFont val="Arial"/>
        <family val="2"/>
      </rPr>
      <t>&gt;</t>
    </r>
    <r>
      <rPr>
        <sz val="10"/>
        <rFont val="Arial"/>
        <family val="2"/>
      </rPr>
      <t xml:space="preserve"> 1 Torr OR
no data</t>
    </r>
  </si>
  <si>
    <t>DICHLOROBENZENE, 1,3-</t>
  </si>
  <si>
    <t>DICHLOROBENZENE, 1,4-</t>
  </si>
  <si>
    <t>DICHLOROBENZIDINE, 3,3-</t>
  </si>
  <si>
    <t>DICHLOROETHYLENE, Trans 1,2-</t>
  </si>
  <si>
    <t>#CHLORDANE (TECHNICAL)</t>
  </si>
  <si>
    <t>PERCHLORATE</t>
  </si>
  <si>
    <t>CHEMICAL PARAMETER</t>
  </si>
  <si>
    <t>BIPHENYL, 1,1-</t>
  </si>
  <si>
    <t>DICHLOROETHANE, 1,1-</t>
  </si>
  <si>
    <t>DICHLOROETHANE, 1,2-</t>
  </si>
  <si>
    <t>Lowest</t>
  </si>
  <si>
    <t>Tier 1 EALs Compiler (Hide in public version)</t>
  </si>
  <si>
    <t>2.9E-01</t>
  </si>
  <si>
    <t>2.9E-02</t>
  </si>
  <si>
    <r>
      <t>(ug/m</t>
    </r>
    <r>
      <rPr>
        <b/>
        <vertAlign val="superscript"/>
        <sz val="8"/>
        <rFont val="Arial"/>
        <family val="2"/>
      </rPr>
      <t>3</t>
    </r>
    <r>
      <rPr>
        <b/>
        <sz val="8"/>
        <rFont val="Arial"/>
        <family val="2"/>
      </rPr>
      <t>)</t>
    </r>
  </si>
  <si>
    <t>Unit Risk</t>
  </si>
  <si>
    <t>Concentration</t>
  </si>
  <si>
    <t>URF</t>
  </si>
  <si>
    <t>RfC</t>
  </si>
  <si>
    <t>200000</t>
  </si>
  <si>
    <t>= Fluoranthene</t>
  </si>
  <si>
    <t>= Fluorene</t>
  </si>
  <si>
    <t>Reference</t>
  </si>
  <si>
    <t>Agricultural Water Quality Goals</t>
  </si>
  <si>
    <t>Addresses use of water (including groundwater) for</t>
  </si>
  <si>
    <t>3. Referred to as "ceiling levels" in original MADEP guidance (MADEP 1994).</t>
  </si>
  <si>
    <t>1. Lowest of action levels for gross contamination, drinking water toxicity, vapor intrusion and aquatic habitat impacts.  Used to develop</t>
  </si>
  <si>
    <t>Gross Contamination
(Taste &amp; Odors, etc.)</t>
  </si>
  <si>
    <t>Gross Contamination
(Odors, etc.)</t>
  </si>
  <si>
    <t>Gross Contamination: Odor threshold, 1/2 solubility or 50000 ug/L maximum, whichever is lower. Intended to limit general groundwater resource</t>
  </si>
  <si>
    <t>Drinking Water Toxicity: Based on primary maximum concentration levels (MCLs), or equivalent.  Considered protective of human health.</t>
  </si>
  <si>
    <t xml:space="preserve">Aquatic Habitat Impacts: Addresses potential discharge of groundwater to estuarine aquatic habitat and subsequent impact on aquatic life; dilution of groundwater </t>
  </si>
  <si>
    <t>Method reporting limits and background concentrations replace final screening level as appropriate.</t>
  </si>
  <si>
    <t>1. Lowest of action levels for gross contamination, vapor intrusion and aquatic habitat impacts.  Used to develop</t>
  </si>
  <si>
    <t>Nondrinking Water:</t>
  </si>
  <si>
    <t>Final Indoor Air:</t>
  </si>
  <si>
    <t>Final Soil Gas:</t>
  </si>
  <si>
    <t>Groundwater Utility:</t>
  </si>
  <si>
    <t>Gross Contamination</t>
  </si>
  <si>
    <t>Leaching</t>
  </si>
  <si>
    <t>Nondrinking Water Resource</t>
  </si>
  <si>
    <t>TPH(middle distillate fuels) gross contamination action level for isolated soils at commercial/industrial sites set at 5,000 mg/kg, based on profession judgement.</t>
  </si>
  <si>
    <t>Residential Exposed Soil:</t>
  </si>
  <si>
    <t>Residential Isolated Soil:</t>
  </si>
  <si>
    <t>Commercial/Industrial Exposed Soil:</t>
  </si>
  <si>
    <t>Commercial/Industrial Isolated Soil:</t>
  </si>
  <si>
    <t>TABLE D-1c. GROUNDWATER ACTION LEVELS
(Groundwater IS NOT a current or potential drinking water resource)
(Surface water body IS located within 150m of release site)</t>
  </si>
  <si>
    <t>TABLE D-1d. GROUNDWATER ACTION LEVELS
(Groundwater IS NOT a current or potential drinking water resource)
(Surface water body IS NOT located within 150m of release site)</t>
  </si>
  <si>
    <t>Vapor Intrusion: Addresses potential emission of volatile chemicals from groundwater into buildings and subsequent impact on indoor air.  Assumes moderately</t>
  </si>
  <si>
    <t>Carcinogenic Effects</t>
  </si>
  <si>
    <t>Amoore &amp; Hautala</t>
  </si>
  <si>
    <t>CalDHS 2nd MCL</t>
  </si>
  <si>
    <t>USEPA 2nd MCL</t>
  </si>
  <si>
    <t>Cal DHS 2nd MCL</t>
  </si>
  <si>
    <t>USEPA (1995)</t>
  </si>
  <si>
    <t>DICHLOROETHYLENE, 1,1-</t>
  </si>
  <si>
    <t>DICHLOROETHYLENE, Cis 1,2-</t>
  </si>
  <si>
    <t>DICHLOROPROPENE, 1,3-</t>
  </si>
  <si>
    <t>DINITROPHENOL, 2,4-</t>
  </si>
  <si>
    <t>DIOXIN (2,3,7,8-TCDD)</t>
  </si>
  <si>
    <t>Upper limit of 50000 ug/L intended to limit general groundwater resource degradation (MOEE 1996).</t>
  </si>
  <si>
    <t>Referenced Table</t>
  </si>
  <si>
    <t>Direct Exposure:</t>
  </si>
  <si>
    <t>Table A-2:</t>
  </si>
  <si>
    <t>Gross Contamination:</t>
  </si>
  <si>
    <t>Final Soil Tier 1 EALs (mg/kg)</t>
  </si>
  <si>
    <t>Final Groundwater Action Levels (ug/L)</t>
  </si>
  <si>
    <t>Mutagenic
Effects</t>
  </si>
  <si>
    <t>M</t>
  </si>
  <si>
    <r>
      <t>2</t>
    </r>
    <r>
      <rPr>
        <b/>
        <sz val="8"/>
        <rFont val="Arial"/>
        <family val="2"/>
      </rPr>
      <t>Carcinogens</t>
    </r>
  </si>
  <si>
    <r>
      <t>2</t>
    </r>
    <r>
      <rPr>
        <b/>
        <sz val="8"/>
        <rFont val="Arial"/>
        <family val="2"/>
      </rPr>
      <t>Mutagens</t>
    </r>
  </si>
  <si>
    <r>
      <t>3</t>
    </r>
    <r>
      <rPr>
        <b/>
        <sz val="8"/>
        <rFont val="Arial"/>
        <family val="2"/>
      </rPr>
      <t>Noncarcinogens</t>
    </r>
  </si>
  <si>
    <r>
      <t>1</t>
    </r>
    <r>
      <rPr>
        <b/>
        <sz val="8"/>
        <rFont val="Arial"/>
        <family val="2"/>
      </rPr>
      <t>Carcinogens</t>
    </r>
  </si>
  <si>
    <r>
      <t>2</t>
    </r>
    <r>
      <rPr>
        <b/>
        <sz val="8"/>
        <rFont val="Arial"/>
        <family val="2"/>
      </rPr>
      <t>Noncarcinogens</t>
    </r>
  </si>
  <si>
    <t>carbon</t>
  </si>
  <si>
    <t>component</t>
  </si>
  <si>
    <t>ENDRIN</t>
  </si>
  <si>
    <t>ETHYLBENZENE</t>
  </si>
  <si>
    <t>FLUORANTHENE</t>
  </si>
  <si>
    <t>FLUORENE</t>
  </si>
  <si>
    <t>HEPTACHLOR</t>
  </si>
  <si>
    <t>HEPTACHLOR EPOXIDE</t>
  </si>
  <si>
    <t>HEXACHLOROBUTADIENE</t>
  </si>
  <si>
    <t>HEXACHLOROETHANE</t>
  </si>
  <si>
    <t>INDENO(1,2,3-cd)PYRENE</t>
  </si>
  <si>
    <t>LEAD</t>
  </si>
  <si>
    <t>MERCURY</t>
  </si>
  <si>
    <t>METHOXYCHLOR</t>
  </si>
  <si>
    <t>METHYLENE CHLORIDE</t>
  </si>
  <si>
    <t>METHYL ETHYL KETONE</t>
  </si>
  <si>
    <t>METHYL ISOBUTYL KETONE</t>
  </si>
  <si>
    <t>METHYL MERCURY</t>
  </si>
  <si>
    <t>METHYL TERT BUTYL ETHER</t>
  </si>
  <si>
    <t>Ceiling Level: Odor threshold, 1/2 solubility or 50000 ug/L maximum, whichever is lower. Intended to limit</t>
  </si>
  <si>
    <t>Odor Index &lt; 0.1 OR
non-odorous chemical</t>
  </si>
  <si>
    <t>Subsurface Soils</t>
  </si>
  <si>
    <t>50% MOEE FW Chronic AWQC</t>
  </si>
  <si>
    <t>170</t>
  </si>
  <si>
    <t>DICHLORODIPHENYLDICHLOROETHANE (DDD)</t>
  </si>
  <si>
    <t>DICHLORODIPHENYLDICHLOROETHYLENE (DDE)</t>
  </si>
  <si>
    <t>DICHLORODIPHENYLTRICHLOROETHANE (DDT)</t>
  </si>
  <si>
    <t>HEXACHLOROCYCLOHEXANE (gamma) LINDANE</t>
  </si>
  <si>
    <t>POLYCHLORINATED BIPHENYLS (PCBs)</t>
  </si>
  <si>
    <t>TOLUENE</t>
  </si>
  <si>
    <t>-</t>
  </si>
  <si>
    <t>5.0</t>
  </si>
  <si>
    <t>Cal DHS AL</t>
  </si>
  <si>
    <t>ENDOSULFAN</t>
  </si>
  <si>
    <t>HEXACHLOROBENZENE</t>
  </si>
  <si>
    <t>USEPA: U.S. Environmental Protection Agency</t>
  </si>
  <si>
    <t>Modified from Ontario Ministry of Environment and Energy (MOEE 1996) and Massachusetts</t>
  </si>
  <si>
    <r>
      <t>(Risk = 10</t>
    </r>
    <r>
      <rPr>
        <b/>
        <vertAlign val="superscript"/>
        <sz val="8"/>
        <rFont val="Arial"/>
        <family val="2"/>
      </rPr>
      <t>-6</t>
    </r>
    <r>
      <rPr>
        <b/>
        <sz val="8"/>
        <rFont val="Arial"/>
        <family val="2"/>
      </rPr>
      <t>)</t>
    </r>
  </si>
  <si>
    <r>
      <t>(ug/m</t>
    </r>
    <r>
      <rPr>
        <b/>
        <vertAlign val="superscript"/>
        <sz val="8"/>
        <rFont val="Arial"/>
        <family val="2"/>
      </rPr>
      <t>3</t>
    </r>
    <r>
      <rPr>
        <b/>
        <sz val="8"/>
        <rFont val="Arial"/>
        <family val="2"/>
      </rPr>
      <t>)</t>
    </r>
    <r>
      <rPr>
        <b/>
        <vertAlign val="superscript"/>
        <sz val="8"/>
        <rFont val="Arial"/>
        <family val="2"/>
      </rPr>
      <t>-1</t>
    </r>
  </si>
  <si>
    <t>Groundwater Category Drinking Water Resource - protective of groundwater that is a source of drinking water AND protective of discharge of groundwater to a surface water and subsequent impact on aquatic life.</t>
  </si>
  <si>
    <t>and used to develop action levels for leaching of TPH in general from soil (MADEP 1997, refer to Table H). Soil leaching level rounded to nearest hundred.</t>
  </si>
  <si>
    <r>
      <t>(cm</t>
    </r>
    <r>
      <rPr>
        <vertAlign val="superscript"/>
        <sz val="8"/>
        <color indexed="10"/>
        <rFont val="Arial"/>
        <family val="2"/>
      </rPr>
      <t>3</t>
    </r>
    <r>
      <rPr>
        <sz val="8"/>
        <color indexed="10"/>
        <rFont val="Arial"/>
        <family val="2"/>
      </rPr>
      <t>/g)</t>
    </r>
  </si>
  <si>
    <t>1.1E-04</t>
  </si>
  <si>
    <t>9.6E-04</t>
  </si>
  <si>
    <t>4.9E-04 to 6.7E-03</t>
  </si>
  <si>
    <t>2.5E-06</t>
  </si>
  <si>
    <t>1.2E-02</t>
  </si>
  <si>
    <t>Odor Index = VP/ORT in ppm-v</t>
  </si>
  <si>
    <t>Background</t>
  </si>
  <si>
    <t>DIBROMO,1,2- CHLOROPROPANE,3-</t>
  </si>
  <si>
    <t>DIOXANE, 1,4-</t>
  </si>
  <si>
    <t>Physio-chemical constants Ontario MOEE (MOEE 1996) except as noted.</t>
  </si>
  <si>
    <t>Unrestricted Land Use
(includes Residential, Schools, Parkland, etc.)</t>
  </si>
  <si>
    <t>Industrial/Commercial
Land Use Only</t>
  </si>
  <si>
    <t>Noncancer Effects</t>
  </si>
  <si>
    <t>TPH (gasolines) action level rounded from 95 ug/L to 100 ug/L.</t>
  </si>
  <si>
    <r>
      <t>Target risk = 10</t>
    </r>
    <r>
      <rPr>
        <vertAlign val="superscript"/>
        <sz val="8"/>
        <rFont val="Arial"/>
        <family val="2"/>
      </rPr>
      <t>-6</t>
    </r>
    <r>
      <rPr>
        <sz val="8"/>
        <rFont val="Arial"/>
        <family val="2"/>
      </rPr>
      <t>.  Target HQ = 1.0.  See Appendix 2 for equations.</t>
    </r>
  </si>
  <si>
    <t>Leaching &amp; Groundwater Protection</t>
  </si>
  <si>
    <t>Final Environmental Action Level is lowest of gross contamination, ecotoxicity, direct-exposure, vapor intrusion and leaching action levels.</t>
  </si>
  <si>
    <t>Indoor air action levels listed only for volatile chemicals included in database of referenced model spreadsheet (plus MTBE).</t>
  </si>
  <si>
    <t>Indoor air action level for ethanol based on potential odor concerns (refer to Chapter 4 and Table F series).  Human health risk toxicity data not available but likely to exceed odor thresholds.</t>
  </si>
  <si>
    <t xml:space="preserve">    soil leaching action levels for protection of groundwater quality.</t>
  </si>
  <si>
    <t>1.  Lowest of gross contamination, drinking water toxicity, aquatic habitat and bioaccumulation action levels.</t>
  </si>
  <si>
    <t>1.  Lowest of gross contamination, aquatic habitat and bioaccumulation action levels.</t>
  </si>
  <si>
    <t>Final health-based screening level for drinking water: HDOH Primary MCLs or, in order of preference and availability, USEPA Primary MCL and risk-based Tapwater Goal (Table D-3b)</t>
  </si>
  <si>
    <t>Reference: Appendix 1, Table D-4b (chronic) and D-4c (acute).</t>
  </si>
  <si>
    <t>Used for development of groundwater and soil action levels.</t>
  </si>
  <si>
    <t>See text for prioritization and selection of surface water quality action levels.</t>
  </si>
  <si>
    <t>TABLE D-4b. SUMMARY OF SELECTED CHRONIC AQUATIC HABITAT GOALS</t>
  </si>
  <si>
    <t>TABLE D-4a.  SUMMARY OF AQUATIC HABITAT GOALS</t>
  </si>
  <si>
    <t>Table D-4a</t>
  </si>
  <si>
    <t>Solubility (1/2)</t>
  </si>
  <si>
    <t>Taste And Odor
Threshold</t>
  </si>
  <si>
    <t>Upper Limit</t>
  </si>
  <si>
    <t>Ontario MOEE</t>
  </si>
  <si>
    <t>Decreased body weight</t>
  </si>
  <si>
    <t>4,5</t>
  </si>
  <si>
    <t>2,6</t>
  </si>
  <si>
    <t>2,3</t>
  </si>
  <si>
    <t>No data, TNT data shown</t>
  </si>
  <si>
    <t>2,3,5</t>
  </si>
  <si>
    <t>1,2,3,5</t>
  </si>
  <si>
    <t>3,4,5</t>
  </si>
  <si>
    <t>1,5</t>
  </si>
  <si>
    <t>?</t>
  </si>
  <si>
    <t>6,7</t>
  </si>
  <si>
    <t>1,2,4,5</t>
  </si>
  <si>
    <t>2,3,4,5</t>
  </si>
  <si>
    <t>bone loss (1,3)</t>
  </si>
  <si>
    <t>1,3,5</t>
  </si>
  <si>
    <t>2,4</t>
  </si>
  <si>
    <t>2,5</t>
  </si>
  <si>
    <t>1,4,5</t>
  </si>
  <si>
    <t>hearing (2)</t>
  </si>
  <si>
    <t>2,5,7</t>
  </si>
  <si>
    <t>1,2,5</t>
  </si>
  <si>
    <t>1,</t>
  </si>
  <si>
    <t>2,3,4,6</t>
  </si>
  <si>
    <t>Information not available</t>
  </si>
  <si>
    <t>2,3,5,6</t>
  </si>
  <si>
    <t>2,3,6</t>
  </si>
  <si>
    <t>B1?</t>
  </si>
  <si>
    <t>1.1E-10</t>
  </si>
  <si>
    <t>5.6E-09</t>
  </si>
  <si>
    <t>7.1E-01</t>
  </si>
  <si>
    <t>4.9E-02</t>
  </si>
  <si>
    <t>8.5E-01</t>
  </si>
  <si>
    <t>6.2E-08</t>
  </si>
  <si>
    <t>1.0E-05</t>
  </si>
  <si>
    <t>6.3E-07</t>
  </si>
  <si>
    <t>1.0E-10</t>
  </si>
  <si>
    <t>4.5E-09</t>
  </si>
  <si>
    <t>1.0E-06</t>
  </si>
  <si>
    <t>6.5E-06</t>
  </si>
  <si>
    <t>5.5E-06</t>
  </si>
  <si>
    <t>6.7E-02</t>
  </si>
  <si>
    <t>1.8E-08</t>
  </si>
  <si>
    <t>3.5E-04</t>
  </si>
  <si>
    <t>9.8E-02</t>
  </si>
  <si>
    <t>1.5E-05</t>
  </si>
  <si>
    <t>2.0E-07</t>
  </si>
  <si>
    <t>5.0E-06</t>
  </si>
  <si>
    <t>3.2E-04</t>
  </si>
  <si>
    <t>2.6E-06</t>
  </si>
  <si>
    <r>
      <t>1</t>
    </r>
    <r>
      <rPr>
        <b/>
        <sz val="8"/>
        <rFont val="Arial"/>
        <family val="2"/>
      </rPr>
      <t>Aquatic Habitat Goals</t>
    </r>
  </si>
  <si>
    <t>Cardiovascular</t>
  </si>
  <si>
    <t>Developmental</t>
  </si>
  <si>
    <t>Endocrine</t>
  </si>
  <si>
    <t>Eye</t>
  </si>
  <si>
    <t>Hematologic</t>
  </si>
  <si>
    <t>Immune</t>
  </si>
  <si>
    <t>Kidney</t>
  </si>
  <si>
    <t>Nervous</t>
  </si>
  <si>
    <t>Reproductive</t>
  </si>
  <si>
    <t>Respiratory</t>
  </si>
  <si>
    <t>5,6</t>
  </si>
  <si>
    <t>5,7</t>
  </si>
  <si>
    <t>3,4,6</t>
  </si>
  <si>
    <t>1,2,3,4</t>
  </si>
  <si>
    <t>1,2</t>
  </si>
  <si>
    <t>Odor threshold for MTBE based on average, upper range at which most subjects could smell MTBE in water (CalEPA 1999).</t>
  </si>
  <si>
    <t>Nuisance Odor Thresholds assume ten-fold attenuation/dilution of chemical in groundwater upon discharge to surface water.</t>
  </si>
  <si>
    <t>Urban Area Ecotoxicity Criteria (mg/kg)</t>
  </si>
  <si>
    <t>Residential Areas</t>
  </si>
  <si>
    <t>Commercial/
Industrial areas</t>
  </si>
  <si>
    <t>Table F-3</t>
  </si>
  <si>
    <t>Table I-1</t>
  </si>
  <si>
    <t>MOLYBDENUM</t>
  </si>
  <si>
    <t>NAPHTHALENE</t>
  </si>
  <si>
    <t>PENTACHLOROPHENOL</t>
  </si>
  <si>
    <t>PHENANTHRENE</t>
  </si>
  <si>
    <t>PHENOL</t>
  </si>
  <si>
    <t>PYRENE</t>
  </si>
  <si>
    <t>SELENIUM</t>
  </si>
  <si>
    <t>STYRENE</t>
  </si>
  <si>
    <t>TETRACHLOROETHANE, 1,1,1,2-</t>
  </si>
  <si>
    <t>TETRACHLOROETHANE, 1,1,2,2-</t>
  </si>
  <si>
    <t>TETRACHLOROETHYLENE</t>
  </si>
  <si>
    <t>THALLIUM</t>
  </si>
  <si>
    <t>TRICHLOROETHANE, 1,1,2-</t>
  </si>
  <si>
    <t>TRICHLOROETHYLENE</t>
  </si>
  <si>
    <t>TRICHLOROPHENOL, 2,4,5-</t>
  </si>
  <si>
    <t>TRICHLOROPHENOL, 2,4,6-</t>
  </si>
  <si>
    <t>VANADIUM</t>
  </si>
  <si>
    <t>VINYL CHLORIDE</t>
  </si>
  <si>
    <t>XYLENES</t>
  </si>
  <si>
    <t>ZINC</t>
  </si>
  <si>
    <t>Basis</t>
  </si>
  <si>
    <t>2.0</t>
  </si>
  <si>
    <t>DIBROMOETHANE, 1,2-</t>
  </si>
  <si>
    <t>Notes:</t>
  </si>
  <si>
    <t>1. Default &gt;3m below ground surface for residential settings and &gt;1m below unpaved ground surface for commercial/industrial settings.</t>
  </si>
  <si>
    <t>1. Based on assumed residential exposure scenario.  Considered adequate for residential housing, schools, medical facilities, day-care centers, parks and other sensitive uses.</t>
  </si>
  <si>
    <t>1. Based on unrestricted current or future land use.  Considered adequate for residential housing, schools, medical facilities, day-care centers, parks and other sensitive uses.</t>
  </si>
  <si>
    <t>TABLE A-2.  SOIL ACTION LEVELS
(Potentially impacted groundwater IS a current or potential drinking water resource;
Surface water body IS located within 150m of release site)</t>
  </si>
  <si>
    <t>TABLE B-1.  SOIL ACTION LEVELS
(Potentially impacted groundwater IS NOT a current or potential drinking water resource;
Surface water body IS NOT located within 150m of release site)</t>
  </si>
  <si>
    <t>TABLE B-2.  SOIL ACTION LEVELS
(Potentially impacted groundwater IS NOT a current or potential drinking water resource;
Surface water body IS located within 150m of release site)</t>
  </si>
  <si>
    <t>Target cancer risk = 1E-06, Target Hazard Quotient = 0.2 except as noted.</t>
  </si>
  <si>
    <t>Selected?</t>
  </si>
  <si>
    <t>Table A-1:</t>
  </si>
  <si>
    <t>Table B-1:</t>
  </si>
  <si>
    <t>Table B-2:</t>
  </si>
  <si>
    <t>Drinking Water:</t>
  </si>
  <si>
    <t>Aquatic Ecotoxicity:</t>
  </si>
  <si>
    <t>Land Use:</t>
  </si>
  <si>
    <t>Selected Criteria</t>
  </si>
  <si>
    <r>
      <t>1</t>
    </r>
    <r>
      <rPr>
        <b/>
        <sz val="8"/>
        <rFont val="Arial"/>
        <family val="2"/>
      </rPr>
      <t>HI DOH WQS</t>
    </r>
  </si>
  <si>
    <r>
      <t>2</t>
    </r>
    <r>
      <rPr>
        <b/>
        <sz val="8"/>
        <rFont val="Arial"/>
        <family val="2"/>
      </rPr>
      <t>USEPA NWQC</t>
    </r>
  </si>
  <si>
    <t>Hawai'I Surface Water Quality Standards for fish consumption considered if available.</t>
  </si>
  <si>
    <t>2. USEPA National Recommended Water Quality Criteria (USEPA 2006).</t>
  </si>
  <si>
    <t>TABLE D-4f. SURFACE WATER QUALITY STANDARDS FOR BIOACCUMULATION
AND HUMAN CONSUMPTION OF AQUATIC ORGANISMS</t>
  </si>
  <si>
    <r>
      <t>A Compiliation of Water Quality Goals</t>
    </r>
    <r>
      <rPr>
        <sz val="8"/>
        <rFont val="Arial"/>
        <family val="2"/>
      </rPr>
      <t xml:space="preserve"> (RWQCBCV 2007).</t>
    </r>
  </si>
  <si>
    <t xml:space="preserve">Action levels for perchlorate calculated using leaching equation in USEPA Soil Screening Guidance and assumed Dilution/Attenuation Factor of 20 (see text). </t>
  </si>
  <si>
    <t xml:space="preserve">    levels for protection of indoor air under a residential exposure scenario carried forward for use at both residential and</t>
  </si>
  <si>
    <t xml:space="preserve"> vadose-zone prior to emission at surface.</t>
  </si>
  <si>
    <t>Estuarine</t>
  </si>
  <si>
    <t>Aquatic goals for estuarine environments based on lowest of lowest of freshwater and marine goals.</t>
  </si>
  <si>
    <t>HIDE COLUMN</t>
  </si>
  <si>
    <t>NA</t>
  </si>
  <si>
    <t>1. CalEPA, 2005, Consolidated Table of Chronic Reference Exposure Levels: California Environmental Protection Agency, Office of Environmental Health Hazard Assessment/Air Resources Board, April 2005,</t>
  </si>
  <si>
    <t>http://www.arb.ca.gov/toxics/healthval/healthval.htm</t>
  </si>
  <si>
    <t>2. CDC, 2007, International Chemical Safety Cards: International Programme on Chemical Safety: United Nations Environment Program, International Labour Office</t>
  </si>
  <si>
    <t>Physical state of chemical at ambient conditions (V - volatile, NV - nonvolatile, S -solid, L - liquid, G - gas).</t>
  </si>
  <si>
    <t>vadose-zone prior to emission at surface.</t>
  </si>
  <si>
    <t>Site Scenario Selected:</t>
  </si>
  <si>
    <t>Chemical Selected:</t>
  </si>
  <si>
    <t>(RWQCBCV 2007) or Ontario MOEE if not available (MOEE 1996).</t>
  </si>
  <si>
    <r>
      <t xml:space="preserve">presented in </t>
    </r>
    <r>
      <rPr>
        <i/>
        <sz val="8"/>
        <rFont val="Arial"/>
        <family val="2"/>
      </rPr>
      <t xml:space="preserve">A Compilation of Water Quality Goals </t>
    </r>
    <r>
      <rPr>
        <sz val="8"/>
        <rFont val="Arial"/>
        <family val="2"/>
      </rPr>
      <t>if not available</t>
    </r>
    <r>
      <rPr>
        <i/>
        <sz val="8"/>
        <rFont val="Arial"/>
        <family val="2"/>
      </rPr>
      <t xml:space="preserve"> (RWQCBCV 2007).</t>
    </r>
  </si>
  <si>
    <t xml:space="preserve"> 2007).</t>
  </si>
  <si>
    <t>Final</t>
  </si>
  <si>
    <t>(HQ = 1.0)</t>
  </si>
  <si>
    <t>Saturation</t>
  </si>
  <si>
    <t>See text for equations and assumptions used in models.</t>
  </si>
  <si>
    <t>carried out on a site-specific basis.</t>
  </si>
  <si>
    <t>Vapor Intrusion
Into Buildings</t>
  </si>
  <si>
    <t>ACENAPHTHENE</t>
  </si>
  <si>
    <t>ACENAPHTHYLENE</t>
  </si>
  <si>
    <t>ACETONE</t>
  </si>
  <si>
    <t>ALDRIN</t>
  </si>
  <si>
    <t>ANTHRACENE</t>
  </si>
  <si>
    <t>ANTIMONY</t>
  </si>
  <si>
    <t>Input Soil Concentration (mg/kg):</t>
  </si>
  <si>
    <t>Input Groundwater Concentration (ug/L):</t>
  </si>
  <si>
    <r>
      <t>Input Soil Gas Concentration (ug/m</t>
    </r>
    <r>
      <rPr>
        <vertAlign val="superscript"/>
        <sz val="10"/>
        <rFont val="Arial"/>
        <family val="2"/>
      </rPr>
      <t>3</t>
    </r>
    <r>
      <rPr>
        <sz val="10"/>
        <rFont val="Arial"/>
        <family val="2"/>
      </rPr>
      <t>)</t>
    </r>
  </si>
  <si>
    <t>4. Illinois, 2001, Tiered Approach to Corrective Action Objectives (TACO): Illinois Environmental Protection Agency, Title 35, Subtitle G, Chapter I, Subchapter f, Part 742, Appendix A, Table E, Similar-Acting Noncarcinogenic Chemicals (accessed December 2007), http://www.ipcb.state.il.us/SLR/IPCBandIEPAEnvironmentalRegulations-Title35.asp</t>
  </si>
  <si>
    <t>5. USEPA, 2007, IRIS: U.S. Environmental Protection Agency, IRIS Database (accessed December 2007); (Critical effect used for derivation of USEPA RfD as presented in IRIS database; may not be inclusive</t>
  </si>
  <si>
    <t>2. Soil model: One meter dry sandy soil (92% sand, 5% silt, 3% clay) over one meter moist clayey loam (33% sand, 34% silt,</t>
  </si>
  <si>
    <t>Soil model: Two meters dry sandy soil (92% sand, 5% silt, 3% clay) directly underlying building foundation.</t>
  </si>
  <si>
    <t>1. Shallow soil gas defined as soil gas sample data collected within 1.5 meters (five feet) from a building foundation or the ground surface.  Assumes very permeable (e.g., sandy) fill</t>
  </si>
  <si>
    <t>TABLE C-1a. GROUNDWATER ACTION LEVELS 
FOR EVALUATION OF POTENTIAL VAPOR INTRUSION HAZARDS
(volatile chemicals only)</t>
  </si>
  <si>
    <t>TABLE C-1b. SOIL ACTION LEVELS 
FOR EVALUATION OF POTENTIAL VAPOR INTRUSION HAZARDS
(volatile chemicals only)
(Use with Soil Gas Action Levels for sites with significant VOC releases)</t>
  </si>
  <si>
    <r>
      <t xml:space="preserve">TABLE I-1. DIRECT-EXPOSURE ACTION LEVELS
</t>
    </r>
    <r>
      <rPr>
        <b/>
        <vertAlign val="superscript"/>
        <sz val="12"/>
        <rFont val="Arial"/>
        <family val="2"/>
      </rPr>
      <t>1</t>
    </r>
    <r>
      <rPr>
        <b/>
        <sz val="12"/>
        <rFont val="Arial"/>
        <family val="2"/>
      </rPr>
      <t>UNRESTRICTED LAND USE SCENARIO</t>
    </r>
  </si>
  <si>
    <t>TABLE I-2. DIRECT-EXPOSURE ACTION LEVELS
COMMERCIAL/INDUSTRIAL  LAND USE SCENARIO</t>
  </si>
  <si>
    <t>Final Tier 1 Gross Contamination:</t>
  </si>
  <si>
    <t>Carcinogenic</t>
  </si>
  <si>
    <t>Effects</t>
  </si>
  <si>
    <t>Noncarcinogenic</t>
  </si>
  <si>
    <t>Table G-3</t>
  </si>
  <si>
    <t>Table G-4</t>
  </si>
  <si>
    <t>Table D-4F</t>
  </si>
  <si>
    <t>METHYLNAPHTHALENE, 1-</t>
  </si>
  <si>
    <t>METHYLNAPHTHALENE, 2-</t>
  </si>
  <si>
    <t>#METHYLNAPHTHALENE, 1-</t>
  </si>
  <si>
    <t>#METHYLNAPHTHALENE, 2-</t>
  </si>
  <si>
    <t>DIOXINS (TEQ)</t>
  </si>
  <si>
    <t>Addresses potential accumulation of chemical in aquatic organisms and subsequent consumption by humans.</t>
  </si>
  <si>
    <t>For</t>
  </si>
  <si>
    <t>VLOOKUP</t>
  </si>
  <si>
    <r>
      <t xml:space="preserve">dilution factor) OR data from Amoore and Hautala (1983) as presented in </t>
    </r>
    <r>
      <rPr>
        <i/>
        <sz val="8"/>
        <rFont val="Arial"/>
        <family val="2"/>
      </rPr>
      <t xml:space="preserve">A Compilation of Water Quality Goals </t>
    </r>
    <r>
      <rPr>
        <sz val="8"/>
        <rFont val="Arial"/>
        <family val="2"/>
      </rPr>
      <t>if not available (RWQCBCV</t>
    </r>
  </si>
  <si>
    <t>Bioaccumulation
and Human Consumption</t>
  </si>
  <si>
    <t>nuisances and general resource degradation.</t>
  </si>
  <si>
    <t>TRIFLURALIN</t>
  </si>
  <si>
    <t>TRINITROPHENYLMETHYLNITRAMINE, 2,4,6- (TETRYL)</t>
  </si>
  <si>
    <t>TRINITROTOLUENE, 1,3,5-</t>
  </si>
  <si>
    <t>TRINITROTOLUENE, 2,4,6- (TNT)</t>
  </si>
  <si>
    <t>Direct
Exposure</t>
  </si>
  <si>
    <t>Drinking Water Resource</t>
  </si>
  <si>
    <t>Addresses use of water for drinking water and inhalation of volatile chemicals during showering.</t>
  </si>
  <si>
    <t>Drinking Water
(Toxicity)</t>
  </si>
  <si>
    <t>Table I-3</t>
  </si>
  <si>
    <t>CHROMIUM (Total)</t>
  </si>
  <si>
    <t>CONTAMINANT</t>
  </si>
  <si>
    <t>CHLORDANE (TECHNICAL)</t>
  </si>
  <si>
    <t>Electrical Conductivity
(mS/cm, USEPA Method 120.1 MOD)</t>
  </si>
  <si>
    <t>Sodium Adsorption Ratio</t>
  </si>
  <si>
    <t>Assumes soil pH 5.0 to 9.0.</t>
  </si>
  <si>
    <t>Skin</t>
  </si>
  <si>
    <t>Slope</t>
  </si>
  <si>
    <t>partition</t>
  </si>
  <si>
    <t>Diffusivity</t>
  </si>
  <si>
    <t>water</t>
  </si>
  <si>
    <t>Henry's</t>
  </si>
  <si>
    <t>Absorption</t>
  </si>
  <si>
    <t>Factor</t>
  </si>
  <si>
    <t>Dose</t>
  </si>
  <si>
    <t>coefficient,</t>
  </si>
  <si>
    <t>in air,</t>
  </si>
  <si>
    <t>in water,</t>
  </si>
  <si>
    <t>solubility,</t>
  </si>
  <si>
    <t>Law constant</t>
  </si>
  <si>
    <t>Oral</t>
  </si>
  <si>
    <t>Physical</t>
  </si>
  <si>
    <t>Molecular</t>
  </si>
  <si>
    <r>
      <t>K</t>
    </r>
    <r>
      <rPr>
        <b/>
        <vertAlign val="subscript"/>
        <sz val="8"/>
        <rFont val="Arial"/>
        <family val="2"/>
      </rPr>
      <t>oc</t>
    </r>
  </si>
  <si>
    <r>
      <t>D</t>
    </r>
    <r>
      <rPr>
        <b/>
        <vertAlign val="subscript"/>
        <sz val="8"/>
        <rFont val="Arial"/>
        <family val="2"/>
      </rPr>
      <t>a</t>
    </r>
  </si>
  <si>
    <r>
      <t>D</t>
    </r>
    <r>
      <rPr>
        <b/>
        <vertAlign val="subscript"/>
        <sz val="8"/>
        <rFont val="Arial"/>
        <family val="2"/>
      </rPr>
      <t>w</t>
    </r>
  </si>
  <si>
    <t>S</t>
  </si>
  <si>
    <t>H</t>
  </si>
  <si>
    <t>H'</t>
  </si>
  <si>
    <t>ABS</t>
  </si>
  <si>
    <t>CSFo</t>
  </si>
  <si>
    <t>RfDo</t>
  </si>
  <si>
    <t>State</t>
  </si>
  <si>
    <t>Weight</t>
  </si>
  <si>
    <r>
      <t>(cm</t>
    </r>
    <r>
      <rPr>
        <b/>
        <vertAlign val="superscript"/>
        <sz val="8"/>
        <rFont val="Arial"/>
        <family val="2"/>
      </rPr>
      <t>3</t>
    </r>
    <r>
      <rPr>
        <b/>
        <sz val="8"/>
        <rFont val="Arial"/>
        <family val="2"/>
      </rPr>
      <t>/g)</t>
    </r>
  </si>
  <si>
    <r>
      <t>(cm</t>
    </r>
    <r>
      <rPr>
        <b/>
        <vertAlign val="superscript"/>
        <sz val="8"/>
        <rFont val="Arial"/>
        <family val="2"/>
      </rPr>
      <t>2</t>
    </r>
    <r>
      <rPr>
        <b/>
        <sz val="8"/>
        <rFont val="Arial"/>
        <family val="2"/>
      </rPr>
      <t>/s)</t>
    </r>
  </si>
  <si>
    <t>(mg/L)</t>
  </si>
  <si>
    <r>
      <t>(atm-m</t>
    </r>
    <r>
      <rPr>
        <b/>
        <vertAlign val="superscript"/>
        <sz val="8"/>
        <rFont val="Arial"/>
        <family val="2"/>
      </rPr>
      <t>3</t>
    </r>
    <r>
      <rPr>
        <b/>
        <sz val="8"/>
        <rFont val="Arial"/>
        <family val="2"/>
      </rPr>
      <t>/mol)</t>
    </r>
  </si>
  <si>
    <t>(unitless)</t>
  </si>
  <si>
    <t>(mg/kg-d)</t>
  </si>
  <si>
    <t>V</t>
  </si>
  <si>
    <t>L</t>
  </si>
  <si>
    <t>NV</t>
  </si>
  <si>
    <t>3.0E-04</t>
  </si>
  <si>
    <t>1.7E-03</t>
  </si>
  <si>
    <t>2.0E-03</t>
  </si>
  <si>
    <t>Modeled</t>
  </si>
  <si>
    <t>CDPH notification level</t>
  </si>
  <si>
    <t>CDPH: California Department of Public Health, Drinking Water Notification Level (December 2007), http://ww2.cdph.ca.gov/certlic/drinkingwater/Pages/NotificationLevels.aspx</t>
  </si>
  <si>
    <t>Terrestrial Ecotoxicity</t>
  </si>
  <si>
    <t>Vapor Intrusion</t>
  </si>
  <si>
    <t>Direct Exposure</t>
  </si>
  <si>
    <t>Aquatic Ecotoxicity</t>
  </si>
  <si>
    <t>Soil Gas</t>
  </si>
  <si>
    <t>Basis:</t>
  </si>
  <si>
    <t>Terrestrial Ecotoxicity:</t>
  </si>
  <si>
    <t>(carcinogens)</t>
  </si>
  <si>
    <t>Raw
Industrial/
Commercial
Action Level</t>
  </si>
  <si>
    <t>TABLE F-1. CRITERIA FOR ASSIGNMENT
OF SOIL GROSS CONTAMINATION ACTION LEVELS</t>
  </si>
  <si>
    <t>Gross Contamination Action Level
(mg/kg)</t>
  </si>
  <si>
    <t>http://www.cdc.gov/niosh/ipcs/icstart.html</t>
  </si>
  <si>
    <t>3. ATSDR, 2007, ToxFAQs™: Agency for Toxic Substances and Disease Registry (accessed December 2007), http://www.atsdr.cdc.gov/toxfaq.html</t>
  </si>
  <si>
    <t>ARSENIC</t>
  </si>
  <si>
    <t>BARIUM</t>
  </si>
  <si>
    <t>BENZENE</t>
  </si>
  <si>
    <t>BENZO(a)ANTHRACENE</t>
  </si>
  <si>
    <t>BENZO(a)PYRENE</t>
  </si>
  <si>
    <t>BENZO(b)FLUORANTHENE</t>
  </si>
  <si>
    <t>BENZO(g,h,i)PERYLENE</t>
  </si>
  <si>
    <t>BENZO(k)FLUORANTHENE</t>
  </si>
  <si>
    <t>AWQC: Aquatic Water Quality Criteria</t>
  </si>
  <si>
    <t>Freshwater</t>
  </si>
  <si>
    <t>References:</t>
  </si>
  <si>
    <t>Target cancer risk = 1E-06, Target Hazard Quotient = 0.2 for all chemicals except as noted.</t>
  </si>
  <si>
    <t>"#": Nonchlorinated VOCs (except MTBE) adjusted upwards by factor of ten to account for assumed biodegradation in</t>
  </si>
  <si>
    <r>
      <t>a</t>
    </r>
    <r>
      <rPr>
        <b/>
        <sz val="8"/>
        <rFont val="Arial"/>
        <family val="2"/>
      </rPr>
      <t>Carcinogen</t>
    </r>
  </si>
  <si>
    <t xml:space="preserve">7. USEPA National Primary Drinking Water Standards (March 2001): U.S. Environmental Protection Agency, Office of Water, EPA 816-F-01-007, http://www.epa.gov/safewater/consumer/pdf/mcl.pdf  (selectively used) </t>
  </si>
  <si>
    <t>For additional online references, see also: Hazardous Substances (On-line) Database: U.S. National Library of Medicine, Toxicology Data Network, http://toxnet.nlm.nih.gov.</t>
  </si>
  <si>
    <t>TABLE J. TARGET ORGANS AND CHRONIC HEALTH EFFECTS
(For general reference only.  May not be adequately comprehensive for some chemicals.
Some noted effects may be insignificant.  Refer to original documents for additional information.)</t>
  </si>
  <si>
    <t>d. Includes skin sensitization but not general dermatitis or defatting of skin.</t>
  </si>
  <si>
    <t>and World Health Organization (accessed December 2007); published through US Department of Health and Human Services, Centers for Disease Control and Prevention,</t>
  </si>
  <si>
    <t>Nuisance Odor
Threshold</t>
  </si>
  <si>
    <t>CalDHS</t>
  </si>
  <si>
    <t>Physio-Chemical constants for TPH (gasolines and middle distillates) based on constants developed for C11 to C22 aromatic carbon range fraction by Massachusetts DEP</t>
  </si>
  <si>
    <t>Leaching:</t>
  </si>
  <si>
    <t>TPH -Total Petroleum Hydrocarbons.  See text for discussion of different TPH categories.  TPH action levels presented in 1996 HIDOH RBCA document applied to NDW, &gt;150m from surface water groundwater category.  May be applicable to other areas on a site-by-site basis if groundwater monitoring indicates that leaching of residual contamination from soil is not significant hazard.</t>
  </si>
  <si>
    <t>Action levels for TPH categories rounded to nearest 100 mg/kg.</t>
  </si>
  <si>
    <t>FW: Freshwater</t>
  </si>
  <si>
    <t>SW: Saltwater</t>
  </si>
  <si>
    <t>Fresh Water
Aquatic
Habitat Goal
(Chronic Toxicity)</t>
  </si>
  <si>
    <t>TABLE D-1a. GROUNDWATER ACTION LEVELS
(Groundwater IS a current or potential drinking water resource)
(Surface water body IS located within 150 meters of release site)</t>
  </si>
  <si>
    <r>
      <t>1</t>
    </r>
    <r>
      <rPr>
        <b/>
        <sz val="8"/>
        <rFont val="Arial"/>
        <family val="2"/>
      </rPr>
      <t>Final Groundwater Action Level</t>
    </r>
  </si>
  <si>
    <t>Drinking Water
Toxicity</t>
  </si>
  <si>
    <t>Table G-1</t>
  </si>
  <si>
    <t>Table C-1a</t>
  </si>
  <si>
    <t>Distance To Nearest
Surface Water Body:</t>
  </si>
  <si>
    <t>&gt;150m</t>
  </si>
  <si>
    <t>&lt; 150m</t>
  </si>
  <si>
    <t>Vapor Intrusion:</t>
  </si>
  <si>
    <t>Table D-1a:</t>
  </si>
  <si>
    <t>Table D-1b:</t>
  </si>
  <si>
    <t>Table D-1c:</t>
  </si>
  <si>
    <t>Table D-1d:</t>
  </si>
  <si>
    <t>Groundwater (ug/L)</t>
  </si>
  <si>
    <t>Lowest GW EAL:</t>
  </si>
  <si>
    <t>Table C-3</t>
  </si>
  <si>
    <t>Table C-2</t>
  </si>
  <si>
    <t>groundwater resource degradation).</t>
  </si>
  <si>
    <t>TPH ceiling level after Massachusetts DEP (MADEP 1997a).</t>
  </si>
  <si>
    <t>Nuisance Odor Thresholds assume no attenuation/dilution of chemical in surface water.</t>
  </si>
  <si>
    <r>
      <t>1</t>
    </r>
    <r>
      <rPr>
        <b/>
        <sz val="8"/>
        <rFont val="Arial"/>
        <family val="2"/>
      </rPr>
      <t>Estuarine
Aquatic Habitat Goal
(ug/L)</t>
    </r>
  </si>
  <si>
    <t>Lowest Freshwater
Aquatic Habitat Goal
(ug/L)</t>
  </si>
  <si>
    <t>Lowest
Marine
Aquatic Habitat Goal
(ug/L)</t>
  </si>
  <si>
    <t>(noncarcinogens)</t>
  </si>
  <si>
    <t>Soil Category</t>
  </si>
  <si>
    <t>Criteria</t>
  </si>
  <si>
    <t>Surface Soils</t>
  </si>
  <si>
    <t>#DICHLORODIPHENYLDICHLOROETHYLENE (DDE)</t>
  </si>
  <si>
    <t>#DICHLORODIPHENYLTRICHLOROETHANE (DDT)</t>
  </si>
  <si>
    <t>#FLUORANTHENE</t>
  </si>
  <si>
    <t>#HEXACHLOROBENZENE</t>
  </si>
  <si>
    <t>#INDENO(1,2,3-cd)PYRENE</t>
  </si>
  <si>
    <t>#METHOXYCHLOR</t>
  </si>
  <si>
    <t>#POLYCHLORINATED BIPHENYLS (PCBs)</t>
  </si>
  <si>
    <t>significantly greater than ceiling level of 50,000 ug/L (refer to USEPA 2003b, ECOTOX database).</t>
  </si>
  <si>
    <t>Indoor-air sampling and/or passive vapor mitigation measures may be prudent for sites where concentrations of</t>
  </si>
  <si>
    <t>(Inhalation)</t>
  </si>
  <si>
    <t>IUR</t>
  </si>
  <si>
    <t>50% ORT of 0.13 ppm-v for MTBE from information in CaEPA Public Health Goal for MTBE (CalEPA 1999).</t>
  </si>
  <si>
    <t>5.  Military range Database (ARAMS), U.S. Army Corps of Engineers, Engineer Research and Development Center, http://el.erdc.usace.army.mil/arams/databases.html (used for explosive-related contaminants).</t>
  </si>
  <si>
    <t>USEPA Reg. V FW Chronic</t>
  </si>
  <si>
    <t>50% SW LC50</t>
  </si>
  <si>
    <t>5% Acute SW LC 50</t>
  </si>
  <si>
    <t>USEPA Reg IV SW Acute</t>
  </si>
  <si>
    <t>USEPA Reg. IV SW Chronic</t>
  </si>
  <si>
    <t>Ceiling Level</t>
  </si>
  <si>
    <t>Other Acute</t>
  </si>
  <si>
    <t>Other Chronic</t>
  </si>
  <si>
    <t>Chronic
Aquatic
Toxicity
 (ug/L)</t>
  </si>
  <si>
    <t>Acute
Aquatic
Toxicity
 (ug/L)</t>
  </si>
  <si>
    <t>No chronic toxicity factors.</t>
  </si>
  <si>
    <t>1,6</t>
  </si>
  <si>
    <t>degradation.</t>
  </si>
  <si>
    <t>TPH (residual fuels)</t>
  </si>
  <si>
    <t>TPH -Total Petroleum Hydrocarbons.  See text for discussion of different TPH categories.</t>
  </si>
  <si>
    <t>CHROMIUM III</t>
  </si>
  <si>
    <t>CHROMIUM VI</t>
  </si>
  <si>
    <t>CHLOROETHANE</t>
  </si>
  <si>
    <t>CHLOROMETHANE</t>
  </si>
  <si>
    <t>D</t>
  </si>
  <si>
    <t>B2</t>
  </si>
  <si>
    <t>A</t>
  </si>
  <si>
    <t>Lowest
Tapwater Goal
(ug/L</t>
  </si>
  <si>
    <t>1.1E-05</t>
  </si>
  <si>
    <t>9.4E-06</t>
  </si>
  <si>
    <t>2.1E-01</t>
  </si>
  <si>
    <t>1.4E-06</t>
  </si>
  <si>
    <t>6.8E-02</t>
  </si>
  <si>
    <t>8.2E-02</t>
  </si>
  <si>
    <t>Construction/Trench Worker</t>
  </si>
  <si>
    <t>Final Direct Exposure:</t>
  </si>
  <si>
    <t>Final Gross Contamination:</t>
  </si>
  <si>
    <t>Department of Environmental Protection (MADEP 1994).</t>
  </si>
  <si>
    <t>Saturation: Theoretical soil saturation level in the absence of free product; calculated for volatile organic compounds that are liquids under ambient conditions (refer to Table H).</t>
  </si>
  <si>
    <t xml:space="preserve">Residential soil gas:indoor air attenuation factor = 0.001 (1/1000).  Commercial/industrial soil gas:indoor air attenuation factor = 0.0005 (1/2000).  Refer to Section 3.3. </t>
  </si>
  <si>
    <t>not applicable</t>
  </si>
  <si>
    <t>#ALDRIN</t>
  </si>
  <si>
    <t>#BENZO(a)ANTHRACENE</t>
  </si>
  <si>
    <t>#BENZO(b)FLUORANTHENE</t>
  </si>
  <si>
    <t>#BENZO(k)FLUORANTHENE</t>
  </si>
  <si>
    <t>#BENZO(g,h,i)PERYLENE</t>
  </si>
  <si>
    <t>#BENZO(a)PYRENE</t>
  </si>
  <si>
    <t>#CHRYSENE</t>
  </si>
  <si>
    <t>3. For inclusion in Tier 1 action levels, all groundwater assumed to potentially migrate under a residential area.  Action</t>
  </si>
  <si>
    <r>
      <t xml:space="preserve">   </t>
    </r>
    <r>
      <rPr>
        <sz val="8"/>
        <rFont val="Arial"/>
        <family val="2"/>
      </rPr>
      <t>commercial/industrial sites (see Table D series).</t>
    </r>
  </si>
  <si>
    <t>Assumed vadose-zone thickness/depth to groundwater three meters.  See Appendix 1 text for model details.</t>
  </si>
  <si>
    <t>TABLE D-3a. FINAL DRINKING WATER ACTION LEVELS FOR HUMAN TOXICITY.</t>
  </si>
  <si>
    <t>Table D-3a</t>
  </si>
  <si>
    <t>Chronic</t>
  </si>
  <si>
    <t>Acute</t>
  </si>
  <si>
    <t>Primary Reference:</t>
  </si>
  <si>
    <t>NICKEL</t>
  </si>
  <si>
    <t>SILVER</t>
  </si>
  <si>
    <t>TRICHLOROBENZENE, 1,2,4-</t>
  </si>
  <si>
    <t>TRICHLOROETHANE, 1,1,1-</t>
  </si>
  <si>
    <t>(ug/L)</t>
  </si>
  <si>
    <t>Odor Recognition Threshold in parts per million - volume (ppm-v = (concentration in mg/m3) x (24/molecular weight)).</t>
  </si>
  <si>
    <t>Ceiling Levels for TPH after guidance from Massachusetts Department of Environmental Protection (MADEP 1997a).</t>
  </si>
  <si>
    <t>5. U.S. Department of Health and Human Services (NIOSH 2000).</t>
  </si>
  <si>
    <t xml:space="preserve">Ceiling Level: Based on comparison of vapor pressure and odor index to Table F-1 or saturation limit, if lower. </t>
  </si>
  <si>
    <t>Table K</t>
  </si>
  <si>
    <t>Table F-2</t>
  </si>
  <si>
    <t>Table L</t>
  </si>
  <si>
    <t>Table C-1b</t>
  </si>
  <si>
    <t>Table E-1</t>
  </si>
  <si>
    <t xml:space="preserve"> (mg/kg)</t>
  </si>
  <si>
    <t>Final EAL</t>
  </si>
  <si>
    <t>Dibromochloromethane, dibromochloropropane and pyrene considered volatile for purposes of modeling (USEPA 2004, 2008).</t>
  </si>
  <si>
    <t>chemicals in soil gas approach but do not exceed action levels.  Consider other sources of VOCs in all indoor air studies.</t>
  </si>
  <si>
    <t>Health-Based Action Levels</t>
  </si>
  <si>
    <t>Action levels calculated using spreadhseet provided with User's Guide for the USEPA vapor intrusion guidance (USEPA 2004, refer to Appendix 2 for equations and default input parameter values).</t>
  </si>
  <si>
    <t>bones (3)</t>
  </si>
  <si>
    <t>2,4,5</t>
  </si>
  <si>
    <t>2,3,4,5,6</t>
  </si>
  <si>
    <t>Selenosis (3,5)</t>
  </si>
  <si>
    <t>2,5,6</t>
  </si>
  <si>
    <t>1,3,4,5</t>
  </si>
  <si>
    <r>
      <t xml:space="preserve">Vapor Pressure
(VP)
(Torr @ 20-30 </t>
    </r>
    <r>
      <rPr>
        <b/>
        <vertAlign val="superscript"/>
        <sz val="8"/>
        <rFont val="Arial"/>
        <family val="2"/>
      </rPr>
      <t>o</t>
    </r>
    <r>
      <rPr>
        <b/>
        <sz val="8"/>
        <rFont val="Arial"/>
        <family val="2"/>
      </rPr>
      <t>C)</t>
    </r>
  </si>
  <si>
    <r>
      <t>50 Percentile
Odor Recognition
Threshold (ORT)
(ug/m</t>
    </r>
    <r>
      <rPr>
        <b/>
        <vertAlign val="superscript"/>
        <sz val="8"/>
        <rFont val="Arial"/>
        <family val="2"/>
      </rPr>
      <t>3</t>
    </r>
    <r>
      <rPr>
        <b/>
        <sz val="8"/>
        <rFont val="Arial"/>
        <family val="2"/>
      </rPr>
      <t>)</t>
    </r>
  </si>
  <si>
    <t>4. National Library of Medicine, Hazardous Substances Data Bank (NLM 2000).</t>
  </si>
  <si>
    <t>Residential</t>
  </si>
  <si>
    <t>Estuary
Aquatic
Habitat Goal
(Chronic Toxicity)</t>
  </si>
  <si>
    <t>Marine
Aquatic
Habitat Goal
(Chronic Toxicity)</t>
  </si>
  <si>
    <t>Table I-2</t>
  </si>
  <si>
    <t>DW, &lt;150m</t>
  </si>
  <si>
    <t>DW, &gt;150m</t>
  </si>
  <si>
    <t>NDW, &lt;150m</t>
  </si>
  <si>
    <t>NDW, &gt;150m</t>
  </si>
  <si>
    <t>Chronic:</t>
  </si>
  <si>
    <t>Acute:</t>
  </si>
  <si>
    <t>Final Aquatic Ecotoxicity:</t>
  </si>
  <si>
    <t>Drinking Water Toxicity</t>
  </si>
  <si>
    <t>Vanadium toxicity factors based on metallic forms.</t>
  </si>
  <si>
    <t>Zinc toxicity factors based on metallic forms.</t>
  </si>
  <si>
    <t>TABLE D-5. CALIFORNIA AGRICULTURAL 
WATER QUALITY GOALS</t>
  </si>
  <si>
    <t>TABLE D-4c. SUMMARY OF SELECTED ACUTE AQUATIC HABITAT GOALS</t>
  </si>
  <si>
    <t>Carcinogen Classification</t>
  </si>
  <si>
    <t>A: Human carcinogen</t>
  </si>
  <si>
    <t>B: Probable human carcinogen (B1: limited human evidence; B2 Sufficient evidence in animals and inadequate or no evidence in humans)</t>
  </si>
  <si>
    <t>C: Possible human carcinogen</t>
  </si>
  <si>
    <t>D: Not classifiable as to human carcinogenicity</t>
  </si>
  <si>
    <t>E: Evidence of noncarcinogenicity for humans</t>
  </si>
  <si>
    <t>Organic</t>
  </si>
  <si>
    <t>Pure</t>
  </si>
  <si>
    <t>Cancer</t>
  </si>
  <si>
    <t>agricultural/irrigation purposes.</t>
  </si>
  <si>
    <t>*Estuary Habitats: Mixed freshwater/marine water habitats.</t>
  </si>
  <si>
    <t>Target Groundwater Concentrations</t>
  </si>
  <si>
    <t>Organic Carbon
Coefficient
(Koc)</t>
  </si>
  <si>
    <t>Henry's Law
Constant
(H)</t>
  </si>
  <si>
    <t>Dilution/
Atenuation
Factor
(DAF)</t>
  </si>
  <si>
    <t>CHEMICAL</t>
  </si>
  <si>
    <r>
      <t>(cm</t>
    </r>
    <r>
      <rPr>
        <vertAlign val="superscript"/>
        <sz val="8"/>
        <rFont val="Arial"/>
        <family val="2"/>
      </rPr>
      <t>3</t>
    </r>
    <r>
      <rPr>
        <sz val="8"/>
        <rFont val="Arial"/>
        <family val="2"/>
      </rPr>
      <t>/g)</t>
    </r>
  </si>
  <si>
    <r>
      <t>(atm-m</t>
    </r>
    <r>
      <rPr>
        <vertAlign val="superscript"/>
        <sz val="8"/>
        <rFont val="Arial"/>
        <family val="2"/>
      </rPr>
      <t>3</t>
    </r>
    <r>
      <rPr>
        <sz val="8"/>
        <rFont val="Arial"/>
        <family val="2"/>
      </rPr>
      <t>/mol)</t>
    </r>
  </si>
  <si>
    <t>(mg/kg)</t>
  </si>
  <si>
    <t>Soil Leaching Action Levels</t>
  </si>
  <si>
    <t>Drinking Water IS Threatened</t>
  </si>
  <si>
    <t>Drinking Water NOT Threatened</t>
  </si>
  <si>
    <r>
      <t>1</t>
    </r>
    <r>
      <rPr>
        <b/>
        <sz val="8"/>
        <rFont val="Arial"/>
        <family val="2"/>
      </rPr>
      <t>Human Health</t>
    </r>
  </si>
  <si>
    <t>1. Based on unrestricted current or future land use.  Considered adequate for residential housing, schools, medical facilities, day-care centers and other sensitive uses.</t>
  </si>
  <si>
    <r>
      <t>1</t>
    </r>
    <r>
      <rPr>
        <b/>
        <sz val="8"/>
        <rFont val="Arial"/>
        <family val="2"/>
      </rPr>
      <t>Gross
Contamination
(Odors, etc.)</t>
    </r>
  </si>
  <si>
    <r>
      <t>1,3</t>
    </r>
    <r>
      <rPr>
        <b/>
        <sz val="8"/>
        <rFont val="Arial"/>
        <family val="2"/>
      </rPr>
      <t>Unrestricted
Land Use</t>
    </r>
  </si>
  <si>
    <t>Commercial/
Industrial
Land Use Only</t>
  </si>
  <si>
    <r>
      <t>1</t>
    </r>
    <r>
      <rPr>
        <b/>
        <sz val="8"/>
        <rFont val="Arial"/>
        <family val="2"/>
      </rPr>
      <t>Unrestricted
Land Use</t>
    </r>
  </si>
  <si>
    <r>
      <t>2</t>
    </r>
    <r>
      <rPr>
        <b/>
        <sz val="8"/>
        <rFont val="Arial"/>
        <family val="2"/>
      </rPr>
      <t>Unrestricted Land Use</t>
    </r>
  </si>
  <si>
    <t>Commercial/Industrial Land Use Only</t>
  </si>
  <si>
    <t>2. Based on unrestricted current or future land use.  Considered adequate for residential housing, schools, medical facilities, day-care centers and other sensitive uses.</t>
  </si>
  <si>
    <r>
      <t>1</t>
    </r>
    <r>
      <rPr>
        <b/>
        <sz val="8"/>
        <rFont val="Arial"/>
        <family val="2"/>
      </rPr>
      <t>Unrestricted Land Use</t>
    </r>
  </si>
  <si>
    <t>Commercial/Industrial Use Only</t>
  </si>
  <si>
    <r>
      <t>2</t>
    </r>
    <r>
      <rPr>
        <b/>
        <sz val="8"/>
        <rFont val="Arial"/>
        <family val="2"/>
      </rPr>
      <t>Final
Unrestricted Land Use
Action Level</t>
    </r>
  </si>
  <si>
    <t>Final
Industrial/
Commercial Land Use
Action Level</t>
  </si>
  <si>
    <r>
      <t>2</t>
    </r>
    <r>
      <rPr>
        <b/>
        <sz val="8"/>
        <rFont val="Arial"/>
        <family val="2"/>
      </rPr>
      <t>Raw
Unrestricted
Action Level</t>
    </r>
  </si>
  <si>
    <t>#ACENAPHTHENE</t>
  </si>
  <si>
    <t>#ACETONE</t>
  </si>
  <si>
    <t>#ANTHRACENE</t>
  </si>
  <si>
    <t>#BENZENE</t>
  </si>
  <si>
    <t>#DIMETHYLPHENOL, 2,4-</t>
  </si>
  <si>
    <t>#ETHYLBENZENE</t>
  </si>
  <si>
    <t>#FLUORENE</t>
  </si>
  <si>
    <t>#NAPHTHALENE</t>
  </si>
  <si>
    <t>#PYRENE</t>
  </si>
  <si>
    <t>#STYRENE</t>
  </si>
  <si>
    <t>#TOLUENE</t>
  </si>
  <si>
    <t>#XYLENES</t>
  </si>
  <si>
    <t>Chemical considered to be "volatile" if Henry's number (atm m3/mole) &gt;0.00001 and molecular weight &lt;200.</t>
  </si>
  <si>
    <t>Indoor Air</t>
  </si>
  <si>
    <t>1,2,3</t>
  </si>
  <si>
    <t>4,5,7</t>
  </si>
  <si>
    <t>4,5,6</t>
  </si>
  <si>
    <t>#DICHLORODIPHENYLDICHLOROETHANE (DDD)</t>
  </si>
  <si>
    <t>TRINITROBENZENE, 1,3,5-</t>
  </si>
  <si>
    <t>Saturation Limit</t>
  </si>
  <si>
    <t>HDOH
Primary MCL</t>
  </si>
  <si>
    <t>DICHLOROPHENOL, 2,4-</t>
  </si>
  <si>
    <t>DICHLOROPROPANE, 1,2-</t>
  </si>
  <si>
    <t>DIELDRIN</t>
  </si>
  <si>
    <t>DIETHYLPHTHALATE</t>
  </si>
  <si>
    <t>DIMETHYLPHTHALATE</t>
  </si>
  <si>
    <t>DIMETHYLPHENOL, 2,4-</t>
  </si>
  <si>
    <t>Physical state of chemical at ambient conditions (V - volatile, NV - nonvolatile, S - solid, L - liquid, G - gas).</t>
  </si>
  <si>
    <t>2. Massachusetts Department of Environmental Protection (MADEP 1994).</t>
  </si>
  <si>
    <t>3. Agency for Toxic Substances and Disease Registry (ATSDR 2001).</t>
  </si>
  <si>
    <t>Final Residential Action Level:</t>
  </si>
  <si>
    <t>Final Commercial/Industrial Action Level:</t>
  </si>
  <si>
    <t/>
  </si>
  <si>
    <r>
      <t>(mg/kg-d)</t>
    </r>
    <r>
      <rPr>
        <b/>
        <vertAlign val="superscript"/>
        <sz val="8"/>
        <color theme="1"/>
        <rFont val="Arial"/>
        <family val="2"/>
      </rPr>
      <t>-1</t>
    </r>
  </si>
  <si>
    <r>
      <t>(ug/m</t>
    </r>
    <r>
      <rPr>
        <b/>
        <vertAlign val="superscript"/>
        <sz val="8"/>
        <color theme="1"/>
        <rFont val="Arial"/>
        <family val="2"/>
      </rPr>
      <t>3</t>
    </r>
    <r>
      <rPr>
        <b/>
        <sz val="8"/>
        <color theme="1"/>
        <rFont val="Arial"/>
        <family val="2"/>
      </rPr>
      <t>)</t>
    </r>
    <r>
      <rPr>
        <b/>
        <vertAlign val="superscript"/>
        <sz val="8"/>
        <color theme="1"/>
        <rFont val="Arial"/>
        <family val="2"/>
      </rPr>
      <t>-1</t>
    </r>
  </si>
  <si>
    <t>#DIELDRIN</t>
  </si>
  <si>
    <r>
      <t>(mg/m</t>
    </r>
    <r>
      <rPr>
        <b/>
        <vertAlign val="superscript"/>
        <sz val="8"/>
        <color theme="1"/>
        <rFont val="Arial"/>
        <family val="2"/>
      </rPr>
      <t>3</t>
    </r>
    <r>
      <rPr>
        <b/>
        <sz val="8"/>
        <color theme="1"/>
        <rFont val="Arial"/>
        <family val="2"/>
      </rPr>
      <t>)</t>
    </r>
  </si>
  <si>
    <t>#TRIFLURALIN</t>
  </si>
  <si>
    <t>#TOXAPHENE</t>
  </si>
  <si>
    <t>#PHENANTHRENE</t>
  </si>
  <si>
    <t>#HEPTACHLOR EPOXIDE</t>
  </si>
  <si>
    <t>#HEPTACHLOR</t>
  </si>
  <si>
    <t>#ENDRIN</t>
  </si>
  <si>
    <t>#ENDOSULFAN</t>
  </si>
  <si>
    <t>#DIOXINS (TEQ)</t>
  </si>
  <si>
    <t>#BIPHENYL, 1,1-</t>
  </si>
  <si>
    <t>site-specific</t>
  </si>
  <si>
    <t>TABLE E. SOIL ACTION LEVELS FOR LEACHING CONCERNS</t>
  </si>
  <si>
    <t>Ethanol Dilution/Attenuation Factor (DAF) modified by a factor of ten to take into account anticipated high biodegradation rate in nature (refer to Chapter 5 of Appendix 1).</t>
  </si>
  <si>
    <t>Table E</t>
  </si>
  <si>
    <t>Range
(mg/kg)</t>
  </si>
  <si>
    <t>0.004-2.4</t>
  </si>
  <si>
    <r>
      <t xml:space="preserve">TABLE K. </t>
    </r>
    <r>
      <rPr>
        <b/>
        <vertAlign val="superscript"/>
        <sz val="12"/>
        <rFont val="Arial"/>
        <family val="2"/>
      </rPr>
      <t>1</t>
    </r>
    <r>
      <rPr>
        <b/>
        <sz val="12"/>
        <rFont val="Arial"/>
        <family val="2"/>
      </rPr>
      <t>NATURAL BACKGROUND CONCENTRATIONS OF METALS IN SOIL</t>
    </r>
  </si>
  <si>
    <t>0.3-50</t>
  </si>
  <si>
    <r>
      <rPr>
        <b/>
        <vertAlign val="superscript"/>
        <sz val="8"/>
        <rFont val="Arial"/>
        <family val="2"/>
      </rPr>
      <t>2</t>
    </r>
    <r>
      <rPr>
        <b/>
        <sz val="8"/>
        <rFont val="Arial"/>
        <family val="2"/>
      </rPr>
      <t>Upper Bound
(mg/kg)</t>
    </r>
  </si>
  <si>
    <r>
      <rPr>
        <b/>
        <vertAlign val="superscript"/>
        <sz val="8"/>
        <rFont val="Arial"/>
        <family val="2"/>
      </rPr>
      <t>3</t>
    </r>
    <r>
      <rPr>
        <b/>
        <sz val="8"/>
        <rFont val="Arial"/>
        <family val="2"/>
      </rPr>
      <t>Background Threshold Value
(mg/kg)</t>
    </r>
  </si>
  <si>
    <r>
      <rPr>
        <b/>
        <vertAlign val="superscript"/>
        <sz val="8"/>
        <rFont val="Arial"/>
        <family val="2"/>
      </rPr>
      <t>4</t>
    </r>
    <r>
      <rPr>
        <b/>
        <sz val="8"/>
        <rFont val="Arial"/>
        <family val="2"/>
      </rPr>
      <t>Selected
Action Level
(mg/kg)</t>
    </r>
  </si>
  <si>
    <t>2. Upper Bound concentration selected based on evaluation of univariate sample data plots.</t>
  </si>
  <si>
    <t>3. Background Threshold Value set to maximum-reported concentration, excluding samples with suspected anthropogenic contamination.</t>
  </si>
  <si>
    <t>1. Excludes samples with known or suspected anthropogenic contamination (see primary reference).</t>
  </si>
  <si>
    <t>4. Selected action level based on Upper Bound concentration unless otherwise noted.</t>
  </si>
  <si>
    <t>5. BTV for arsenic based on profession judgment (widespread use as herbicide; clear break from anticipated, natural background not apparent on univariate graphs).</t>
  </si>
  <si>
    <t>6. BTV for lead set equal to selected, Upper Bound concentration (common contamination of soil with leaded paint or auto exhaust from leaded gasoline; clear break from anticipated, natural background not apparent on univariate graphs).</t>
  </si>
  <si>
    <t>4.5-926</t>
  </si>
  <si>
    <t>0.05-3.8</t>
  </si>
  <si>
    <t>0.02-17</t>
  </si>
  <si>
    <t>0.69-113</t>
  </si>
  <si>
    <t>8.52-3,180</t>
  </si>
  <si>
    <t>2.4-450</t>
  </si>
  <si>
    <t>0.76-73</t>
  </si>
  <si>
    <t>0.06-4.0</t>
  </si>
  <si>
    <t>2.1-767</t>
  </si>
  <si>
    <t>0.02-1.5</t>
  </si>
  <si>
    <t>0.24-12</t>
  </si>
  <si>
    <t>&lt;0.25-15</t>
  </si>
  <si>
    <t>&lt;0.017-1.4</t>
  </si>
  <si>
    <t>0.25-1,090</t>
  </si>
  <si>
    <t>3.6-1,200</t>
  </si>
  <si>
    <t>Total Trihalomethanes</t>
  </si>
  <si>
    <t>HDOH public health goal</t>
  </si>
  <si>
    <t>Terrestrial
Ecotoxicity</t>
  </si>
  <si>
    <t>A2</t>
  </si>
  <si>
    <t>50% Odor
Recognition
Threshold
(Table F-2)</t>
  </si>
  <si>
    <t>CCME 2002</t>
  </si>
  <si>
    <t>Koc used to select leaching model (regular algorithm vs Sat if Koc &gt;5,000)</t>
  </si>
  <si>
    <t>HDOH 2010a</t>
  </si>
  <si>
    <t>3. Arsenic direct exposure soil action levels: refer to Update to Soil Action Levels for Inorganic Arsenic and Recommended Soil Management Practices, HEER office Technical Memorandum, October 2010 (HDOH 2010a).</t>
  </si>
  <si>
    <t>4. Arsenic direct exposure soil action levels: refer to Update to Soil Action Levels for Inorganic Arsenic and Recommended Soil Management Practices, HEER office Technical Memorandum, October 2010 (HDOH 2010a).</t>
  </si>
  <si>
    <t xml:space="preserve">4. TEQ dioxin action levels: Refer to Update to Soil Action Levels for TEQ Dioxins and Recommended Soil Management Practices, HEER office Technical Memorandum, June 2010 (HDOH 2010b). </t>
  </si>
  <si>
    <t>Action levels for volatile chemicals may not fully consider increased vapor emissions during excavation of contaminated soil or work in trenches with poor air flow.  Include actions to minimize worker exposure to VOCs and other contaminants that exceed action levels for commercial/industrial workers in Table I-2 in a worker Health and Safety Plan (e.g., PPE, good hygene, etc.).</t>
  </si>
  <si>
    <t>Young et al</t>
  </si>
  <si>
    <t>Other references (see Appendix 1 text): Ontario Ministry of Energy and Environment (MOEE 1996); Young et al (1996).</t>
  </si>
  <si>
    <t>1,4 DCB</t>
  </si>
  <si>
    <t>Action levels calculated using spreadsheet provided with User's Guide for the USEPA vapor intrusion guidance (USEPA 2004)</t>
  </si>
  <si>
    <t xml:space="preserve">    33% clay).  Used to reflect general field calibration of groundwater data to soil gas data.</t>
  </si>
  <si>
    <t>Target Hazard Quotient = 1.0 for TPH.</t>
  </si>
  <si>
    <t>Gross Contamination: Odor threshold, 1/2 solubility or 50000 ug/L maximum, whichever is lower. Intended to limit nuisances and general resource degradation.</t>
  </si>
  <si>
    <t>Calculated using Tap Water equations in USEPA Regional Screening Levels guidance (USEPA 2011a).</t>
  </si>
  <si>
    <t>Hawai'I Department of Health Primary Maximum Concentration Level. (HDOH 2009).</t>
  </si>
  <si>
    <t>1. Hawai'I Administrative Rules, Title 11, Chapter 54, Section 11-54-04: Basic Water Quality Criteria, August 2009.</t>
  </si>
  <si>
    <t>Physio-chemical constants for chloroethane and chloromethane from ATSDR Toxicological Profiles (ATSDR 2001).</t>
  </si>
  <si>
    <r>
      <t xml:space="preserve">Amoore &amp; Hautala (1983)  and USEPA and California Dept of Health Services drinking water taste and odor threshold ("secondary MCLs") as presented in </t>
    </r>
    <r>
      <rPr>
        <i/>
        <sz val="8"/>
        <rFont val="Arial"/>
        <family val="2"/>
      </rPr>
      <t>A Compilation of Water Quality Goals</t>
    </r>
    <r>
      <rPr>
        <sz val="8"/>
        <rFont val="Arial"/>
        <family val="2"/>
      </rPr>
      <t xml:space="preserve"> (RWQCBCV 2007).</t>
    </r>
  </si>
  <si>
    <t>Ceiling Level: lowest of 1/2 solubility, taste and odor threshold and 50000 ug/L maximum level</t>
  </si>
  <si>
    <t>Unless otherwise noted, criteria for nuisance odor threshold from Ontario MOEE (MOEE 1996) OR data from Amoore and Hautala (1983) as</t>
  </si>
  <si>
    <t>Ceiling Level: lowest of 1/2 solubility, odor/taste threshold and 50000 ug/L maximum level (intended to limit general</t>
  </si>
  <si>
    <r>
      <t xml:space="preserve">Unless otherwise noted, criteria for drinking water taste and odor threshold from summary in </t>
    </r>
    <r>
      <rPr>
        <i/>
        <sz val="8"/>
        <rFont val="Arial"/>
        <family val="2"/>
      </rPr>
      <t>A Compilation of Water Quality Goals</t>
    </r>
  </si>
  <si>
    <t>Unless otherwise noted, criteria for nuisance odor threshold from Ontario MOEE (MOEE 1996, minus groundwater-to-surface water</t>
  </si>
  <si>
    <t>Direct-exposure screening level for lead from USEPA Regional Screening Levels (USEPA 2011).</t>
  </si>
  <si>
    <t>b. Chemicals classified as mutagenic (M) in USEPA Regional Screening Levels guidance (USEPA 2011).</t>
  </si>
  <si>
    <r>
      <rPr>
        <b/>
        <sz val="8"/>
        <rFont val="Arial"/>
        <family val="2"/>
      </rPr>
      <t>Discontinued in Fall 2011.</t>
    </r>
    <r>
      <rPr>
        <sz val="8"/>
        <rFont val="Arial"/>
        <family val="2"/>
      </rPr>
      <t xml:space="preserve"> Site specific, ecological risk assessment recommended at sites where anthropogenic contamination identified and sensitive, terrestrial ecological habitats could be threatened.</t>
    </r>
  </si>
  <si>
    <r>
      <t xml:space="preserve">TABLE L. SOIL ECOTOXICITY ACTION LEVELS
</t>
    </r>
    <r>
      <rPr>
        <b/>
        <sz val="10"/>
        <rFont val="Arial"/>
        <family val="2"/>
      </rPr>
      <t>(Discontinued as of Fall 2011 due to low confidence in use of published
action levels in Hawai'i.  See text Section 3.5.)</t>
    </r>
  </si>
  <si>
    <t>7. TEQ dioxin background based on HEER office internal review of data across the state (see HDOH 2010 memo).  Could be higher in some areas.</t>
  </si>
  <si>
    <t>Direct-exposure screening level for lead based on 50% of 2011 USEPA RSL of 400 mg/kg (see text, assumes target blood level of 5 ug/dl).</t>
  </si>
  <si>
    <t>Soil gas action levels for TPHgasolines based on action levels for TPHmiddle distillates due to potential for mixture of fuel types at release sites.</t>
  </si>
  <si>
    <t>Dibromochloromethane, dibromochloropropane and pyrene considered volatile for purposes of modeling (USEPA 2004). (Molecular weight adjusted to 199 in column E (hidden) to permit generation of volatilization factor in soil direct-exposure models.)</t>
  </si>
  <si>
    <t>TPH:Total Petroleum Hydrocarbons.  See Chapter 6 of Appendix 1for discussion of different TPH categories and development of action levels.</t>
  </si>
  <si>
    <t>Final action level is lowest of individual screening levels for carcinogenic effects and noncarcinogenic effects or action level for construction/trench workers if lower (see Table I-3).  Saturation limit used as upper limit for volatile organic compounds that are liquid at ambient conditions (see text).</t>
  </si>
  <si>
    <t>TPHmd saturation level set to 500 mg/kg vs model-derived 150 mg/kg to address low confidence in direct exposure, vapor emission model (see Chapter 6)</t>
  </si>
  <si>
    <t>Final action level is lowest of individual screening levels for carcinogenic effects and noncarcinogenic effects.  Saturation limit used as upper limit for volatile organic compounds that are liquid at ambient conditions (see text).</t>
  </si>
  <si>
    <t>Soil data should be reported on dry-weight basis (see Chapter 7).</t>
  </si>
  <si>
    <t>Target Hazard Quotient = 1.0 for TPH (see Appendix 1 and Appendix 9 Fall 2011 EAL update memo).</t>
  </si>
  <si>
    <t>Dibromochloromethane, dibromochloropropane and pyrene considered volatile for purposes of modeling (USEPA 2004, 2011).</t>
  </si>
  <si>
    <t>permeable, sandy soil or fill material immediately beneath building slab and unrestricted ("residential") land use (refer to Chapter 5).</t>
  </si>
  <si>
    <t>upon discharge to surface water not considered, in order to take into account potential impacts to benthic organisms (see Chapter 5).</t>
  </si>
  <si>
    <t>Saturation limits calculated using equation in USEPA RSL guidance (USEPA 2011) for chemicals that are liquid at ambient temperatures and pressures (refer to Appendix 2).</t>
  </si>
  <si>
    <r>
      <t>TPH VP values from NIOSH (2002); TPHd ORT value from ATSDR (2001a).  TPHg ORT based on threshold of 0.2ppm (AHC 2004; worst-case gasoline with TAME) and assumed MW of 108 (refer to Table H); ORT in ug/m</t>
    </r>
    <r>
      <rPr>
        <vertAlign val="superscript"/>
        <sz val="8"/>
        <rFont val="Arial"/>
        <family val="2"/>
      </rPr>
      <t>3</t>
    </r>
    <r>
      <rPr>
        <sz val="8"/>
        <rFont val="Arial"/>
        <family val="2"/>
      </rPr>
      <t xml:space="preserve"> = 200 ppbv x (104/24)= 900; rounded to 1,000 ug/m</t>
    </r>
    <r>
      <rPr>
        <vertAlign val="superscript"/>
        <sz val="8"/>
        <rFont val="Arial"/>
        <family val="2"/>
      </rPr>
      <t>3</t>
    </r>
    <r>
      <rPr>
        <sz val="8"/>
        <rFont val="Arial"/>
        <family val="2"/>
      </rPr>
      <t>.</t>
    </r>
  </si>
  <si>
    <t>RfC and indoor air action levels for TPHgasolines based on RfC for TPHmiddle distillates due to potential for mixture of fuel types at release sites (see Table H and Appendix 6).  Action levels may exceed ambient, background TPH in indoor and outdoor air from petroleum-based cleaners, auto exhaust, etc.</t>
  </si>
  <si>
    <t>Primary Reference: Evaluation of Background Metal Concentrations in Soils of the Hawaiian Islands (HDOH 2011a).  Refer to Appendix 1, Section 6.1.</t>
  </si>
  <si>
    <t>TPHmd saturation level set to 500 mg/kg vs model-derived 150 mg/kg to address low confidence in direct exposure, vapor emission model (see Chapter 6). Direct-exposure action levels for both TPHg and TPHmd set at 500 mg/kg to consider biodegradation.</t>
  </si>
  <si>
    <t>(Final)</t>
  </si>
  <si>
    <r>
      <t xml:space="preserve">5. TEQ dioxin action levels: Refer to </t>
    </r>
    <r>
      <rPr>
        <i/>
        <sz val="8"/>
        <rFont val="Arial"/>
        <family val="2"/>
      </rPr>
      <t>Update to Soil Action Levels for TEQ Dioxins and Recommended Soil Management Practices</t>
    </r>
    <r>
      <rPr>
        <sz val="8"/>
        <rFont val="Arial"/>
        <family val="2"/>
      </rPr>
      <t xml:space="preserve">, HEER office Technical Memorandum, June 2010 (HDOH 2010b). </t>
    </r>
  </si>
  <si>
    <t>USEPA Reg IV (FW)</t>
  </si>
  <si>
    <t>USEPA Reg IV
Chronic</t>
  </si>
  <si>
    <t>USEPA Reg IV
Acute</t>
  </si>
  <si>
    <t>Reg IV Cr VI</t>
  </si>
  <si>
    <t>USEPA Reg IV (SW chronic)</t>
  </si>
  <si>
    <t>USEPA Off Pesticides</t>
  </si>
  <si>
    <t>USEPA Off Pesticides (FW)</t>
  </si>
  <si>
    <t>USEPA Reg IV (FW chronic)</t>
  </si>
  <si>
    <t>CalEPA FW Chronic</t>
  </si>
  <si>
    <t>CaEPA FW Chronic</t>
  </si>
  <si>
    <t>CalEPA Chronic (SW)</t>
  </si>
  <si>
    <t>CalEPA Chronic (FW)</t>
  </si>
  <si>
    <t>BIS(2-CHLORO-1-METHYLETHYL)ETHER</t>
  </si>
  <si>
    <t>USEPA AQUIRE (5% FW LC50)</t>
  </si>
  <si>
    <t>USEPA AQUIRE (50% FW LC50)</t>
  </si>
  <si>
    <t>USEPA AQUIRE (50% FW EC50)</t>
  </si>
  <si>
    <t>Mohr (5% Acute FW LC 50)</t>
  </si>
  <si>
    <t>Mohr (50% FW LC50)</t>
  </si>
  <si>
    <t>Mohr (5% Acute SW LC 50)</t>
  </si>
  <si>
    <t>Mohr (50% SW LC50)</t>
  </si>
  <si>
    <t>USEPA AQUIRE (50% SW LC50)</t>
  </si>
  <si>
    <t>USEPA AQUIRE (FW LC0)</t>
  </si>
  <si>
    <t>USEPA AQUIRE (10% FW LC0)</t>
  </si>
  <si>
    <t xml:space="preserve"> USEPA AQUIRE (50% FW LC50)</t>
  </si>
  <si>
    <t>\</t>
  </si>
  <si>
    <t xml:space="preserve"> USEPA AQUIRE (5% FW LC50)</t>
  </si>
  <si>
    <t>USEPA AQUIRE (5xFW EC50)</t>
  </si>
  <si>
    <t>USEPA 2002</t>
  </si>
  <si>
    <t>1,4 Dioxane: LC 50 values for presented in "Solvent Stabilizers  White Paper" (Mohr 2001).</t>
  </si>
  <si>
    <t>Perchlorate: Chronic and acute goals from "Perchlorate Environmental Contamination" (USEPA 2002).</t>
  </si>
  <si>
    <t>EC50: 50% Effects Concentration</t>
  </si>
  <si>
    <t>LC0: 0% Lethal Concentration</t>
  </si>
  <si>
    <t>LC50: 50% Lethal Concentration</t>
  </si>
  <si>
    <t>Red: Screening level based on bioaccumulation.</t>
  </si>
  <si>
    <t>USDOE: US Dept of Energy (Oak Ridge National Laboratories)</t>
  </si>
  <si>
    <t>USDOE Chronic</t>
  </si>
  <si>
    <t>USDOE Acute</t>
  </si>
  <si>
    <t>USDOE Chronic (FW)</t>
  </si>
  <si>
    <t>USDOE Acute (FW)</t>
  </si>
  <si>
    <t>Pascoe et al. (chronic FW)</t>
  </si>
  <si>
    <t>2. Estuarine Goal = Lowest of Freshwater vs Saltwater chronic goals.</t>
  </si>
  <si>
    <t>3. Drinking water goal substituted as aquatic habitat goal if latter was not available (see text).</t>
  </si>
  <si>
    <t>1. Refer to Table D-4d and D-4e for summary of aquatic habitat goal sources.  Used for selection of groundwater action levels.</t>
  </si>
  <si>
    <r>
      <t xml:space="preserve">TABLE C-2. </t>
    </r>
    <r>
      <rPr>
        <b/>
        <vertAlign val="superscript"/>
        <sz val="12"/>
        <rFont val="Arial"/>
        <family val="2"/>
      </rPr>
      <t>1</t>
    </r>
    <r>
      <rPr>
        <b/>
        <sz val="12"/>
        <rFont val="Arial"/>
        <family val="2"/>
      </rPr>
      <t>SHALLOW SOIL VAPOR ACTION LEVELS
FOR EVALUATION OF POTENTIAL VAPOR INTRUSION HAZARDS
(volatile chemicals only)</t>
    </r>
  </si>
  <si>
    <t>noncarcinogenic effects</t>
  </si>
  <si>
    <t xml:space="preserve"> </t>
  </si>
  <si>
    <t>TPH VP values and ORTs from New Jersey Dept of Health (NJDPH 2008, 2010); ORTs for TPHg (0.25ppm) and TPHmd (0.7ppm) adjusted to ug/m3 based assumed MWs noted for TPHg and TPHd in Table H.</t>
  </si>
  <si>
    <t>References for vapor pressure and odor threshold data (in order of use, see USEPA (1992) for additiona ORT values):</t>
  </si>
  <si>
    <t>USEPA MCL</t>
  </si>
  <si>
    <t>BENOMYL</t>
  </si>
  <si>
    <t>USGS 2012</t>
  </si>
  <si>
    <t>5% USGS 2012 acute</t>
  </si>
  <si>
    <t>5% USGS 2012 FW acute</t>
  </si>
  <si>
    <t>USGS Acute (FW)</t>
  </si>
  <si>
    <t>Review of aquatic ecotoxicity data for ethanol underway.  Based on preliminary review of available data, chronic toxicity screening levels likely to be</t>
  </si>
  <si>
    <t>Vapor</t>
  </si>
  <si>
    <t>Pressure</t>
  </si>
  <si>
    <t>(mm Hg)</t>
  </si>
  <si>
    <t>Primary sources USEPA Region IV (2015) and USEPA Office of Pesticides Aquatic Life Benchmarks database (USEPA 2016b; accessed July 2016). See also USDOE (1997), MOEE (1996), USEPA (2002), USEPA Reg 5 (2003), Pascoe et al. (2010). USEPA AQUIRE ecotox database refered to for pesticides that lacked published, aquatic toxicity screening levels (USEPA 2008b).</t>
  </si>
  <si>
    <t>tert Buytl Alcohol (TBA): Chronic aquatic goal based on in-house review of USEPA ECOTOX database for TBA (USEPA 2008b).  Ten percent of LC0 concentration for Lepomis macrochirus (Bluegill) selected as most conservative goal of data presented.</t>
  </si>
  <si>
    <t>Tetrachloroethylene - Cancer-based toxicity factors from CalEPA 2016; noncancer toxicity factors from USEPA 2016.</t>
  </si>
  <si>
    <t>Physio-Chemical constants for chemicals from USEPA RSLs guidance (USEPA 2016) or Ontario MOEE (MOEE 1996) when not available unless otherwise noted (see also Table H).</t>
  </si>
  <si>
    <t>#: Leaching model used considered to be excessively conservative for highly sorptive chemicals. For chemicals with koc values greater than 5,000 cm3/g, theoretical soil saturation level ("sat") used in place of leaching model action level if higher (see text).  Soil saturation levels calculated using equation presented in USEPA Regional Screening Levels guidance (USEPA 2016, see Appendix 2).</t>
  </si>
  <si>
    <t>1. Hawai'I Administrative Rules, Title 11, Chapter 54, Section 11-54-04: Basic Water Quality Criteria, October 2012.</t>
  </si>
  <si>
    <t>HDOH 2010</t>
  </si>
  <si>
    <t>(see footnotes)</t>
  </si>
  <si>
    <t>TPH Taste and Odor Thresholds based on review of published literature (refer to Section 6.6 in Appendix 1).</t>
  </si>
  <si>
    <t xml:space="preserve">  </t>
  </si>
  <si>
    <r>
      <t>2. Carcinogens: Default target excess cancer risk = 10</t>
    </r>
    <r>
      <rPr>
        <vertAlign val="superscript"/>
        <sz val="8"/>
        <rFont val="Arial"/>
        <family val="2"/>
      </rPr>
      <t>-6</t>
    </r>
    <r>
      <rPr>
        <sz val="8"/>
        <rFont val="Arial"/>
        <family val="2"/>
      </rPr>
      <t xml:space="preserve"> unless otherwise noted (see Sections 1.4 and 4.2.2).  Target ECR of 10</t>
    </r>
    <r>
      <rPr>
        <vertAlign val="superscript"/>
        <sz val="8"/>
        <rFont val="Arial"/>
        <family val="2"/>
      </rPr>
      <t>-5</t>
    </r>
    <r>
      <rPr>
        <sz val="8"/>
        <rFont val="Arial"/>
        <family val="2"/>
      </rPr>
      <t xml:space="preserve"> used for Technical Chlordane and PCBs,ethylbenzene and cacinogenic PAHs with the exception of Benzo(a)pyrene.  Target risk of 5x10</t>
    </r>
    <r>
      <rPr>
        <vertAlign val="superscript"/>
        <sz val="8"/>
        <rFont val="Arial"/>
        <family val="2"/>
      </rPr>
      <t>-5</t>
    </r>
    <r>
      <rPr>
        <sz val="8"/>
        <rFont val="Arial"/>
        <family val="2"/>
      </rPr>
      <t xml:space="preserve"> used for benzo(a)pyrene to allow focus on noncancer action levels. Target risk of  10</t>
    </r>
    <r>
      <rPr>
        <vertAlign val="superscript"/>
        <sz val="8"/>
        <rFont val="Arial"/>
        <family val="2"/>
      </rPr>
      <t>-4</t>
    </r>
    <r>
      <rPr>
        <sz val="8"/>
        <rFont val="Arial"/>
        <family val="2"/>
      </rPr>
      <t xml:space="preserve"> applied to aldrin, arsenic, dieldrin, TEQ dioxins and hexavalent chromium to reflect higher confidence in noncancer toxicity factors and/or background and other factors. Arsenic and TEQ dioxin action levels published separately (see Volume 1, Section 4.3.1.2).</t>
    </r>
  </si>
  <si>
    <t>3. Noncarcinogens: Final action level based on default target hazard quotient = 0.2 unless otherwise noted (see Sections 1.4 and 4.2.2).  TPH action levels based on HQ of 1.0 (see below footnote and Sections 3.2 and 6.0 in text).  Action levels for thallium and Technical Chlordane based on HQ of 1.0.  Action levels for aldrin and dieldrin (breakdown product of aldrin) based on HQ of 0.5. All chemicals - Action levels based on hazard quotient of 1.0 provided for reference.</t>
  </si>
  <si>
    <r>
      <t>1. Carcinogens: Default target excess cancer risk = 10</t>
    </r>
    <r>
      <rPr>
        <vertAlign val="superscript"/>
        <sz val="8"/>
        <rFont val="Arial"/>
        <family val="2"/>
      </rPr>
      <t>-6</t>
    </r>
    <r>
      <rPr>
        <sz val="8"/>
        <rFont val="Arial"/>
        <family val="2"/>
      </rPr>
      <t xml:space="preserve"> unless otherwise noted (see Sections 1.4 and 4.2.2).  Target ECR of 10</t>
    </r>
    <r>
      <rPr>
        <vertAlign val="superscript"/>
        <sz val="8"/>
        <rFont val="Arial"/>
        <family val="2"/>
      </rPr>
      <t>-5</t>
    </r>
    <r>
      <rPr>
        <sz val="8"/>
        <rFont val="Arial"/>
        <family val="2"/>
      </rPr>
      <t xml:space="preserve"> used for Technical Chlordane and PCBs,ethylbenzene and cacinogenic PAHs with the exception of Benzo(a)pyrene.  Target risk of 5x10</t>
    </r>
    <r>
      <rPr>
        <vertAlign val="superscript"/>
        <sz val="8"/>
        <rFont val="Arial"/>
        <family val="2"/>
      </rPr>
      <t>-5</t>
    </r>
    <r>
      <rPr>
        <sz val="8"/>
        <rFont val="Arial"/>
        <family val="2"/>
      </rPr>
      <t xml:space="preserve"> used for benzo(a)pyrene to allow focus on noncancer action levels. Target risk of  10</t>
    </r>
    <r>
      <rPr>
        <vertAlign val="superscript"/>
        <sz val="8"/>
        <rFont val="Arial"/>
        <family val="2"/>
      </rPr>
      <t>-4</t>
    </r>
    <r>
      <rPr>
        <sz val="8"/>
        <rFont val="Arial"/>
        <family val="2"/>
      </rPr>
      <t xml:space="preserve"> applied to aldrin, arsenic, dieldrin, TEQ dioxins and hexavalent chromium to reflect higher confidence in noncancer toxicity factors and/or background and other factors. Arsenic and TEQ dioxin action levels published separately (see Volume 1, Section 4.3.1.2).</t>
    </r>
  </si>
  <si>
    <t>2. Noncarcinogens: Final action level based on default target hazard quotient = 0.2 unless otherwise noted (see Sections 1.4 and 4.2.2).  TPH action levels based on HQ of 1.0 (see below footnote and Sections 3.2 and 6.0 in text).  Action levels for thallium and Technical Chlordane based on HQ of 1.0.  Action levels for aldrin and dieldrin (breakdown product of aldrin) based on HQ of 0.5. All chemicals - Action levels based on hazard quotient of 1.0 provided for reference.</t>
  </si>
  <si>
    <r>
      <t>1. Carcinogens: Default target excess cancer risk = 10</t>
    </r>
    <r>
      <rPr>
        <vertAlign val="superscript"/>
        <sz val="8"/>
        <rFont val="Arial"/>
        <family val="2"/>
      </rPr>
      <t>-5</t>
    </r>
    <r>
      <rPr>
        <sz val="8"/>
        <rFont val="Arial"/>
        <family val="2"/>
      </rPr>
      <t xml:space="preserve"> (see Sections 1.4 and 4.2.2).  Target excess cancer risk of 10</t>
    </r>
    <r>
      <rPr>
        <vertAlign val="superscript"/>
        <sz val="8"/>
        <rFont val="Arial"/>
        <family val="2"/>
      </rPr>
      <t>-6</t>
    </r>
    <r>
      <rPr>
        <sz val="8"/>
        <rFont val="Arial"/>
        <family val="2"/>
      </rPr>
      <t xml:space="preserve"> used for volatile contaminants that are carcinogens.  Target risk of 5x10-5 used for benzo(a)pyrene. Target risk of  10</t>
    </r>
    <r>
      <rPr>
        <vertAlign val="superscript"/>
        <sz val="8"/>
        <rFont val="Arial"/>
        <family val="2"/>
      </rPr>
      <t>-4</t>
    </r>
    <r>
      <rPr>
        <sz val="8"/>
        <rFont val="Arial"/>
        <family val="2"/>
      </rPr>
      <t xml:space="preserve"> applied to aldrin, dieldrin, TEQ dioxins and hexavalent chromium action levels to reflect on higher confidence in noncancer toxicity factors and/or background and other factors.</t>
    </r>
  </si>
  <si>
    <t>2. Noncarcinogens: Final action level based on default target hazard quotient = 0.2 unless noted (see Sections 1.4 and 4.2.2).  TPH action levels based on HQ of 1.0 (see Section 3.2 in text).  Action levels for Technical Chlordane and thallium based on HQ of 1.0.  Action levels for aldrin and dieldrin (breakdown product of aldrin) based on HQ of 0.5.  Screening levels based on hazard quotient of 1.0 provided for reference.</t>
  </si>
  <si>
    <r>
      <t xml:space="preserve">Primary source: </t>
    </r>
    <r>
      <rPr>
        <sz val="8"/>
        <rFont val="Arial"/>
        <family val="2"/>
      </rPr>
      <t>USEPA Regional Screening Levels (USEPA 2017), modified as noted below and described in Appendix 1, Sections 1.4 and  4.2.2.</t>
    </r>
  </si>
  <si>
    <r>
      <t>Target cancer risk = 10</t>
    </r>
    <r>
      <rPr>
        <vertAlign val="superscript"/>
        <sz val="8"/>
        <rFont val="Arial"/>
        <family val="2"/>
      </rPr>
      <t>-6</t>
    </r>
    <r>
      <rPr>
        <sz val="8"/>
        <rFont val="Arial"/>
        <family val="2"/>
      </rPr>
      <t>, Target Hazard Quotient = 0.2 for all chemicals except as noted. Target 10</t>
    </r>
    <r>
      <rPr>
        <vertAlign val="superscript"/>
        <sz val="8"/>
        <rFont val="Arial"/>
        <family val="2"/>
      </rPr>
      <t>-5</t>
    </r>
    <r>
      <rPr>
        <sz val="8"/>
        <rFont val="Arial"/>
        <family val="2"/>
      </rPr>
      <t xml:space="preserve"> risk applied to ethylbenzene, 1-methylnaphthalene and naphthalene. Target HQ of 1.0 applied to TPHg and TPHmd.</t>
    </r>
  </si>
  <si>
    <r>
      <t xml:space="preserve">Physical state of chemical at ambient conditions </t>
    </r>
    <r>
      <rPr>
        <sz val="8"/>
        <rFont val="Arial"/>
        <family val="2"/>
      </rPr>
      <t>(V - volatile, NV - nonvolatile, SV-semivolatile, S - solid, L - liquid, G - gas).</t>
    </r>
  </si>
  <si>
    <t>Chemical considered to be "volatile" if Henry's number (atm m3/mole) &gt;0.00001 or VP &gt;1 mm Hg and molecular weight &lt;200, and "semi-volatile" if molecular weight &gt;200.</t>
  </si>
  <si>
    <r>
      <t xml:space="preserve">Physio-chemical constants and toxicity factors </t>
    </r>
    <r>
      <rPr>
        <sz val="8"/>
        <rFont val="Arial"/>
        <family val="2"/>
      </rPr>
      <t>primarily from USEPA RSL guidance (USEPA 2017). Other references include: National Library of Medicine Toxnet database (NLM 2008a), NLM ChemID Plus (NLM 2008b), ATSDR Toxprofiles (ATSDR 2006) and USDOE RAIS database (USDOE 2006), in that order or preference, unless otherwise noted.</t>
    </r>
  </si>
  <si>
    <r>
      <t xml:space="preserve">Reference Concentration (RfC) </t>
    </r>
    <r>
      <rPr>
        <sz val="8"/>
        <rFont val="Arial"/>
        <family val="2"/>
      </rPr>
      <t>for volatile noncarcinogens calculated based on oral reference dose if not available in USEPA RSL guidance (see Section 1.3; RfC = RfD x 80kg x (1/20m3-d). Resulting action levels may differ from those presented in the USEPA RSL guidance. Includes: acenaphthalene, acenaphthylene, anthracene, 2-chlorophenol, bromodichloromethane, dibromochloromethane, dibromomethane, 1,3 dichlorobenzene, 1,1 dichloroethane, cis 1,2-dichloroethylene, trans 1,2-dichloroethylene, 2,4-dimethylphenol, fluorene, 1 &amp; 2-methylnaphthalene, 2-nitrotoluene, 3-nitrotoluene, phenanthrene, pyrene, 1,1,1,2-tetrachloroethane, 2,4,5-trichlorophenol.</t>
    </r>
  </si>
  <si>
    <t>Antimony toxicty factors based on metallic forms.</t>
  </si>
  <si>
    <t>Total Chromium action levels based assumed background (refer to Section 2.8 in Volume 1).</t>
  </si>
  <si>
    <t>Cyanide action levels based on CN-</t>
  </si>
  <si>
    <t>Dioxins TEQ cancer slope factors based on  2,3,7,8-TCDD; see HDOH 2010 for background of noncancer toxicity factors.</t>
  </si>
  <si>
    <t>Ethanol toxicity factors not available (refer to Section 5.3.3 in Appendix 1.</t>
  </si>
  <si>
    <t>Mercury toxicity factors based on mercuric salts.</t>
  </si>
  <si>
    <t>PCB constants and toxicity factors based on Arochlor 1254.</t>
  </si>
  <si>
    <r>
      <t xml:space="preserve">TBA vapor pressure from </t>
    </r>
    <r>
      <rPr>
        <i/>
        <sz val="8"/>
        <rFont val="Arial"/>
        <family val="2"/>
      </rPr>
      <t>Management of MtBE Impacted Sites</t>
    </r>
    <r>
      <rPr>
        <sz val="8"/>
        <rFont val="Arial"/>
        <family val="2"/>
      </rPr>
      <t xml:space="preserve"> (RWQCB 2001).</t>
    </r>
  </si>
  <si>
    <t>TPHg and TPHmd solubilities from USACE 1998. TPH as gasolines and middle distillates diffusivity constants based on xylenes.  Required for direct exposure models - Does not significantly affect action levels.  See Chapter 5 of Appendix 1.</t>
  </si>
  <si>
    <t>Direct-exposure screening level for lead based on USEPA Regional Screening Levels for commercial/industrial exposure scenarios (USEPA 2017).</t>
  </si>
  <si>
    <r>
      <t xml:space="preserve">Primary source: </t>
    </r>
    <r>
      <rPr>
        <sz val="8"/>
        <rFont val="Arial"/>
        <family val="2"/>
      </rPr>
      <t>USEPA Regional Screening Levels (USEPA 2017), modified as noted below and described in Appendix 1, Section 3.2.</t>
    </r>
  </si>
  <si>
    <t>4. Maximum dioxin screening level set equal to commercial/industrial screening level to address dietary contribution (see text).</t>
  </si>
  <si>
    <r>
      <t>2</t>
    </r>
    <r>
      <rPr>
        <b/>
        <sz val="8"/>
        <rFont val="Arial"/>
        <family val="2"/>
      </rPr>
      <t>Potential
Vapor-Phase
COPC?</t>
    </r>
  </si>
  <si>
    <r>
      <t>3</t>
    </r>
    <r>
      <rPr>
        <sz val="8"/>
        <rFont val="Arial"/>
        <family val="2"/>
      </rPr>
      <t>Henry's Law
Constant
(H')</t>
    </r>
  </si>
  <si>
    <t>(ug/m3)</t>
  </si>
  <si>
    <t>No</t>
  </si>
  <si>
    <t>Yes</t>
  </si>
  <si>
    <t>AMINO,2- DINITROTOLUENE,3,6-</t>
  </si>
  <si>
    <t>DIOXIN (TEQ)</t>
  </si>
  <si>
    <t>3. Physio-Chemical constants for chemicals from USEPA Region IX (USEPA 2012) or Ontario MOEE (MOEE 1996) when not available (see Table J).</t>
  </si>
  <si>
    <t>TPH -Total Petroleum Hydrocarbons.  See Appendix 1, Section 6 for discussion of different TPH categories.</t>
  </si>
  <si>
    <t>4. Lowest of drinking water goals based on toxicity and taste and odors (see Table D-1a).</t>
  </si>
  <si>
    <t>1. Equivalent concentration of VOC in vadose-zone, soil gas when concentration in pore water/leachate is equal to drinking water screening level times a default dilution-attenuation factor of twenty; see Section 3.5 in Appendix 1 text and Section 4.3.4 in Volume 1). Downward attenuation during migration through the vadose zone (e.g., via volatilization)not considered; most applicable to vapors from leachate in close proximity to the water table.</t>
  </si>
  <si>
    <t>2. Common petroleum, chlorinated solvent or agricultural fumigant volatile chemicals of potential concern or related breakdown products (refer also to Section 9 of the Hawai'i DOH Technical Guidance Manual (HDOH 2016).  Petroleum VOCs focus on TPHg, TPHmd, BTEX, MTBE and naphthalene.</t>
  </si>
  <si>
    <r>
      <rPr>
        <vertAlign val="superscript"/>
        <sz val="8"/>
        <rFont val="Arial"/>
        <family val="2"/>
      </rPr>
      <t>4</t>
    </r>
    <r>
      <rPr>
        <sz val="8"/>
        <rFont val="Arial"/>
        <family val="2"/>
      </rPr>
      <t>Target Groundwater Screening Level
(</t>
    </r>
    <r>
      <rPr>
        <sz val="8"/>
        <rFont val="Calibri"/>
        <family val="2"/>
      </rPr>
      <t>µ</t>
    </r>
    <r>
      <rPr>
        <sz val="8"/>
        <rFont val="Arial"/>
        <family val="2"/>
      </rPr>
      <t>g/L)</t>
    </r>
  </si>
  <si>
    <r>
      <t xml:space="preserve">TABLE E-2. </t>
    </r>
    <r>
      <rPr>
        <b/>
        <vertAlign val="superscript"/>
        <sz val="12"/>
        <rFont val="Arial"/>
        <family val="2"/>
      </rPr>
      <t>1</t>
    </r>
    <r>
      <rPr>
        <b/>
        <sz val="12"/>
        <rFont val="Arial"/>
        <family val="2"/>
      </rPr>
      <t>SOIL VApOR ACTION LEVELS FOR EVALUATION OF VADOSE-ZONE LEACHATE AND PROTECTION OF DRINKING WATER AQUIFERS
(</t>
    </r>
    <r>
      <rPr>
        <b/>
        <vertAlign val="superscript"/>
        <sz val="12"/>
        <rFont val="Arial"/>
        <family val="2"/>
      </rPr>
      <t>2</t>
    </r>
    <r>
      <rPr>
        <b/>
        <sz val="12"/>
        <rFont val="Arial"/>
        <family val="2"/>
      </rPr>
      <t>volatile hydrocarbons, solvents, explosives and fumigants)</t>
    </r>
  </si>
  <si>
    <r>
      <rPr>
        <vertAlign val="superscript"/>
        <sz val="8"/>
        <rFont val="Arial"/>
        <family val="2"/>
      </rPr>
      <t>1</t>
    </r>
    <r>
      <rPr>
        <sz val="8"/>
        <rFont val="Arial"/>
        <family val="2"/>
      </rPr>
      <t>Soil Vapor
Action Level</t>
    </r>
  </si>
  <si>
    <t>TPH toxicity factors discussed in Appendix 1, Chapter 6.</t>
  </si>
  <si>
    <t>TPH -Total Petroleum Hydrocarbons.  See Section 6 of text for discussion of different TPH categories.  TPH physiochemical constants based on C0-C10 aromatic compounds  published in MADEP 2002 with noted exceptions (primarily affects soil leaching models).  Molecular weights form ATSDR (gasolines) and NIOSH (middle distillates). TPHg solubility after USACE  1998. TPHg and TPHd vapor pressures from NJDEP 2008 and 2010, respectively.</t>
  </si>
  <si>
    <t>SV</t>
  </si>
  <si>
    <t>Groundwater Protection</t>
  </si>
  <si>
    <t>(Use soil gas)</t>
  </si>
  <si>
    <t>(Use batch test)</t>
  </si>
  <si>
    <t>Ceiling Value</t>
  </si>
  <si>
    <t>Aquatic Habitat Goal</t>
  </si>
  <si>
    <t>Aquatic Habitat Chronic Toxicity</t>
  </si>
  <si>
    <t>Bioaccumulation/Human Consumption</t>
  </si>
  <si>
    <t>carcinogenic effects</t>
  </si>
  <si>
    <t>HDOH Primary MCL</t>
  </si>
  <si>
    <t>mutagenic effects</t>
  </si>
  <si>
    <t>USEPA Chronic FW</t>
  </si>
  <si>
    <t>USEPA Chronic SW</t>
  </si>
  <si>
    <t>Hawaii Chronic SW WQS</t>
  </si>
  <si>
    <t>Hawaii Chronic FW WQS</t>
  </si>
  <si>
    <t>=Drinking Water Toxicity</t>
  </si>
  <si>
    <t>=Drinking Water Toxicity)</t>
  </si>
  <si>
    <t>Hawaii Acute SW WQS</t>
  </si>
  <si>
    <t>Hawaii Acute FW WQS</t>
  </si>
  <si>
    <t>USEPA Acute FW</t>
  </si>
  <si>
    <t>USEPA Acute SW</t>
  </si>
  <si>
    <t>USEPA Aquatic Organism Consumption</t>
  </si>
  <si>
    <t>HI DOH Fish Consumption</t>
  </si>
  <si>
    <t>#</t>
  </si>
  <si>
    <t>Taste &amp; Odors</t>
  </si>
  <si>
    <t>Solubility</t>
  </si>
  <si>
    <t>Nuisance Odors</t>
  </si>
  <si>
    <t>saturation limit</t>
  </si>
  <si>
    <t>trench/construction worker</t>
  </si>
  <si>
    <t>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</si>
</sst>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E+00"/>
  </numFmts>
  <fonts count="33" x14ac:knownFonts="1">
    <font>
      <sz val="10"/>
      <name val="Arial"/>
    </font>
    <font>
      <sz val="10"/>
      <name val="Arial"/>
      <family val="2"/>
    </font>
    <font>
      <sz val="8"/>
      <name val="Arial"/>
      <family val="2"/>
    </font>
    <font>
      <b/>
      <sz val="8"/>
      <name val="Arial"/>
      <family val="2"/>
    </font>
    <font>
      <b/>
      <sz val="12"/>
      <name val="Arial"/>
      <family val="2"/>
    </font>
    <font>
      <b/>
      <sz val="11"/>
      <name val="Arial"/>
      <family val="2"/>
    </font>
    <font>
      <sz val="10"/>
      <name val="Arial"/>
      <family val="2"/>
    </font>
    <font>
      <b/>
      <vertAlign val="superscript"/>
      <sz val="8"/>
      <name val="Arial"/>
      <family val="2"/>
    </font>
    <font>
      <i/>
      <sz val="8"/>
      <name val="Arial"/>
      <family val="2"/>
    </font>
    <font>
      <vertAlign val="superscript"/>
      <sz val="8"/>
      <name val="Arial"/>
      <family val="2"/>
    </font>
    <font>
      <b/>
      <vertAlign val="subscript"/>
      <sz val="8"/>
      <name val="Arial"/>
      <family val="2"/>
    </font>
    <font>
      <b/>
      <sz val="8"/>
      <color indexed="10"/>
      <name val="Arial"/>
      <family val="2"/>
    </font>
    <font>
      <b/>
      <vertAlign val="superscript"/>
      <sz val="12"/>
      <name val="Arial"/>
      <family val="2"/>
    </font>
    <font>
      <b/>
      <sz val="10"/>
      <name val="Arial"/>
      <family val="2"/>
    </font>
    <font>
      <u/>
      <sz val="10"/>
      <name val="Arial"/>
      <family val="2"/>
    </font>
    <font>
      <sz val="8"/>
      <name val="Arial"/>
      <family val="2"/>
    </font>
    <font>
      <vertAlign val="superscript"/>
      <sz val="10"/>
      <name val="Arial"/>
      <family val="2"/>
    </font>
    <font>
      <b/>
      <sz val="10"/>
      <color indexed="10"/>
      <name val="Arial"/>
      <family val="2"/>
    </font>
    <font>
      <sz val="10"/>
      <color indexed="10"/>
      <name val="Arial"/>
      <family val="2"/>
    </font>
    <font>
      <b/>
      <vertAlign val="superscript"/>
      <sz val="10"/>
      <name val="Arial"/>
      <family val="2"/>
    </font>
    <font>
      <b/>
      <u/>
      <sz val="10"/>
      <name val="Arial"/>
      <family val="2"/>
    </font>
    <font>
      <sz val="8"/>
      <color indexed="10"/>
      <name val="Arial"/>
      <family val="2"/>
    </font>
    <font>
      <vertAlign val="superscript"/>
      <sz val="8"/>
      <color indexed="10"/>
      <name val="Arial"/>
      <family val="2"/>
    </font>
    <font>
      <sz val="8"/>
      <color rgb="FFFF0000"/>
      <name val="Arial"/>
      <family val="2"/>
    </font>
    <font>
      <b/>
      <sz val="8"/>
      <color theme="1"/>
      <name val="Arial"/>
      <family val="2"/>
    </font>
    <font>
      <sz val="8"/>
      <color theme="1"/>
      <name val="Arial"/>
      <family val="2"/>
    </font>
    <font>
      <b/>
      <vertAlign val="superscript"/>
      <sz val="8"/>
      <color theme="1"/>
      <name val="Arial"/>
      <family val="2"/>
    </font>
    <font>
      <sz val="10"/>
      <color theme="1"/>
      <name val="Arial"/>
      <family val="2"/>
    </font>
    <font>
      <b/>
      <sz val="8"/>
      <color rgb="FFFF0000"/>
      <name val="Arial"/>
      <family val="2"/>
    </font>
    <font>
      <b/>
      <sz val="10"/>
      <color rgb="FFFF0000"/>
      <name val="Arial"/>
      <family val="2"/>
    </font>
    <font>
      <b/>
      <sz val="16"/>
      <color rgb="FFFF0000"/>
      <name val="Arial"/>
      <family val="2"/>
    </font>
    <font>
      <sz val="12"/>
      <color rgb="FFFF0000"/>
      <name val="Arial"/>
      <family val="2"/>
    </font>
    <font>
      <sz val="8"/>
      <name val="Calibri"/>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67">
    <border>
      <left/>
      <right/>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style="medium">
        <color indexed="64"/>
      </left>
      <right style="double">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style="thin">
        <color indexed="64"/>
      </top>
      <bottom style="double">
        <color indexed="64"/>
      </bottom>
      <diagonal/>
    </border>
    <border>
      <left style="double">
        <color indexed="64"/>
      </left>
      <right/>
      <top style="thin">
        <color indexed="64"/>
      </top>
      <bottom style="medium">
        <color indexed="64"/>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right style="double">
        <color indexed="64"/>
      </right>
      <top style="double">
        <color indexed="64"/>
      </top>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double">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diagonal/>
    </border>
    <border>
      <left style="medium">
        <color indexed="64"/>
      </left>
      <right style="double">
        <color indexed="64"/>
      </right>
      <top style="thin">
        <color indexed="64"/>
      </top>
      <bottom style="thin">
        <color indexed="64"/>
      </bottom>
      <diagonal/>
    </border>
    <border>
      <left style="double">
        <color indexed="64"/>
      </left>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diagonal/>
    </border>
    <border>
      <left style="medium">
        <color indexed="64"/>
      </left>
      <right style="double">
        <color indexed="64"/>
      </right>
      <top style="thin">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top style="thin">
        <color indexed="64"/>
      </top>
      <bottom/>
      <diagonal/>
    </border>
    <border>
      <left style="medium">
        <color indexed="64"/>
      </left>
      <right style="thin">
        <color indexed="64"/>
      </right>
      <top style="thin">
        <color indexed="64"/>
      </top>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double">
        <color indexed="64"/>
      </left>
      <right style="thin">
        <color indexed="64"/>
      </right>
      <top/>
      <bottom/>
      <diagonal/>
    </border>
    <border>
      <left style="thin">
        <color indexed="64"/>
      </left>
      <right style="double">
        <color indexed="64"/>
      </right>
      <top style="medium">
        <color indexed="64"/>
      </top>
      <bottom/>
      <diagonal/>
    </border>
    <border>
      <left style="double">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double">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double">
        <color indexed="64"/>
      </bottom>
      <diagonal/>
    </border>
    <border>
      <left/>
      <right style="double">
        <color indexed="64"/>
      </right>
      <top style="thin">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style="medium">
        <color indexed="64"/>
      </right>
      <top style="double">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top style="medium">
        <color indexed="64"/>
      </top>
      <bottom/>
      <diagonal/>
    </border>
    <border>
      <left style="double">
        <color indexed="64"/>
      </left>
      <right style="thin">
        <color indexed="64"/>
      </right>
      <top style="thin">
        <color indexed="64"/>
      </top>
      <bottom/>
      <diagonal/>
    </border>
    <border>
      <left style="medium">
        <color indexed="64"/>
      </left>
      <right style="double">
        <color indexed="64"/>
      </right>
      <top style="thin">
        <color indexed="64"/>
      </top>
      <bottom/>
      <diagonal/>
    </border>
    <border>
      <left/>
      <right/>
      <top style="medium">
        <color indexed="64"/>
      </top>
      <bottom style="medium">
        <color indexed="64"/>
      </bottom>
      <diagonal/>
    </border>
    <border>
      <left style="medium">
        <color indexed="64"/>
      </left>
      <right style="double">
        <color indexed="64"/>
      </right>
      <top style="double">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058">
    <xf numFmtId="0" fontId="0" fillId="0" borderId="0" xfId="0"/>
    <xf numFmtId="49" fontId="2" fillId="0" borderId="0" xfId="0" applyNumberFormat="1" applyFont="1" applyAlignment="1">
      <alignment horizontal="center"/>
    </xf>
    <xf numFmtId="49" fontId="3" fillId="0" borderId="0" xfId="0" applyNumberFormat="1" applyFont="1" applyBorder="1"/>
    <xf numFmtId="49" fontId="2" fillId="0" borderId="1" xfId="0" applyNumberFormat="1" applyFont="1" applyBorder="1"/>
    <xf numFmtId="0" fontId="6" fillId="0" borderId="0" xfId="0" applyFont="1"/>
    <xf numFmtId="0" fontId="2" fillId="0" borderId="0" xfId="0" applyFont="1"/>
    <xf numFmtId="0" fontId="2" fillId="0" borderId="0" xfId="0" applyFont="1" applyAlignment="1">
      <alignment horizontal="center"/>
    </xf>
    <xf numFmtId="0" fontId="2" fillId="0" borderId="0" xfId="0" applyFont="1" applyAlignment="1" applyProtection="1">
      <alignment horizontal="center"/>
    </xf>
    <xf numFmtId="0" fontId="2" fillId="0" borderId="0" xfId="0" applyFont="1" applyBorder="1" applyAlignment="1" applyProtection="1">
      <alignment horizontal="center"/>
    </xf>
    <xf numFmtId="0" fontId="4" fillId="0" borderId="0" xfId="0" applyFont="1" applyAlignment="1" applyProtection="1">
      <alignment horizontal="centerContinuous"/>
    </xf>
    <xf numFmtId="0" fontId="3" fillId="0" borderId="0" xfId="0" applyFont="1" applyAlignment="1" applyProtection="1">
      <alignment horizontal="centerContinuous"/>
    </xf>
    <xf numFmtId="165" fontId="3" fillId="0" borderId="0" xfId="0" applyNumberFormat="1" applyFont="1" applyAlignment="1">
      <alignment horizontal="centerContinuous" vertical="center"/>
    </xf>
    <xf numFmtId="165" fontId="2" fillId="0" borderId="0" xfId="0" applyNumberFormat="1" applyFont="1" applyAlignment="1">
      <alignment horizontal="center"/>
    </xf>
    <xf numFmtId="1" fontId="2" fillId="0" borderId="2" xfId="0" applyNumberFormat="1" applyFont="1" applyFill="1" applyBorder="1" applyAlignment="1" applyProtection="1">
      <alignment horizontal="left"/>
    </xf>
    <xf numFmtId="1" fontId="2" fillId="0" borderId="8" xfId="0" applyNumberFormat="1" applyFont="1" applyFill="1" applyBorder="1" applyAlignment="1" applyProtection="1">
      <alignment horizontal="left"/>
    </xf>
    <xf numFmtId="11" fontId="2" fillId="0" borderId="22" xfId="0" applyNumberFormat="1" applyFont="1" applyFill="1" applyBorder="1" applyAlignment="1" applyProtection="1">
      <alignment horizontal="center"/>
    </xf>
    <xf numFmtId="2" fontId="2" fillId="0" borderId="22" xfId="0" applyNumberFormat="1" applyFont="1" applyFill="1" applyBorder="1" applyAlignment="1" applyProtection="1">
      <alignment horizontal="center"/>
    </xf>
    <xf numFmtId="0" fontId="6" fillId="0" borderId="0" xfId="0" applyFont="1" applyBorder="1"/>
    <xf numFmtId="165" fontId="6" fillId="0" borderId="0" xfId="0" applyNumberFormat="1" applyFont="1" applyBorder="1"/>
    <xf numFmtId="0" fontId="2" fillId="0" borderId="9" xfId="0" applyFont="1" applyBorder="1"/>
    <xf numFmtId="0" fontId="2" fillId="0" borderId="0" xfId="0" applyFont="1" applyBorder="1"/>
    <xf numFmtId="0" fontId="2" fillId="0" borderId="10" xfId="0" applyFont="1" applyBorder="1"/>
    <xf numFmtId="0" fontId="6" fillId="0" borderId="11" xfId="0" applyFont="1" applyBorder="1"/>
    <xf numFmtId="165" fontId="6" fillId="0" borderId="11" xfId="0" applyNumberFormat="1" applyFont="1" applyBorder="1"/>
    <xf numFmtId="165" fontId="6" fillId="0" borderId="0" xfId="0" applyNumberFormat="1" applyFont="1"/>
    <xf numFmtId="165" fontId="2" fillId="0" borderId="0" xfId="0" applyNumberFormat="1" applyFont="1"/>
    <xf numFmtId="1" fontId="2" fillId="0" borderId="0" xfId="0" applyNumberFormat="1" applyFont="1" applyFill="1" applyBorder="1" applyAlignment="1" applyProtection="1">
      <alignment horizontal="center"/>
    </xf>
    <xf numFmtId="165" fontId="6" fillId="0" borderId="12" xfId="0" applyNumberFormat="1" applyFont="1" applyBorder="1"/>
    <xf numFmtId="1" fontId="2" fillId="0" borderId="9"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0" fontId="2" fillId="0" borderId="39" xfId="0" applyNumberFormat="1" applyFont="1" applyFill="1" applyBorder="1" applyAlignment="1" applyProtection="1">
      <alignment horizontal="left"/>
    </xf>
    <xf numFmtId="165" fontId="2" fillId="0" borderId="0" xfId="0" applyNumberFormat="1" applyFont="1" applyBorder="1" applyAlignment="1">
      <alignment horizontal="center"/>
    </xf>
    <xf numFmtId="0" fontId="4" fillId="0" borderId="0" xfId="0" applyFont="1" applyAlignment="1">
      <alignment horizontal="centerContinuous" wrapText="1"/>
    </xf>
    <xf numFmtId="0" fontId="13" fillId="0" borderId="0" xfId="0" applyFont="1" applyAlignment="1">
      <alignment horizontal="centerContinuous"/>
    </xf>
    <xf numFmtId="0" fontId="13" fillId="0" borderId="57" xfId="0" applyFont="1" applyBorder="1" applyAlignment="1">
      <alignment horizontal="center"/>
    </xf>
    <xf numFmtId="0" fontId="13" fillId="0" borderId="20" xfId="0" applyFont="1" applyBorder="1" applyAlignment="1">
      <alignment horizontal="center"/>
    </xf>
    <xf numFmtId="0" fontId="13" fillId="0" borderId="58" xfId="0" applyFont="1" applyBorder="1" applyAlignment="1">
      <alignment horizontal="center" wrapText="1"/>
    </xf>
    <xf numFmtId="0" fontId="0" fillId="0" borderId="59" xfId="0" applyBorder="1" applyAlignment="1">
      <alignment horizontal="center" wrapText="1"/>
    </xf>
    <xf numFmtId="0" fontId="0" fillId="0" borderId="60" xfId="0" applyBorder="1" applyAlignment="1">
      <alignment horizontal="center" vertical="center"/>
    </xf>
    <xf numFmtId="0" fontId="0" fillId="0" borderId="61" xfId="0" applyBorder="1" applyAlignment="1">
      <alignment horizontal="center" wrapText="1"/>
    </xf>
    <xf numFmtId="0" fontId="0" fillId="0" borderId="62" xfId="0" applyBorder="1" applyAlignment="1">
      <alignment horizontal="center" vertical="center"/>
    </xf>
    <xf numFmtId="0" fontId="0" fillId="0" borderId="2" xfId="0" applyBorder="1"/>
    <xf numFmtId="0" fontId="0" fillId="0" borderId="8" xfId="0" applyBorder="1" applyAlignment="1">
      <alignment horizontal="center"/>
    </xf>
    <xf numFmtId="0" fontId="0" fillId="0" borderId="29"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0" xfId="0" applyAlignment="1">
      <alignment horizontal="center"/>
    </xf>
    <xf numFmtId="0" fontId="6" fillId="0" borderId="0" xfId="0" applyFont="1" applyBorder="1" applyAlignment="1">
      <alignment horizontal="center"/>
    </xf>
    <xf numFmtId="49" fontId="2" fillId="0" borderId="0" xfId="0" applyNumberFormat="1" applyFont="1" applyAlignment="1" applyProtection="1">
      <alignment horizontal="center"/>
    </xf>
    <xf numFmtId="49" fontId="3" fillId="0" borderId="0" xfId="0" applyNumberFormat="1" applyFont="1" applyAlignment="1" applyProtection="1">
      <alignment horizontal="centerContinuous"/>
    </xf>
    <xf numFmtId="0" fontId="2" fillId="0" borderId="0" xfId="0" applyFont="1" applyAlignment="1">
      <alignment vertical="center" textRotation="90"/>
    </xf>
    <xf numFmtId="1" fontId="2" fillId="0" borderId="59" xfId="0" applyNumberFormat="1" applyFont="1" applyBorder="1" applyAlignment="1">
      <alignment horizontal="center"/>
    </xf>
    <xf numFmtId="1" fontId="2" fillId="0" borderId="59" xfId="0" applyNumberFormat="1" applyFont="1" applyFill="1" applyBorder="1" applyAlignment="1">
      <alignment horizontal="center"/>
    </xf>
    <xf numFmtId="49" fontId="2" fillId="0" borderId="65" xfId="0" applyNumberFormat="1" applyFont="1" applyBorder="1" applyAlignment="1">
      <alignment horizontal="left"/>
    </xf>
    <xf numFmtId="1" fontId="2" fillId="0" borderId="89" xfId="0" applyNumberFormat="1" applyFont="1" applyBorder="1" applyAlignment="1">
      <alignment horizontal="center"/>
    </xf>
    <xf numFmtId="1" fontId="2" fillId="2" borderId="59" xfId="0" applyNumberFormat="1" applyFont="1" applyFill="1" applyBorder="1" applyAlignment="1">
      <alignment horizontal="center"/>
    </xf>
    <xf numFmtId="1" fontId="2" fillId="2" borderId="37" xfId="0" applyNumberFormat="1" applyFont="1" applyFill="1" applyBorder="1" applyAlignment="1" applyProtection="1">
      <alignment horizontal="center"/>
    </xf>
    <xf numFmtId="1" fontId="2" fillId="2" borderId="61" xfId="0" applyNumberFormat="1" applyFont="1" applyFill="1" applyBorder="1" applyAlignment="1" applyProtection="1">
      <alignment horizontal="center"/>
    </xf>
    <xf numFmtId="1" fontId="2" fillId="0" borderId="61" xfId="0" applyNumberFormat="1" applyFont="1" applyFill="1" applyBorder="1" applyAlignment="1" applyProtection="1">
      <alignment horizontal="center"/>
    </xf>
    <xf numFmtId="1" fontId="2" fillId="0" borderId="61" xfId="0" applyNumberFormat="1" applyFont="1" applyFill="1" applyBorder="1" applyAlignment="1">
      <alignment horizontal="center"/>
    </xf>
    <xf numFmtId="1" fontId="2" fillId="2" borderId="61" xfId="0" applyNumberFormat="1" applyFont="1" applyFill="1" applyBorder="1" applyAlignment="1">
      <alignment horizontal="center"/>
    </xf>
    <xf numFmtId="49" fontId="2" fillId="0" borderId="0" xfId="0" applyNumberFormat="1" applyFont="1" applyBorder="1" applyAlignment="1" applyProtection="1">
      <alignment horizontal="center"/>
    </xf>
    <xf numFmtId="0" fontId="2" fillId="0" borderId="9" xfId="0" applyFont="1" applyBorder="1" applyAlignment="1" applyProtection="1">
      <alignment horizontal="left"/>
    </xf>
    <xf numFmtId="49" fontId="3" fillId="0" borderId="9" xfId="0" applyNumberFormat="1" applyFont="1" applyFill="1" applyBorder="1"/>
    <xf numFmtId="49" fontId="2" fillId="0" borderId="9" xfId="0" applyNumberFormat="1" applyFont="1" applyFill="1" applyBorder="1"/>
    <xf numFmtId="49" fontId="2" fillId="0" borderId="0" xfId="0" applyNumberFormat="1" applyFont="1" applyFill="1" applyBorder="1"/>
    <xf numFmtId="49" fontId="2" fillId="0" borderId="10" xfId="0" applyNumberFormat="1" applyFont="1" applyFill="1" applyBorder="1"/>
    <xf numFmtId="0" fontId="3" fillId="0" borderId="31" xfId="0" applyFont="1" applyBorder="1" applyAlignment="1" applyProtection="1">
      <alignment horizontal="centerContinuous" vertical="center"/>
    </xf>
    <xf numFmtId="11" fontId="3" fillId="0" borderId="8" xfId="0" applyNumberFormat="1" applyFont="1" applyBorder="1" applyAlignment="1" applyProtection="1">
      <alignment horizontal="centerContinuous"/>
    </xf>
    <xf numFmtId="11" fontId="2" fillId="0" borderId="8" xfId="0" applyNumberFormat="1" applyFont="1" applyFill="1" applyBorder="1" applyAlignment="1" applyProtection="1">
      <alignment horizontal="centerContinuous"/>
    </xf>
    <xf numFmtId="11" fontId="2" fillId="0" borderId="8" xfId="0" applyNumberFormat="1" applyFont="1" applyBorder="1" applyAlignment="1" applyProtection="1">
      <alignment horizontal="centerContinuous"/>
    </xf>
    <xf numFmtId="49" fontId="2" fillId="0" borderId="8" xfId="0" applyNumberFormat="1" applyFont="1" applyFill="1" applyBorder="1" applyAlignment="1" applyProtection="1">
      <alignment horizontal="centerContinuous"/>
    </xf>
    <xf numFmtId="165" fontId="2" fillId="0" borderId="8" xfId="0" applyNumberFormat="1" applyFont="1" applyBorder="1" applyAlignment="1" applyProtection="1">
      <alignment horizontal="centerContinuous"/>
    </xf>
    <xf numFmtId="49" fontId="2" fillId="0" borderId="29" xfId="0" applyNumberFormat="1" applyFont="1" applyBorder="1" applyAlignment="1" applyProtection="1">
      <alignment horizontal="centerContinuous"/>
    </xf>
    <xf numFmtId="11" fontId="7" fillId="0" borderId="24" xfId="0" applyNumberFormat="1" applyFont="1" applyBorder="1" applyAlignment="1" applyProtection="1">
      <alignment horizontal="center" vertical="center" textRotation="90"/>
    </xf>
    <xf numFmtId="11" fontId="7" fillId="0" borderId="103" xfId="0" applyNumberFormat="1" applyFont="1" applyBorder="1" applyAlignment="1" applyProtection="1">
      <alignment horizontal="center" vertical="center" textRotation="90"/>
    </xf>
    <xf numFmtId="11" fontId="3" fillId="0" borderId="24" xfId="0" applyNumberFormat="1" applyFont="1" applyBorder="1" applyAlignment="1" applyProtection="1">
      <alignment horizontal="center" vertical="center" textRotation="90"/>
    </xf>
    <xf numFmtId="49" fontId="3" fillId="0" borderId="24" xfId="0" applyNumberFormat="1" applyFont="1" applyBorder="1" applyAlignment="1" applyProtection="1">
      <alignment horizontal="center" vertical="center" textRotation="90"/>
    </xf>
    <xf numFmtId="165" fontId="3" fillId="0" borderId="24" xfId="0" applyNumberFormat="1" applyFont="1" applyBorder="1" applyAlignment="1" applyProtection="1">
      <alignment horizontal="center" vertical="center" textRotation="90"/>
    </xf>
    <xf numFmtId="165" fontId="7" fillId="0" borderId="104" xfId="0" applyNumberFormat="1" applyFont="1" applyBorder="1" applyAlignment="1" applyProtection="1">
      <alignment horizontal="center" vertical="center" textRotation="90"/>
    </xf>
    <xf numFmtId="49" fontId="3" fillId="0" borderId="28" xfId="0" applyNumberFormat="1" applyFont="1" applyBorder="1" applyAlignment="1" applyProtection="1">
      <alignment horizontal="left"/>
    </xf>
    <xf numFmtId="1" fontId="2" fillId="0" borderId="37" xfId="0" applyNumberFormat="1" applyFont="1" applyBorder="1" applyAlignment="1" applyProtection="1">
      <alignment horizontal="center"/>
    </xf>
    <xf numFmtId="1" fontId="2" fillId="0" borderId="59" xfId="0" applyNumberFormat="1" applyFont="1" applyBorder="1" applyAlignment="1" applyProtection="1">
      <alignment horizontal="center"/>
    </xf>
    <xf numFmtId="1" fontId="2" fillId="2" borderId="59" xfId="0" applyNumberFormat="1" applyFont="1" applyFill="1" applyBorder="1" applyAlignment="1" applyProtection="1">
      <alignment horizontal="center"/>
    </xf>
    <xf numFmtId="1" fontId="2" fillId="0" borderId="59" xfId="0" applyNumberFormat="1" applyFont="1" applyFill="1" applyBorder="1" applyAlignment="1" applyProtection="1">
      <alignment horizontal="center"/>
    </xf>
    <xf numFmtId="49" fontId="2" fillId="0" borderId="94" xfId="0" applyNumberFormat="1" applyFont="1" applyBorder="1"/>
    <xf numFmtId="0" fontId="0" fillId="0" borderId="0" xfId="0" applyAlignment="1">
      <alignment horizontal="centerContinuous"/>
    </xf>
    <xf numFmtId="0" fontId="0" fillId="0" borderId="0" xfId="0" applyBorder="1"/>
    <xf numFmtId="165" fontId="6" fillId="0" borderId="12" xfId="0" applyNumberFormat="1" applyFont="1" applyBorder="1" applyAlignment="1" applyProtection="1">
      <alignment horizontal="center" wrapText="1"/>
      <protection hidden="1"/>
    </xf>
    <xf numFmtId="0" fontId="13" fillId="0" borderId="2" xfId="0" applyFont="1" applyBorder="1" applyAlignment="1" applyProtection="1">
      <alignment horizontal="right"/>
      <protection hidden="1"/>
    </xf>
    <xf numFmtId="0" fontId="6" fillId="0" borderId="29" xfId="0" applyFont="1" applyBorder="1" applyAlignment="1" applyProtection="1">
      <alignment horizontal="center" wrapText="1"/>
      <protection hidden="1"/>
    </xf>
    <xf numFmtId="0" fontId="6" fillId="0" borderId="9" xfId="0" applyFont="1" applyBorder="1" applyAlignment="1" applyProtection="1">
      <alignment horizontal="right"/>
      <protection hidden="1"/>
    </xf>
    <xf numFmtId="0" fontId="6" fillId="0" borderId="12" xfId="0" applyFont="1" applyBorder="1" applyAlignment="1" applyProtection="1">
      <alignment horizontal="center" wrapText="1"/>
      <protection hidden="1"/>
    </xf>
    <xf numFmtId="0" fontId="6" fillId="0" borderId="8" xfId="0" applyFont="1" applyBorder="1" applyAlignment="1" applyProtection="1">
      <alignment horizontal="center" wrapText="1"/>
      <protection hidden="1"/>
    </xf>
    <xf numFmtId="0" fontId="6" fillId="0" borderId="9" xfId="0" applyFont="1" applyBorder="1" applyAlignment="1" applyProtection="1">
      <alignment horizontal="center" wrapText="1"/>
      <protection hidden="1"/>
    </xf>
    <xf numFmtId="0" fontId="13" fillId="0" borderId="9" xfId="0" applyFont="1" applyBorder="1" applyAlignment="1" applyProtection="1">
      <alignment horizontal="right"/>
      <protection hidden="1"/>
    </xf>
    <xf numFmtId="0" fontId="13" fillId="0" borderId="10" xfId="0" applyFont="1" applyBorder="1" applyAlignment="1" applyProtection="1">
      <alignment horizontal="right"/>
      <protection hidden="1"/>
    </xf>
    <xf numFmtId="165" fontId="13" fillId="0" borderId="13" xfId="0" applyNumberFormat="1" applyFont="1" applyBorder="1" applyAlignment="1" applyProtection="1">
      <alignment horizontal="center" wrapText="1"/>
      <protection hidden="1"/>
    </xf>
    <xf numFmtId="165" fontId="6" fillId="0" borderId="9" xfId="0" applyNumberFormat="1" applyFont="1" applyBorder="1" applyAlignment="1" applyProtection="1">
      <alignment horizontal="center" wrapText="1"/>
      <protection hidden="1"/>
    </xf>
    <xf numFmtId="165" fontId="6" fillId="0" borderId="0" xfId="0" applyNumberFormat="1" applyFont="1" applyBorder="1" applyAlignment="1" applyProtection="1">
      <alignment horizontal="center" wrapText="1"/>
      <protection hidden="1"/>
    </xf>
    <xf numFmtId="0" fontId="6" fillId="0" borderId="0" xfId="0" applyFont="1" applyAlignment="1" applyProtection="1">
      <alignment horizontal="right"/>
      <protection hidden="1"/>
    </xf>
    <xf numFmtId="165" fontId="6" fillId="0" borderId="0" xfId="0" applyNumberFormat="1" applyFont="1" applyAlignment="1" applyProtection="1">
      <alignment horizontal="center" wrapText="1"/>
      <protection hidden="1"/>
    </xf>
    <xf numFmtId="0" fontId="6" fillId="0" borderId="0" xfId="0" applyFont="1" applyBorder="1" applyAlignment="1" applyProtection="1">
      <alignment horizontal="right"/>
      <protection hidden="1"/>
    </xf>
    <xf numFmtId="165" fontId="6" fillId="0" borderId="8" xfId="0" applyNumberFormat="1" applyFont="1" applyBorder="1" applyAlignment="1" applyProtection="1">
      <alignment horizontal="center" wrapText="1"/>
      <protection hidden="1"/>
    </xf>
    <xf numFmtId="0" fontId="0" fillId="0" borderId="9" xfId="0" applyBorder="1"/>
    <xf numFmtId="49" fontId="3" fillId="0" borderId="0" xfId="0" applyNumberFormat="1" applyFont="1" applyFill="1" applyBorder="1"/>
    <xf numFmtId="165" fontId="3"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49" fontId="3" fillId="0" borderId="0" xfId="0" applyNumberFormat="1" applyFont="1" applyFill="1"/>
    <xf numFmtId="49" fontId="2" fillId="0" borderId="1" xfId="0" applyNumberFormat="1" applyFont="1" applyFill="1" applyBorder="1"/>
    <xf numFmtId="49" fontId="2" fillId="0" borderId="0" xfId="0" applyNumberFormat="1" applyFont="1" applyFill="1"/>
    <xf numFmtId="49" fontId="2" fillId="0" borderId="6" xfId="0" applyNumberFormat="1" applyFont="1" applyFill="1" applyBorder="1"/>
    <xf numFmtId="165" fontId="2" fillId="0" borderId="11" xfId="0" applyNumberFormat="1" applyFont="1" applyFill="1" applyBorder="1" applyAlignment="1">
      <alignment horizontal="center"/>
    </xf>
    <xf numFmtId="49" fontId="2" fillId="0" borderId="9" xfId="0" applyNumberFormat="1" applyFont="1" applyFill="1" applyBorder="1" applyAlignment="1"/>
    <xf numFmtId="165" fontId="2" fillId="0" borderId="0" xfId="0" applyNumberFormat="1" applyFont="1" applyFill="1" applyAlignment="1">
      <alignment horizontal="center"/>
    </xf>
    <xf numFmtId="0" fontId="2" fillId="0" borderId="0" xfId="0" applyFont="1" applyFill="1" applyAlignment="1" applyProtection="1">
      <alignment horizontal="center"/>
    </xf>
    <xf numFmtId="0" fontId="3" fillId="0" borderId="0" xfId="0" applyFont="1" applyFill="1" applyAlignment="1" applyProtection="1">
      <alignment horizontal="left"/>
    </xf>
    <xf numFmtId="0" fontId="2" fillId="0" borderId="0" xfId="0" applyFont="1" applyFill="1" applyBorder="1" applyAlignment="1" applyProtection="1">
      <alignment horizontal="center"/>
    </xf>
    <xf numFmtId="1" fontId="2" fillId="0" borderId="0" xfId="0" applyNumberFormat="1" applyFont="1" applyFill="1" applyAlignment="1" applyProtection="1">
      <alignment horizontal="center"/>
    </xf>
    <xf numFmtId="0" fontId="2" fillId="0" borderId="8" xfId="0" applyFont="1" applyFill="1" applyBorder="1" applyAlignment="1" applyProtection="1">
      <alignment horizontal="center"/>
    </xf>
    <xf numFmtId="0" fontId="0" fillId="0" borderId="0" xfId="0" applyFill="1"/>
    <xf numFmtId="0" fontId="3" fillId="0" borderId="9" xfId="0" applyFont="1" applyFill="1" applyBorder="1" applyAlignment="1" applyProtection="1">
      <alignment horizontal="left"/>
    </xf>
    <xf numFmtId="0" fontId="2" fillId="0" borderId="0" xfId="0" applyFont="1" applyFill="1" applyAlignment="1">
      <alignment horizontal="center"/>
    </xf>
    <xf numFmtId="11" fontId="2" fillId="0" borderId="0" xfId="0" applyNumberFormat="1" applyFont="1" applyFill="1" applyAlignment="1">
      <alignment horizontal="center"/>
    </xf>
    <xf numFmtId="0" fontId="2" fillId="0" borderId="0" xfId="0" applyFont="1" applyFill="1"/>
    <xf numFmtId="0" fontId="2" fillId="0" borderId="2" xfId="0" applyFont="1" applyFill="1" applyBorder="1" applyAlignment="1" applyProtection="1">
      <alignment horizontal="center"/>
    </xf>
    <xf numFmtId="0" fontId="2" fillId="0" borderId="31" xfId="0" applyFont="1" applyFill="1" applyBorder="1" applyAlignment="1" applyProtection="1">
      <alignment horizontal="center"/>
    </xf>
    <xf numFmtId="0" fontId="6" fillId="0" borderId="0" xfId="0" applyFont="1" applyFill="1"/>
    <xf numFmtId="0" fontId="6" fillId="0" borderId="0" xfId="0" applyFont="1" applyFill="1" applyAlignment="1">
      <alignment horizontal="center"/>
    </xf>
    <xf numFmtId="11" fontId="6" fillId="0" borderId="0" xfId="0" applyNumberFormat="1" applyFont="1" applyFill="1" applyAlignment="1">
      <alignment horizontal="center"/>
    </xf>
    <xf numFmtId="0" fontId="2" fillId="0" borderId="0" xfId="0" applyFont="1" applyFill="1" applyBorder="1" applyAlignment="1">
      <alignment horizontal="left"/>
    </xf>
    <xf numFmtId="0" fontId="2" fillId="0" borderId="0" xfId="0" applyFont="1" applyFill="1" applyBorder="1"/>
    <xf numFmtId="0" fontId="2" fillId="0" borderId="1" xfId="0" applyFont="1" applyFill="1" applyBorder="1" applyAlignment="1" applyProtection="1">
      <alignment horizontal="left" vertical="center"/>
    </xf>
    <xf numFmtId="0" fontId="2" fillId="0" borderId="94" xfId="0" applyFont="1" applyFill="1" applyBorder="1" applyAlignment="1" applyProtection="1">
      <alignment horizontal="left" vertical="center"/>
    </xf>
    <xf numFmtId="49" fontId="2" fillId="0" borderId="127" xfId="0" applyNumberFormat="1" applyFont="1" applyFill="1" applyBorder="1"/>
    <xf numFmtId="0" fontId="2" fillId="0" borderId="0" xfId="0" applyFont="1" applyFill="1" applyAlignment="1">
      <alignment vertical="center"/>
    </xf>
    <xf numFmtId="49" fontId="2" fillId="0" borderId="25" xfId="0" applyNumberFormat="1" applyFont="1" applyFill="1" applyBorder="1"/>
    <xf numFmtId="1" fontId="2" fillId="0" borderId="136" xfId="0" applyNumberFormat="1" applyFont="1" applyBorder="1" applyAlignment="1" applyProtection="1">
      <alignment horizontal="center"/>
    </xf>
    <xf numFmtId="1" fontId="2" fillId="2" borderId="136" xfId="0" applyNumberFormat="1" applyFont="1" applyFill="1" applyBorder="1" applyAlignment="1" applyProtection="1">
      <alignment horizontal="center"/>
    </xf>
    <xf numFmtId="1" fontId="2" fillId="0" borderId="136" xfId="0" applyNumberFormat="1" applyFont="1" applyFill="1" applyBorder="1" applyAlignment="1" applyProtection="1">
      <alignment horizontal="center"/>
    </xf>
    <xf numFmtId="1" fontId="2" fillId="0" borderId="136" xfId="0" applyNumberFormat="1" applyFont="1" applyBorder="1" applyAlignment="1">
      <alignment horizontal="center"/>
    </xf>
    <xf numFmtId="1" fontId="2" fillId="0" borderId="136" xfId="0" applyNumberFormat="1" applyFont="1" applyFill="1" applyBorder="1" applyAlignment="1">
      <alignment horizontal="center"/>
    </xf>
    <xf numFmtId="0" fontId="4" fillId="0" borderId="0" xfId="0" applyFont="1" applyFill="1" applyBorder="1" applyAlignment="1">
      <alignment horizontal="centerContinuous" wrapText="1"/>
    </xf>
    <xf numFmtId="0" fontId="2" fillId="0" borderId="0" xfId="0" applyFont="1" applyFill="1" applyBorder="1" applyAlignment="1"/>
    <xf numFmtId="0" fontId="2" fillId="0" borderId="11" xfId="0" applyFont="1" applyFill="1" applyBorder="1" applyAlignment="1"/>
    <xf numFmtId="0" fontId="3" fillId="0" borderId="75" xfId="0" applyFont="1" applyFill="1" applyBorder="1" applyAlignment="1"/>
    <xf numFmtId="49" fontId="2" fillId="0" borderId="16" xfId="0" applyNumberFormat="1" applyFont="1" applyFill="1" applyBorder="1"/>
    <xf numFmtId="0" fontId="2" fillId="0" borderId="9" xfId="0" applyFont="1" applyFill="1" applyBorder="1" applyAlignment="1">
      <alignment horizontal="left"/>
    </xf>
    <xf numFmtId="165" fontId="4" fillId="0" borderId="0" xfId="0" applyNumberFormat="1" applyFont="1" applyFill="1" applyBorder="1" applyAlignment="1">
      <alignment horizontal="centerContinuous" wrapText="1"/>
    </xf>
    <xf numFmtId="165" fontId="2" fillId="0" borderId="8" xfId="0" applyNumberFormat="1" applyFont="1" applyFill="1" applyBorder="1" applyAlignment="1">
      <alignment horizontal="center"/>
    </xf>
    <xf numFmtId="165" fontId="2" fillId="0" borderId="81" xfId="0" applyNumberFormat="1" applyFont="1" applyFill="1" applyBorder="1" applyAlignment="1">
      <alignment horizontal="center"/>
    </xf>
    <xf numFmtId="165" fontId="2" fillId="0" borderId="115" xfId="0" applyNumberFormat="1" applyFont="1" applyFill="1" applyBorder="1" applyAlignment="1">
      <alignment horizontal="center"/>
    </xf>
    <xf numFmtId="0" fontId="13" fillId="0" borderId="2" xfId="0" applyFont="1" applyBorder="1" applyAlignment="1" applyProtection="1">
      <alignment horizontal="left"/>
      <protection hidden="1"/>
    </xf>
    <xf numFmtId="0" fontId="13" fillId="0" borderId="9" xfId="0" applyFont="1" applyBorder="1" applyAlignment="1" applyProtection="1">
      <alignment horizontal="left"/>
      <protection hidden="1"/>
    </xf>
    <xf numFmtId="165" fontId="13" fillId="0" borderId="12" xfId="0" applyNumberFormat="1" applyFont="1" applyBorder="1" applyAlignment="1" applyProtection="1">
      <alignment horizontal="center" wrapText="1"/>
      <protection hidden="1"/>
    </xf>
    <xf numFmtId="165" fontId="13" fillId="0" borderId="29" xfId="0" applyNumberFormat="1" applyFont="1" applyBorder="1" applyAlignment="1" applyProtection="1">
      <alignment horizontal="center" wrapText="1"/>
      <protection hidden="1"/>
    </xf>
    <xf numFmtId="0" fontId="2" fillId="0" borderId="9" xfId="0" applyFont="1" applyFill="1" applyBorder="1"/>
    <xf numFmtId="1" fontId="2" fillId="2" borderId="136" xfId="0" applyNumberFormat="1" applyFont="1" applyFill="1" applyBorder="1" applyAlignment="1">
      <alignment horizontal="center"/>
    </xf>
    <xf numFmtId="0" fontId="2" fillId="0" borderId="9" xfId="0" applyFont="1" applyFill="1" applyBorder="1" applyAlignment="1"/>
    <xf numFmtId="49" fontId="2" fillId="0" borderId="0" xfId="0" applyNumberFormat="1" applyFont="1" applyFill="1" applyBorder="1" applyAlignment="1"/>
    <xf numFmtId="49" fontId="3" fillId="0" borderId="0" xfId="0" applyNumberFormat="1" applyFont="1" applyFill="1" applyBorder="1" applyAlignment="1"/>
    <xf numFmtId="0" fontId="0" fillId="0" borderId="0" xfId="0" applyFill="1" applyBorder="1" applyAlignment="1"/>
    <xf numFmtId="49" fontId="3" fillId="0" borderId="2" xfId="0" applyNumberFormat="1" applyFont="1" applyFill="1" applyBorder="1"/>
    <xf numFmtId="49" fontId="3" fillId="0" borderId="8" xfId="0" applyNumberFormat="1" applyFont="1" applyFill="1" applyBorder="1"/>
    <xf numFmtId="1" fontId="2" fillId="0" borderId="8" xfId="0" applyNumberFormat="1" applyFont="1" applyFill="1" applyBorder="1" applyAlignment="1" applyProtection="1">
      <alignment horizontal="center"/>
    </xf>
    <xf numFmtId="1" fontId="2" fillId="0" borderId="0" xfId="0" applyNumberFormat="1" applyFont="1" applyFill="1" applyBorder="1"/>
    <xf numFmtId="1" fontId="21" fillId="0" borderId="0" xfId="0" applyNumberFormat="1" applyFont="1" applyFill="1" applyBorder="1"/>
    <xf numFmtId="1" fontId="2" fillId="0" borderId="0" xfId="0" applyNumberFormat="1" applyFont="1" applyFill="1" applyBorder="1" applyAlignment="1"/>
    <xf numFmtId="1" fontId="21" fillId="0" borderId="0" xfId="0" applyNumberFormat="1" applyFont="1" applyFill="1" applyBorder="1" applyAlignment="1"/>
    <xf numFmtId="49" fontId="2" fillId="0" borderId="0" xfId="0" applyNumberFormat="1" applyFont="1" applyFill="1" applyBorder="1" applyAlignment="1" applyProtection="1">
      <alignment horizontal="center"/>
    </xf>
    <xf numFmtId="0" fontId="3" fillId="0" borderId="8" xfId="0" applyFont="1" applyBorder="1" applyAlignment="1" applyProtection="1">
      <alignment horizontal="centerContinuous" vertical="center"/>
    </xf>
    <xf numFmtId="49" fontId="2" fillId="0" borderId="135" xfId="0" applyNumberFormat="1" applyFont="1" applyFill="1" applyBorder="1" applyAlignment="1">
      <alignment horizontal="center"/>
    </xf>
    <xf numFmtId="49" fontId="2" fillId="0" borderId="49" xfId="0" applyNumberFormat="1" applyFont="1" applyFill="1" applyBorder="1" applyAlignment="1">
      <alignment horizontal="center"/>
    </xf>
    <xf numFmtId="11" fontId="7" fillId="0" borderId="49" xfId="0" applyNumberFormat="1" applyFont="1" applyBorder="1" applyAlignment="1" applyProtection="1">
      <alignment horizontal="center" vertical="center" textRotation="90"/>
    </xf>
    <xf numFmtId="49" fontId="2" fillId="0" borderId="50" xfId="0" applyNumberFormat="1" applyFont="1" applyFill="1" applyBorder="1" applyAlignment="1">
      <alignment horizontal="center"/>
    </xf>
    <xf numFmtId="49" fontId="2" fillId="0" borderId="52" xfId="0" applyNumberFormat="1" applyFont="1" applyFill="1" applyBorder="1" applyAlignment="1">
      <alignment horizontal="center"/>
    </xf>
    <xf numFmtId="0" fontId="6" fillId="0" borderId="0" xfId="0" applyFont="1" applyAlignment="1">
      <alignment horizontal="center" wrapText="1"/>
    </xf>
    <xf numFmtId="0" fontId="13" fillId="0" borderId="2" xfId="0" applyFont="1" applyBorder="1" applyAlignment="1">
      <alignment horizontal="right"/>
    </xf>
    <xf numFmtId="0" fontId="6" fillId="0" borderId="29" xfId="0" applyFont="1" applyBorder="1" applyAlignment="1">
      <alignment horizontal="center" wrapText="1"/>
    </xf>
    <xf numFmtId="0" fontId="6" fillId="0" borderId="9" xfId="0" applyFont="1" applyBorder="1" applyAlignment="1">
      <alignment horizontal="right"/>
    </xf>
    <xf numFmtId="2" fontId="6" fillId="0" borderId="12" xfId="0" applyNumberFormat="1" applyFont="1" applyBorder="1" applyAlignment="1">
      <alignment horizontal="center" wrapText="1"/>
    </xf>
    <xf numFmtId="0" fontId="6" fillId="0" borderId="12" xfId="0" applyFont="1" applyBorder="1" applyAlignment="1">
      <alignment horizontal="center" wrapText="1"/>
    </xf>
    <xf numFmtId="0" fontId="6" fillId="0" borderId="10" xfId="0" applyFont="1" applyBorder="1" applyAlignment="1">
      <alignment horizontal="right" wrapText="1"/>
    </xf>
    <xf numFmtId="0" fontId="6" fillId="0" borderId="13" xfId="0" applyFont="1" applyBorder="1" applyAlignment="1">
      <alignment horizontal="center" wrapText="1"/>
    </xf>
    <xf numFmtId="0" fontId="6" fillId="0" borderId="2" xfId="0" applyFont="1" applyBorder="1" applyAlignment="1">
      <alignment horizontal="right" wrapText="1"/>
    </xf>
    <xf numFmtId="0" fontId="6" fillId="0" borderId="0" xfId="0" applyFont="1" applyAlignment="1">
      <alignment horizontal="right" wrapText="1"/>
    </xf>
    <xf numFmtId="0" fontId="13" fillId="0" borderId="2" xfId="0" applyFont="1" applyBorder="1" applyAlignment="1">
      <alignment horizontal="right" wrapText="1"/>
    </xf>
    <xf numFmtId="0" fontId="13" fillId="0" borderId="8" xfId="0" applyFont="1" applyBorder="1" applyAlignment="1">
      <alignment horizontal="center"/>
    </xf>
    <xf numFmtId="0" fontId="13" fillId="0" borderId="8" xfId="0" applyFont="1" applyBorder="1" applyAlignment="1">
      <alignment horizontal="center" wrapText="1"/>
    </xf>
    <xf numFmtId="0" fontId="6" fillId="0" borderId="9" xfId="0" applyFont="1" applyBorder="1" applyAlignment="1">
      <alignment horizontal="right" wrapText="1"/>
    </xf>
    <xf numFmtId="0" fontId="6" fillId="0" borderId="0" xfId="0" applyFont="1" applyBorder="1" applyAlignment="1">
      <alignment horizontal="center" wrapText="1"/>
    </xf>
    <xf numFmtId="0" fontId="13" fillId="0" borderId="9" xfId="0" applyFont="1" applyBorder="1" applyAlignment="1">
      <alignment horizontal="right"/>
    </xf>
    <xf numFmtId="165" fontId="6" fillId="0" borderId="0" xfId="0" applyNumberFormat="1" applyFont="1" applyBorder="1" applyAlignment="1">
      <alignment horizontal="center" wrapText="1"/>
    </xf>
    <xf numFmtId="165" fontId="6" fillId="0" borderId="11" xfId="0" applyNumberFormat="1" applyFont="1" applyBorder="1" applyAlignment="1">
      <alignment horizontal="center" wrapText="1"/>
    </xf>
    <xf numFmtId="0" fontId="6" fillId="0" borderId="0" xfId="0" applyFont="1" applyAlignment="1">
      <alignment horizontal="right"/>
    </xf>
    <xf numFmtId="165" fontId="6" fillId="0" borderId="0" xfId="0" applyNumberFormat="1" applyFont="1" applyAlignment="1">
      <alignment horizontal="center" wrapText="1"/>
    </xf>
    <xf numFmtId="0" fontId="13" fillId="0" borderId="29" xfId="0" applyFont="1" applyBorder="1" applyAlignment="1">
      <alignment horizontal="center" wrapText="1"/>
    </xf>
    <xf numFmtId="165" fontId="6" fillId="0" borderId="12" xfId="0" applyNumberFormat="1" applyFont="1" applyBorder="1" applyAlignment="1">
      <alignment horizontal="center" wrapText="1"/>
    </xf>
    <xf numFmtId="165" fontId="6" fillId="0" borderId="13" xfId="0" applyNumberFormat="1" applyFont="1" applyBorder="1" applyAlignment="1">
      <alignment horizontal="center" wrapText="1"/>
    </xf>
    <xf numFmtId="0" fontId="6" fillId="0" borderId="0" xfId="0" applyFont="1" applyBorder="1" applyAlignment="1">
      <alignment horizontal="right"/>
    </xf>
    <xf numFmtId="0" fontId="13" fillId="0" borderId="2" xfId="0" applyFont="1" applyBorder="1" applyAlignment="1" applyProtection="1">
      <alignment horizontal="center" wrapText="1"/>
      <protection hidden="1"/>
    </xf>
    <xf numFmtId="0" fontId="6" fillId="0" borderId="13" xfId="0" applyFont="1" applyBorder="1" applyAlignment="1">
      <alignment horizontal="center" vertical="center" wrapText="1"/>
    </xf>
    <xf numFmtId="0" fontId="13" fillId="0" borderId="2" xfId="0" applyFont="1" applyBorder="1" applyAlignment="1" applyProtection="1">
      <alignment horizontal="centerContinuous" wrapText="1"/>
      <protection hidden="1"/>
    </xf>
    <xf numFmtId="0" fontId="0" fillId="0" borderId="8" xfId="0" applyBorder="1" applyAlignment="1" applyProtection="1">
      <alignment horizontal="centerContinuous" wrapText="1"/>
      <protection hidden="1"/>
    </xf>
    <xf numFmtId="165" fontId="13" fillId="0" borderId="11" xfId="0" applyNumberFormat="1" applyFont="1" applyBorder="1" applyAlignment="1" applyProtection="1">
      <alignment horizontal="center" wrapText="1"/>
      <protection hidden="1"/>
    </xf>
    <xf numFmtId="165" fontId="13" fillId="0" borderId="0" xfId="0" applyNumberFormat="1" applyFont="1" applyBorder="1" applyAlignment="1" applyProtection="1">
      <alignment horizontal="center" wrapText="1"/>
      <protection hidden="1"/>
    </xf>
    <xf numFmtId="0" fontId="0" fillId="0" borderId="8" xfId="0" applyBorder="1" applyAlignment="1" applyProtection="1">
      <alignment horizontal="center" wrapText="1"/>
      <protection hidden="1"/>
    </xf>
    <xf numFmtId="0" fontId="6" fillId="0" borderId="9" xfId="0" applyFont="1" applyBorder="1"/>
    <xf numFmtId="0" fontId="13" fillId="0" borderId="10" xfId="0" applyFont="1" applyBorder="1" applyAlignment="1">
      <alignment horizontal="right"/>
    </xf>
    <xf numFmtId="165" fontId="13" fillId="0" borderId="11" xfId="0" applyNumberFormat="1" applyFont="1" applyBorder="1" applyAlignment="1">
      <alignment horizontal="center" wrapText="1"/>
    </xf>
    <xf numFmtId="0" fontId="13" fillId="0" borderId="154" xfId="0" applyFont="1" applyBorder="1" applyAlignment="1" applyProtection="1">
      <alignment horizontal="left"/>
      <protection hidden="1"/>
    </xf>
    <xf numFmtId="165" fontId="6" fillId="0" borderId="90" xfId="0" applyNumberFormat="1" applyFont="1" applyBorder="1" applyAlignment="1" applyProtection="1">
      <alignment horizontal="center" wrapText="1"/>
      <protection hidden="1"/>
    </xf>
    <xf numFmtId="165" fontId="6" fillId="0" borderId="155" xfId="0" applyNumberFormat="1" applyFont="1" applyBorder="1" applyAlignment="1" applyProtection="1">
      <alignment horizontal="center" wrapText="1"/>
      <protection hidden="1"/>
    </xf>
    <xf numFmtId="0" fontId="13" fillId="0" borderId="68" xfId="0" applyFont="1" applyBorder="1" applyAlignment="1" applyProtection="1">
      <alignment horizontal="right"/>
      <protection hidden="1"/>
    </xf>
    <xf numFmtId="0" fontId="13" fillId="0" borderId="75" xfId="0" applyFont="1" applyBorder="1" applyAlignment="1" applyProtection="1">
      <alignment horizontal="left"/>
      <protection hidden="1"/>
    </xf>
    <xf numFmtId="165" fontId="6" fillId="0" borderId="15" xfId="0" applyNumberFormat="1" applyFont="1" applyBorder="1" applyAlignment="1" applyProtection="1">
      <alignment horizontal="center" wrapText="1"/>
      <protection hidden="1"/>
    </xf>
    <xf numFmtId="165" fontId="13" fillId="0" borderId="29" xfId="0" applyNumberFormat="1" applyFont="1" applyFill="1" applyBorder="1" applyAlignment="1">
      <alignment horizontal="center" wrapText="1"/>
    </xf>
    <xf numFmtId="0" fontId="13" fillId="0" borderId="13" xfId="0" applyFont="1" applyBorder="1" applyAlignment="1" applyProtection="1">
      <alignment horizontal="center" wrapText="1"/>
      <protection hidden="1"/>
    </xf>
    <xf numFmtId="165" fontId="13" fillId="0" borderId="5" xfId="0" applyNumberFormat="1" applyFont="1" applyBorder="1" applyAlignment="1" applyProtection="1">
      <alignment horizontal="center" wrapText="1"/>
      <protection hidden="1"/>
    </xf>
    <xf numFmtId="165" fontId="13" fillId="0" borderId="46" xfId="0" applyNumberFormat="1" applyFont="1" applyBorder="1" applyAlignment="1" applyProtection="1">
      <alignment horizontal="center" wrapText="1"/>
      <protection hidden="1"/>
    </xf>
    <xf numFmtId="165" fontId="13" fillId="0" borderId="8" xfId="0" applyNumberFormat="1" applyFont="1" applyBorder="1" applyAlignment="1" applyProtection="1">
      <alignment horizontal="center" wrapText="1"/>
      <protection hidden="1"/>
    </xf>
    <xf numFmtId="165" fontId="13" fillId="0" borderId="11" xfId="0" applyNumberFormat="1" applyFont="1" applyBorder="1" applyAlignment="1">
      <alignment horizontal="center"/>
    </xf>
    <xf numFmtId="0" fontId="20" fillId="0" borderId="0" xfId="0" applyFont="1" applyBorder="1" applyAlignment="1">
      <alignment horizontal="center" wrapText="1"/>
    </xf>
    <xf numFmtId="0" fontId="17" fillId="0" borderId="0" xfId="0" applyFont="1"/>
    <xf numFmtId="0" fontId="4" fillId="0" borderId="0" xfId="0" applyFont="1" applyFill="1" applyAlignment="1" applyProtection="1">
      <alignment horizontal="centerContinuous" wrapText="1"/>
    </xf>
    <xf numFmtId="49" fontId="3" fillId="0" borderId="0" xfId="0" applyNumberFormat="1" applyFont="1" applyFill="1" applyAlignment="1">
      <alignment horizontal="centerContinuous" vertical="center"/>
    </xf>
    <xf numFmtId="49" fontId="2" fillId="0" borderId="0" xfId="0" applyNumberFormat="1" applyFont="1" applyFill="1" applyAlignment="1">
      <alignment horizontal="left"/>
    </xf>
    <xf numFmtId="49" fontId="2" fillId="0" borderId="143" xfId="0" applyNumberFormat="1" applyFont="1" applyFill="1" applyBorder="1" applyAlignment="1">
      <alignment horizontal="center"/>
    </xf>
    <xf numFmtId="1" fontId="2" fillId="2" borderId="134" xfId="0" applyNumberFormat="1" applyFont="1" applyFill="1" applyBorder="1" applyAlignment="1" applyProtection="1">
      <alignment horizontal="center"/>
    </xf>
    <xf numFmtId="49" fontId="2" fillId="0" borderId="138" xfId="0" applyNumberFormat="1" applyFont="1" applyFill="1" applyBorder="1" applyAlignment="1">
      <alignment horizontal="left"/>
    </xf>
    <xf numFmtId="49" fontId="2" fillId="0" borderId="17" xfId="0" applyNumberFormat="1" applyFont="1" applyFill="1" applyBorder="1" applyAlignment="1">
      <alignment horizontal="center"/>
    </xf>
    <xf numFmtId="1" fontId="2" fillId="0" borderId="118" xfId="0" applyNumberFormat="1" applyFont="1" applyBorder="1" applyAlignment="1" applyProtection="1">
      <alignment horizontal="center"/>
    </xf>
    <xf numFmtId="49" fontId="2" fillId="0" borderId="60" xfId="0" applyNumberFormat="1" applyFont="1" applyFill="1" applyBorder="1" applyAlignment="1">
      <alignment horizontal="left"/>
    </xf>
    <xf numFmtId="1" fontId="2" fillId="2" borderId="118" xfId="0" applyNumberFormat="1" applyFont="1" applyFill="1" applyBorder="1" applyAlignment="1" applyProtection="1">
      <alignment horizontal="center"/>
    </xf>
    <xf numFmtId="1" fontId="2" fillId="0" borderId="118" xfId="0" applyNumberFormat="1" applyFont="1" applyFill="1" applyBorder="1" applyAlignment="1" applyProtection="1">
      <alignment horizontal="center"/>
    </xf>
    <xf numFmtId="1" fontId="2" fillId="0" borderId="118" xfId="0" applyNumberFormat="1" applyFont="1" applyBorder="1" applyAlignment="1">
      <alignment horizontal="center"/>
    </xf>
    <xf numFmtId="49" fontId="2" fillId="0" borderId="60" xfId="0" applyNumberFormat="1" applyFont="1" applyFill="1" applyBorder="1" applyAlignment="1">
      <alignment horizontal="left" wrapText="1"/>
    </xf>
    <xf numFmtId="165" fontId="2" fillId="0" borderId="60" xfId="0" applyNumberFormat="1" applyFont="1" applyFill="1" applyBorder="1" applyAlignment="1">
      <alignment horizontal="left"/>
    </xf>
    <xf numFmtId="49" fontId="2" fillId="0" borderId="60" xfId="0" applyNumberFormat="1" applyFont="1" applyFill="1" applyBorder="1" applyAlignment="1">
      <alignment horizontal="center"/>
    </xf>
    <xf numFmtId="49" fontId="2" fillId="0" borderId="18" xfId="0" applyNumberFormat="1" applyFont="1" applyFill="1" applyBorder="1" applyAlignment="1">
      <alignment horizontal="center"/>
    </xf>
    <xf numFmtId="1" fontId="2" fillId="0" borderId="119" xfId="0" applyNumberFormat="1" applyFont="1" applyFill="1" applyBorder="1" applyAlignment="1" applyProtection="1">
      <alignment horizontal="center"/>
    </xf>
    <xf numFmtId="49" fontId="2" fillId="0" borderId="62" xfId="0" applyNumberFormat="1" applyFont="1" applyFill="1" applyBorder="1" applyAlignment="1">
      <alignment horizontal="left" wrapText="1"/>
    </xf>
    <xf numFmtId="49" fontId="2" fillId="0" borderId="12" xfId="0" applyNumberFormat="1" applyFont="1" applyFill="1" applyBorder="1" applyAlignment="1">
      <alignment horizontal="left"/>
    </xf>
    <xf numFmtId="0" fontId="2" fillId="0" borderId="9" xfId="0" applyFont="1" applyFill="1" applyBorder="1" applyAlignment="1" applyProtection="1">
      <alignment horizontal="left"/>
    </xf>
    <xf numFmtId="0" fontId="6" fillId="0" borderId="12" xfId="0" applyFont="1" applyFill="1" applyBorder="1" applyAlignment="1">
      <alignment horizontal="left"/>
    </xf>
    <xf numFmtId="0" fontId="6" fillId="0" borderId="9" xfId="0" applyFont="1" applyBorder="1" applyAlignment="1">
      <alignment horizontal="left"/>
    </xf>
    <xf numFmtId="0" fontId="6" fillId="0" borderId="13" xfId="0" applyFont="1" applyFill="1" applyBorder="1" applyAlignment="1">
      <alignment horizontal="left"/>
    </xf>
    <xf numFmtId="0" fontId="6" fillId="0" borderId="0" xfId="0" applyFont="1" applyFill="1" applyAlignment="1">
      <alignment horizontal="left"/>
    </xf>
    <xf numFmtId="165" fontId="7" fillId="0" borderId="80" xfId="0" applyNumberFormat="1" applyFont="1" applyFill="1" applyBorder="1" applyAlignment="1" applyProtection="1">
      <alignment horizontal="centerContinuous" wrapText="1"/>
    </xf>
    <xf numFmtId="165" fontId="3" fillId="0" borderId="64" xfId="0" applyNumberFormat="1" applyFont="1" applyFill="1" applyBorder="1" applyAlignment="1" applyProtection="1">
      <alignment horizontal="centerContinuous" wrapText="1"/>
    </xf>
    <xf numFmtId="165" fontId="7" fillId="0" borderId="80" xfId="0" applyNumberFormat="1" applyFont="1" applyFill="1" applyBorder="1" applyAlignment="1">
      <alignment horizontal="center" wrapText="1"/>
    </xf>
    <xf numFmtId="165" fontId="3" fillId="0" borderId="4" xfId="0" applyNumberFormat="1" applyFont="1" applyFill="1" applyBorder="1" applyAlignment="1">
      <alignment horizontal="center" wrapText="1"/>
    </xf>
    <xf numFmtId="0" fontId="15" fillId="0" borderId="9" xfId="0" applyFont="1" applyFill="1" applyBorder="1" applyAlignment="1"/>
    <xf numFmtId="0" fontId="2" fillId="0" borderId="9" xfId="0" applyNumberFormat="1" applyFont="1" applyFill="1" applyBorder="1" applyAlignment="1"/>
    <xf numFmtId="165" fontId="3" fillId="0" borderId="0" xfId="0" applyNumberFormat="1" applyFont="1" applyFill="1" applyBorder="1"/>
    <xf numFmtId="0" fontId="3" fillId="0" borderId="0" xfId="0" applyNumberFormat="1" applyFont="1" applyFill="1" applyBorder="1" applyAlignment="1"/>
    <xf numFmtId="0" fontId="6" fillId="0" borderId="0" xfId="0" applyFont="1" applyFill="1" applyBorder="1" applyAlignment="1">
      <alignment horizontal="center"/>
    </xf>
    <xf numFmtId="0" fontId="6" fillId="0" borderId="12" xfId="0" applyFont="1" applyFill="1" applyBorder="1" applyAlignment="1">
      <alignment horizontal="center"/>
    </xf>
    <xf numFmtId="2" fontId="25" fillId="0" borderId="22" xfId="0" applyNumberFormat="1" applyFont="1" applyFill="1" applyBorder="1" applyAlignment="1" applyProtection="1">
      <alignment horizontal="center"/>
    </xf>
    <xf numFmtId="49" fontId="2" fillId="0" borderId="118" xfId="0" applyNumberFormat="1" applyFont="1" applyFill="1" applyBorder="1" applyAlignment="1">
      <alignment horizontal="center"/>
    </xf>
    <xf numFmtId="0" fontId="2" fillId="0" borderId="118" xfId="0" applyFont="1" applyFill="1" applyBorder="1" applyAlignment="1" applyProtection="1">
      <alignment horizontal="center" vertical="center"/>
    </xf>
    <xf numFmtId="165" fontId="2" fillId="0" borderId="59" xfId="0" applyNumberFormat="1" applyFont="1" applyFill="1" applyBorder="1" applyAlignment="1">
      <alignment horizontal="center"/>
    </xf>
    <xf numFmtId="165" fontId="2" fillId="0" borderId="49" xfId="0" applyNumberFormat="1" applyFont="1" applyFill="1" applyBorder="1" applyAlignment="1">
      <alignment horizontal="center"/>
    </xf>
    <xf numFmtId="165" fontId="2" fillId="0" borderId="59" xfId="0" applyNumberFormat="1" applyFont="1" applyFill="1" applyBorder="1" applyAlignment="1" applyProtection="1">
      <alignment horizontal="center" vertical="center"/>
    </xf>
    <xf numFmtId="165" fontId="2" fillId="0" borderId="49" xfId="0" applyNumberFormat="1" applyFont="1" applyFill="1" applyBorder="1" applyAlignment="1" applyProtection="1">
      <alignment horizontal="center" vertical="center"/>
    </xf>
    <xf numFmtId="165" fontId="23" fillId="0" borderId="59" xfId="0" applyNumberFormat="1" applyFont="1" applyFill="1" applyBorder="1" applyAlignment="1">
      <alignment horizontal="center"/>
    </xf>
    <xf numFmtId="1" fontId="2" fillId="3" borderId="59" xfId="0" applyNumberFormat="1" applyFont="1" applyFill="1" applyBorder="1" applyAlignment="1" applyProtection="1">
      <alignment horizontal="center"/>
    </xf>
    <xf numFmtId="0" fontId="31" fillId="0" borderId="0" xfId="0" applyFont="1" applyFill="1" applyAlignment="1">
      <alignment horizontal="left" vertical="center"/>
    </xf>
    <xf numFmtId="165" fontId="1" fillId="0" borderId="0" xfId="0" applyNumberFormat="1" applyFont="1" applyFill="1" applyBorder="1"/>
    <xf numFmtId="0" fontId="1" fillId="0" borderId="0" xfId="0" applyFont="1" applyFill="1" applyBorder="1" applyAlignment="1"/>
    <xf numFmtId="0" fontId="1" fillId="0" borderId="0" xfId="0" applyFont="1" applyFill="1" applyBorder="1" applyAlignment="1">
      <alignment wrapText="1"/>
    </xf>
    <xf numFmtId="11" fontId="1" fillId="0" borderId="0" xfId="0" applyNumberFormat="1" applyFont="1" applyFill="1" applyBorder="1"/>
    <xf numFmtId="165" fontId="1" fillId="0" borderId="0" xfId="0" applyNumberFormat="1" applyFont="1" applyFill="1" applyBorder="1" applyAlignment="1"/>
    <xf numFmtId="11" fontId="2" fillId="0" borderId="0" xfId="0" applyNumberFormat="1" applyFont="1" applyFill="1" applyBorder="1" applyAlignment="1"/>
    <xf numFmtId="11" fontId="24" fillId="0" borderId="23" xfId="0" applyNumberFormat="1" applyFont="1" applyFill="1" applyBorder="1" applyAlignment="1" applyProtection="1">
      <alignment horizontal="center"/>
    </xf>
    <xf numFmtId="11" fontId="24" fillId="0" borderId="24" xfId="0" applyNumberFormat="1" applyFont="1" applyFill="1" applyBorder="1" applyAlignment="1" applyProtection="1">
      <alignment horizontal="center" vertical="center"/>
    </xf>
    <xf numFmtId="11" fontId="2" fillId="0" borderId="136" xfId="0" applyNumberFormat="1" applyFont="1" applyFill="1" applyBorder="1" applyAlignment="1">
      <alignment horizontal="center"/>
    </xf>
    <xf numFmtId="164" fontId="2" fillId="0" borderId="136" xfId="0" applyNumberFormat="1" applyFont="1" applyFill="1" applyBorder="1" applyAlignment="1">
      <alignment horizontal="center"/>
    </xf>
    <xf numFmtId="0" fontId="2" fillId="0" borderId="136" xfId="0" applyNumberFormat="1" applyFont="1" applyFill="1" applyBorder="1" applyAlignment="1">
      <alignment horizontal="center"/>
    </xf>
    <xf numFmtId="165" fontId="2" fillId="0" borderId="136" xfId="0" applyNumberFormat="1" applyFont="1" applyFill="1" applyBorder="1" applyAlignment="1">
      <alignment horizontal="center"/>
    </xf>
    <xf numFmtId="11" fontId="2" fillId="0" borderId="59" xfId="0" applyNumberFormat="1" applyFont="1" applyFill="1" applyBorder="1" applyAlignment="1" applyProtection="1">
      <alignment horizontal="center"/>
    </xf>
    <xf numFmtId="164" fontId="2" fillId="0" borderId="59" xfId="0" applyNumberFormat="1" applyFont="1" applyFill="1" applyBorder="1" applyAlignment="1">
      <alignment horizontal="center"/>
    </xf>
    <xf numFmtId="0" fontId="2" fillId="0" borderId="59" xfId="0" applyNumberFormat="1" applyFont="1" applyFill="1" applyBorder="1" applyAlignment="1">
      <alignment horizontal="center"/>
    </xf>
    <xf numFmtId="11" fontId="2" fillId="0" borderId="59" xfId="0" applyNumberFormat="1" applyFont="1" applyFill="1" applyBorder="1" applyAlignment="1">
      <alignment horizontal="center"/>
    </xf>
    <xf numFmtId="165" fontId="2" fillId="0" borderId="65" xfId="0" applyNumberFormat="1" applyFont="1" applyFill="1" applyBorder="1" applyAlignment="1">
      <alignment horizontal="center"/>
    </xf>
    <xf numFmtId="11" fontId="2" fillId="0" borderId="65" xfId="0" applyNumberFormat="1" applyFont="1" applyFill="1" applyBorder="1" applyAlignment="1">
      <alignment horizontal="center"/>
    </xf>
    <xf numFmtId="2" fontId="2" fillId="0" borderId="59" xfId="0" applyNumberFormat="1" applyFont="1" applyFill="1" applyBorder="1" applyAlignment="1" applyProtection="1">
      <alignment horizontal="center"/>
    </xf>
    <xf numFmtId="11" fontId="2" fillId="0" borderId="61" xfId="0" applyNumberFormat="1" applyFont="1" applyFill="1" applyBorder="1" applyAlignment="1">
      <alignment horizontal="center"/>
    </xf>
    <xf numFmtId="164" fontId="2" fillId="0" borderId="61" xfId="0" applyNumberFormat="1" applyFont="1" applyFill="1" applyBorder="1" applyAlignment="1">
      <alignment horizontal="center"/>
    </xf>
    <xf numFmtId="0" fontId="2" fillId="0" borderId="61" xfId="0" applyNumberFormat="1" applyFont="1" applyFill="1" applyBorder="1" applyAlignment="1">
      <alignment horizontal="center"/>
    </xf>
    <xf numFmtId="165" fontId="2" fillId="0" borderId="61" xfId="0" applyNumberFormat="1" applyFont="1" applyFill="1" applyBorder="1" applyAlignment="1">
      <alignment horizontal="center"/>
    </xf>
    <xf numFmtId="165" fontId="2" fillId="0" borderId="82" xfId="0" applyNumberFormat="1" applyFont="1" applyFill="1" applyBorder="1" applyAlignment="1">
      <alignment horizontal="center"/>
    </xf>
    <xf numFmtId="11" fontId="23" fillId="0" borderId="65" xfId="0" applyNumberFormat="1" applyFont="1" applyFill="1" applyBorder="1" applyAlignment="1">
      <alignment horizontal="center"/>
    </xf>
    <xf numFmtId="165" fontId="23" fillId="0" borderId="65" xfId="0" applyNumberFormat="1" applyFont="1" applyFill="1" applyBorder="1" applyAlignment="1">
      <alignment horizontal="center"/>
    </xf>
    <xf numFmtId="0" fontId="1" fillId="0" borderId="0" xfId="0" applyFont="1" applyFill="1"/>
    <xf numFmtId="0" fontId="0" fillId="0" borderId="9" xfId="0" applyNumberFormat="1" applyFill="1" applyBorder="1" applyAlignment="1">
      <alignment wrapText="1"/>
    </xf>
    <xf numFmtId="0" fontId="1" fillId="0" borderId="8" xfId="0" applyFont="1" applyFill="1" applyBorder="1"/>
    <xf numFmtId="2" fontId="1" fillId="0" borderId="8" xfId="0" applyNumberFormat="1" applyFont="1" applyFill="1" applyBorder="1"/>
    <xf numFmtId="165" fontId="1" fillId="0" borderId="8" xfId="0" applyNumberFormat="1" applyFont="1" applyFill="1" applyBorder="1"/>
    <xf numFmtId="165" fontId="1" fillId="0" borderId="29" xfId="0" applyNumberFormat="1" applyFont="1" applyFill="1" applyBorder="1"/>
    <xf numFmtId="49" fontId="1" fillId="0" borderId="0" xfId="0" applyNumberFormat="1" applyFont="1" applyFill="1" applyBorder="1"/>
    <xf numFmtId="0" fontId="1" fillId="0" borderId="0" xfId="0" applyFont="1" applyFill="1" applyBorder="1"/>
    <xf numFmtId="49" fontId="1" fillId="0" borderId="12" xfId="0" applyNumberFormat="1" applyFont="1" applyFill="1" applyBorder="1"/>
    <xf numFmtId="0" fontId="1" fillId="0" borderId="12" xfId="0" applyFont="1" applyFill="1" applyBorder="1" applyAlignment="1"/>
    <xf numFmtId="49" fontId="28" fillId="0" borderId="9" xfId="0" applyNumberFormat="1" applyFont="1" applyFill="1" applyBorder="1" applyAlignment="1">
      <alignment wrapText="1"/>
    </xf>
    <xf numFmtId="0" fontId="1" fillId="0" borderId="12" xfId="0" applyFont="1" applyFill="1" applyBorder="1" applyAlignment="1">
      <alignment wrapText="1"/>
    </xf>
    <xf numFmtId="2" fontId="2" fillId="0" borderId="0" xfId="0" applyNumberFormat="1" applyFont="1" applyFill="1" applyBorder="1"/>
    <xf numFmtId="11" fontId="2" fillId="0" borderId="0" xfId="0" applyNumberFormat="1" applyFont="1" applyFill="1" applyBorder="1"/>
    <xf numFmtId="11" fontId="2" fillId="0" borderId="12" xfId="0" applyNumberFormat="1" applyFont="1" applyFill="1" applyBorder="1"/>
    <xf numFmtId="2" fontId="1" fillId="0" borderId="0" xfId="0" applyNumberFormat="1" applyFont="1" applyFill="1" applyBorder="1"/>
    <xf numFmtId="165" fontId="1" fillId="0" borderId="12" xfId="0" applyNumberFormat="1" applyFont="1" applyFill="1" applyBorder="1"/>
    <xf numFmtId="1" fontId="1" fillId="0" borderId="0" xfId="0" applyNumberFormat="1" applyFont="1" applyFill="1" applyBorder="1" applyAlignment="1"/>
    <xf numFmtId="2" fontId="1" fillId="0" borderId="0" xfId="0" applyNumberFormat="1" applyFont="1" applyFill="1" applyBorder="1" applyAlignment="1"/>
    <xf numFmtId="165" fontId="1" fillId="0" borderId="12" xfId="0" applyNumberFormat="1" applyFont="1" applyFill="1" applyBorder="1" applyAlignment="1"/>
    <xf numFmtId="0" fontId="2" fillId="0" borderId="0" xfId="0" applyFont="1" applyFill="1" applyBorder="1" applyAlignment="1">
      <alignment horizontal="center"/>
    </xf>
    <xf numFmtId="1" fontId="2"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11" fontId="2" fillId="0" borderId="0" xfId="0" applyNumberFormat="1" applyFont="1" applyFill="1" applyBorder="1" applyAlignment="1">
      <alignment horizontal="center"/>
    </xf>
    <xf numFmtId="11" fontId="2" fillId="0" borderId="12" xfId="0" applyNumberFormat="1" applyFont="1" applyFill="1" applyBorder="1" applyAlignment="1">
      <alignment horizontal="center"/>
    </xf>
    <xf numFmtId="2" fontId="2" fillId="0" borderId="0" xfId="0" applyNumberFormat="1" applyFont="1" applyFill="1" applyBorder="1" applyAlignment="1"/>
    <xf numFmtId="11" fontId="2" fillId="0" borderId="12" xfId="0" applyNumberFormat="1" applyFont="1" applyFill="1" applyBorder="1" applyAlignment="1"/>
    <xf numFmtId="0" fontId="2" fillId="0" borderId="9" xfId="0" applyFont="1" applyFill="1" applyBorder="1" applyAlignment="1">
      <alignment wrapText="1"/>
    </xf>
    <xf numFmtId="0" fontId="2" fillId="0" borderId="0" xfId="0" applyFont="1" applyFill="1" applyBorder="1" applyAlignment="1">
      <alignment wrapText="1"/>
    </xf>
    <xf numFmtId="0" fontId="2" fillId="0" borderId="12" xfId="0" applyFont="1" applyFill="1" applyBorder="1" applyAlignment="1">
      <alignment wrapText="1"/>
    </xf>
    <xf numFmtId="0" fontId="2" fillId="0" borderId="0" xfId="0" applyFont="1" applyFill="1" applyAlignment="1">
      <alignment horizontal="centerContinuous"/>
    </xf>
    <xf numFmtId="165" fontId="2" fillId="0" borderId="0" xfId="0" applyNumberFormat="1" applyFont="1" applyFill="1" applyAlignment="1">
      <alignment horizontal="centerContinuous"/>
    </xf>
    <xf numFmtId="165" fontId="3" fillId="0" borderId="64" xfId="0" applyNumberFormat="1" applyFont="1" applyFill="1" applyBorder="1" applyAlignment="1">
      <alignment horizontal="centerContinuous"/>
    </xf>
    <xf numFmtId="165" fontId="2" fillId="0" borderId="98" xfId="0" applyNumberFormat="1" applyFont="1" applyFill="1" applyBorder="1" applyAlignment="1">
      <alignment horizontal="center"/>
    </xf>
    <xf numFmtId="165" fontId="2" fillId="0" borderId="89" xfId="0" applyNumberFormat="1" applyFont="1" applyFill="1" applyBorder="1" applyAlignment="1">
      <alignment horizontal="center"/>
    </xf>
    <xf numFmtId="49" fontId="2" fillId="0" borderId="1" xfId="0" applyNumberFormat="1" applyFont="1" applyFill="1" applyBorder="1" applyAlignment="1">
      <alignment wrapText="1"/>
    </xf>
    <xf numFmtId="165" fontId="2" fillId="0" borderId="120" xfId="0" applyNumberFormat="1" applyFont="1" applyFill="1" applyBorder="1" applyAlignment="1">
      <alignment horizontal="center"/>
    </xf>
    <xf numFmtId="49" fontId="2" fillId="0" borderId="2" xfId="0" applyNumberFormat="1" applyFont="1" applyFill="1" applyBorder="1"/>
    <xf numFmtId="165" fontId="2" fillId="0" borderId="29" xfId="0" applyNumberFormat="1" applyFont="1" applyFill="1" applyBorder="1" applyAlignment="1">
      <alignment horizontal="center"/>
    </xf>
    <xf numFmtId="165" fontId="2" fillId="0" borderId="12" xfId="0" applyNumberFormat="1" applyFont="1" applyFill="1" applyBorder="1" applyAlignment="1">
      <alignment horizontal="center"/>
    </xf>
    <xf numFmtId="49" fontId="2" fillId="0" borderId="12" xfId="0" applyNumberFormat="1" applyFont="1" applyFill="1" applyBorder="1"/>
    <xf numFmtId="165" fontId="2" fillId="0" borderId="0" xfId="0" applyNumberFormat="1" applyFont="1" applyFill="1" applyBorder="1"/>
    <xf numFmtId="165" fontId="2" fillId="0" borderId="0" xfId="0" applyNumberFormat="1" applyFont="1" applyFill="1" applyBorder="1" applyAlignment="1"/>
    <xf numFmtId="165" fontId="2" fillId="0" borderId="12" xfId="0" applyNumberFormat="1" applyFont="1" applyFill="1" applyBorder="1" applyAlignment="1"/>
    <xf numFmtId="165" fontId="2" fillId="0" borderId="0" xfId="0" applyNumberFormat="1" applyFont="1" applyFill="1"/>
    <xf numFmtId="165" fontId="7" fillId="0" borderId="84" xfId="0" applyNumberFormat="1" applyFont="1" applyFill="1" applyBorder="1" applyAlignment="1">
      <alignment horizontal="center" wrapText="1"/>
    </xf>
    <xf numFmtId="165" fontId="3" fillId="0" borderId="42" xfId="0" applyNumberFormat="1" applyFont="1" applyFill="1" applyBorder="1" applyAlignment="1">
      <alignment horizontal="center" wrapText="1"/>
    </xf>
    <xf numFmtId="165" fontId="3" fillId="0" borderId="85" xfId="0" applyNumberFormat="1" applyFont="1" applyFill="1" applyBorder="1" applyAlignment="1">
      <alignment horizontal="center" wrapText="1"/>
    </xf>
    <xf numFmtId="0" fontId="2" fillId="0" borderId="134" xfId="0" applyNumberFormat="1" applyFont="1" applyFill="1" applyBorder="1" applyAlignment="1">
      <alignment horizontal="center"/>
    </xf>
    <xf numFmtId="0" fontId="2" fillId="0" borderId="135" xfId="0" applyNumberFormat="1" applyFont="1" applyFill="1" applyBorder="1" applyAlignment="1">
      <alignment horizontal="center"/>
    </xf>
    <xf numFmtId="165" fontId="2" fillId="0" borderId="134" xfId="0" applyNumberFormat="1" applyFont="1" applyFill="1" applyBorder="1" applyAlignment="1">
      <alignment horizontal="center"/>
    </xf>
    <xf numFmtId="165" fontId="2" fillId="0" borderId="140" xfId="0" applyNumberFormat="1" applyFont="1" applyFill="1" applyBorder="1" applyAlignment="1">
      <alignment horizontal="center"/>
    </xf>
    <xf numFmtId="0" fontId="2" fillId="0" borderId="118" xfId="0" applyNumberFormat="1" applyFont="1" applyFill="1" applyBorder="1" applyAlignment="1">
      <alignment horizontal="center"/>
    </xf>
    <xf numFmtId="0" fontId="2" fillId="0" borderId="49" xfId="0" applyNumberFormat="1" applyFont="1" applyFill="1" applyBorder="1" applyAlignment="1">
      <alignment horizontal="center"/>
    </xf>
    <xf numFmtId="165" fontId="2" fillId="0" borderId="118" xfId="0" applyNumberFormat="1" applyFont="1" applyFill="1" applyBorder="1" applyAlignment="1">
      <alignment horizontal="center"/>
    </xf>
    <xf numFmtId="165" fontId="2" fillId="0" borderId="48" xfId="0" applyNumberFormat="1" applyFont="1" applyFill="1" applyBorder="1" applyAlignment="1">
      <alignment horizontal="center"/>
    </xf>
    <xf numFmtId="49" fontId="2" fillId="0" borderId="94" xfId="0" applyNumberFormat="1" applyFont="1" applyFill="1" applyBorder="1"/>
    <xf numFmtId="165" fontId="2" fillId="0" borderId="51" xfId="0" applyNumberFormat="1" applyFont="1" applyFill="1" applyBorder="1" applyAlignment="1">
      <alignment horizontal="center"/>
    </xf>
    <xf numFmtId="165" fontId="2" fillId="0" borderId="12" xfId="0" applyNumberFormat="1" applyFont="1" applyFill="1" applyBorder="1"/>
    <xf numFmtId="49" fontId="2" fillId="0" borderId="130" xfId="0" applyNumberFormat="1" applyFont="1" applyFill="1" applyBorder="1"/>
    <xf numFmtId="0" fontId="3" fillId="0" borderId="80" xfId="0" applyFont="1" applyFill="1" applyBorder="1" applyAlignment="1">
      <alignment horizontal="center" wrapText="1"/>
    </xf>
    <xf numFmtId="165" fontId="3" fillId="0" borderId="64" xfId="0" applyNumberFormat="1" applyFont="1" applyFill="1" applyBorder="1" applyAlignment="1">
      <alignment horizontal="center" wrapText="1"/>
    </xf>
    <xf numFmtId="165" fontId="2" fillId="0" borderId="33" xfId="0" applyNumberFormat="1" applyFont="1" applyFill="1" applyBorder="1" applyAlignment="1">
      <alignment horizontal="center"/>
    </xf>
    <xf numFmtId="165" fontId="2" fillId="0" borderId="60" xfId="0" applyNumberFormat="1" applyFont="1" applyFill="1" applyBorder="1" applyAlignment="1">
      <alignment horizontal="center"/>
    </xf>
    <xf numFmtId="165" fontId="2" fillId="0" borderId="62" xfId="0" applyNumberFormat="1" applyFont="1" applyFill="1" applyBorder="1" applyAlignment="1">
      <alignment horizontal="center"/>
    </xf>
    <xf numFmtId="165" fontId="2" fillId="0" borderId="29" xfId="0" applyNumberFormat="1" applyFont="1" applyFill="1" applyBorder="1"/>
    <xf numFmtId="165" fontId="3" fillId="0" borderId="0" xfId="0" applyNumberFormat="1" applyFont="1" applyFill="1" applyBorder="1" applyAlignment="1">
      <alignment horizontal="centerContinuous"/>
    </xf>
    <xf numFmtId="165" fontId="2" fillId="0" borderId="0" xfId="0" applyNumberFormat="1" applyFont="1" applyFill="1" applyBorder="1" applyAlignment="1">
      <alignment horizontal="centerContinuous"/>
    </xf>
    <xf numFmtId="0" fontId="3" fillId="0" borderId="0" xfId="0" applyNumberFormat="1" applyFont="1" applyFill="1" applyBorder="1" applyAlignment="1">
      <alignment horizontal="centerContinuous"/>
    </xf>
    <xf numFmtId="0" fontId="2" fillId="0" borderId="0" xfId="0" applyFont="1" applyFill="1" applyAlignment="1"/>
    <xf numFmtId="1" fontId="6" fillId="0" borderId="0" xfId="0" applyNumberFormat="1" applyFont="1" applyFill="1" applyAlignment="1">
      <alignment horizontal="center"/>
    </xf>
    <xf numFmtId="0" fontId="2" fillId="0" borderId="13" xfId="0" applyFont="1" applyFill="1" applyBorder="1" applyAlignment="1"/>
    <xf numFmtId="165" fontId="3" fillId="0" borderId="75" xfId="0" applyNumberFormat="1" applyFont="1" applyFill="1" applyBorder="1" applyAlignment="1">
      <alignment horizontal="centerContinuous"/>
    </xf>
    <xf numFmtId="165" fontId="9" fillId="0" borderId="15" xfId="0" applyNumberFormat="1" applyFont="1" applyFill="1" applyBorder="1" applyAlignment="1">
      <alignment horizontal="centerContinuous"/>
    </xf>
    <xf numFmtId="165" fontId="2" fillId="0" borderId="15" xfId="0" applyNumberFormat="1" applyFont="1" applyFill="1" applyBorder="1" applyAlignment="1">
      <alignment horizontal="centerContinuous"/>
    </xf>
    <xf numFmtId="0" fontId="2" fillId="0" borderId="15" xfId="0" applyNumberFormat="1" applyFont="1" applyFill="1" applyBorder="1" applyAlignment="1">
      <alignment horizontal="centerContinuous"/>
    </xf>
    <xf numFmtId="165" fontId="2" fillId="0" borderId="64" xfId="0" applyNumberFormat="1" applyFont="1" applyFill="1" applyBorder="1" applyAlignment="1">
      <alignment horizontal="centerContinuous"/>
    </xf>
    <xf numFmtId="165" fontId="3" fillId="0" borderId="148" xfId="0" applyNumberFormat="1" applyFont="1" applyFill="1" applyBorder="1" applyAlignment="1">
      <alignment horizontal="center"/>
    </xf>
    <xf numFmtId="165" fontId="7" fillId="0" borderId="46" xfId="0" applyNumberFormat="1" applyFont="1" applyFill="1" applyBorder="1" applyAlignment="1">
      <alignment horizontal="centerContinuous" vertical="center"/>
    </xf>
    <xf numFmtId="165" fontId="3" fillId="0" borderId="149" xfId="0" applyNumberFormat="1" applyFont="1" applyFill="1" applyBorder="1" applyAlignment="1">
      <alignment horizontal="centerContinuous" vertical="center"/>
    </xf>
    <xf numFmtId="165" fontId="3" fillId="0" borderId="150" xfId="0" applyNumberFormat="1" applyFont="1" applyFill="1" applyBorder="1" applyAlignment="1">
      <alignment horizontal="centerContinuous" wrapText="1"/>
    </xf>
    <xf numFmtId="165" fontId="3" fillId="0" borderId="39" xfId="0" applyNumberFormat="1" applyFont="1" applyFill="1" applyBorder="1" applyAlignment="1"/>
    <xf numFmtId="165" fontId="3" fillId="0" borderId="137" xfId="0" applyNumberFormat="1" applyFont="1" applyFill="1" applyBorder="1" applyAlignment="1">
      <alignment horizontal="centerContinuous" wrapText="1"/>
    </xf>
    <xf numFmtId="165" fontId="3" fillId="0" borderId="40" xfId="0" applyNumberFormat="1" applyFont="1" applyFill="1" applyBorder="1" applyAlignment="1">
      <alignment horizontal="center" wrapText="1"/>
    </xf>
    <xf numFmtId="165" fontId="3" fillId="0" borderId="141" xfId="0" applyNumberFormat="1" applyFont="1" applyFill="1" applyBorder="1" applyAlignment="1">
      <alignment horizontal="center" wrapText="1"/>
    </xf>
    <xf numFmtId="165" fontId="3" fillId="0" borderId="149" xfId="0" applyNumberFormat="1" applyFont="1" applyFill="1" applyBorder="1" applyAlignment="1"/>
    <xf numFmtId="165" fontId="3" fillId="0" borderId="151" xfId="0" applyNumberFormat="1" applyFont="1" applyFill="1" applyBorder="1" applyAlignment="1">
      <alignment horizontal="center"/>
    </xf>
    <xf numFmtId="0" fontId="3" fillId="0" borderId="101" xfId="0" applyFont="1" applyFill="1" applyBorder="1" applyAlignment="1">
      <alignment horizontal="center"/>
    </xf>
    <xf numFmtId="0" fontId="3" fillId="0" borderId="101" xfId="0" applyFont="1" applyFill="1" applyBorder="1" applyAlignment="1">
      <alignment horizontal="center" wrapText="1"/>
    </xf>
    <xf numFmtId="165" fontId="3" fillId="0" borderId="86" xfId="0" applyNumberFormat="1" applyFont="1" applyFill="1" applyBorder="1" applyAlignment="1">
      <alignment horizontal="center"/>
    </xf>
    <xf numFmtId="165" fontId="3" fillId="0" borderId="76" xfId="0" applyNumberFormat="1" applyFont="1" applyFill="1" applyBorder="1" applyAlignment="1">
      <alignment horizontal="center"/>
    </xf>
    <xf numFmtId="165" fontId="3" fillId="0" borderId="5" xfId="0" applyNumberFormat="1" applyFont="1" applyFill="1" applyBorder="1" applyAlignment="1">
      <alignment horizontal="center" vertical="center" wrapText="1"/>
    </xf>
    <xf numFmtId="165" fontId="2" fillId="0" borderId="143" xfId="0" applyNumberFormat="1" applyFont="1" applyFill="1" applyBorder="1" applyAlignment="1">
      <alignment horizontal="center"/>
    </xf>
    <xf numFmtId="165" fontId="2" fillId="0" borderId="143" xfId="0" applyNumberFormat="1" applyFont="1" applyFill="1" applyBorder="1" applyAlignment="1">
      <alignment horizontal="left"/>
    </xf>
    <xf numFmtId="165" fontId="2" fillId="0" borderId="142" xfId="0" applyNumberFormat="1" applyFont="1" applyFill="1" applyBorder="1" applyAlignment="1">
      <alignment horizontal="center"/>
    </xf>
    <xf numFmtId="165" fontId="2" fillId="0" borderId="97" xfId="0" applyNumberFormat="1" applyFont="1" applyFill="1" applyBorder="1" applyAlignment="1">
      <alignment horizontal="center"/>
    </xf>
    <xf numFmtId="165" fontId="2" fillId="0" borderId="135" xfId="0" applyNumberFormat="1" applyFont="1" applyFill="1" applyBorder="1" applyAlignment="1">
      <alignment horizontal="center"/>
    </xf>
    <xf numFmtId="165" fontId="2" fillId="0" borderId="141" xfId="0" applyNumberFormat="1" applyFont="1" applyFill="1" applyBorder="1" applyAlignment="1">
      <alignment horizontal="center"/>
    </xf>
    <xf numFmtId="165" fontId="2" fillId="0" borderId="17" xfId="0" applyNumberFormat="1" applyFont="1" applyFill="1" applyBorder="1" applyAlignment="1">
      <alignment horizontal="center"/>
    </xf>
    <xf numFmtId="165" fontId="2" fillId="0" borderId="17" xfId="0" applyNumberFormat="1" applyFont="1" applyFill="1" applyBorder="1" applyAlignment="1">
      <alignment horizontal="left"/>
    </xf>
    <xf numFmtId="165" fontId="2" fillId="0" borderId="121" xfId="0" applyNumberFormat="1" applyFont="1" applyFill="1" applyBorder="1" applyAlignment="1">
      <alignment horizontal="center"/>
    </xf>
    <xf numFmtId="165" fontId="2" fillId="0" borderId="37" xfId="0" applyNumberFormat="1" applyFont="1" applyFill="1" applyBorder="1" applyAlignment="1">
      <alignment horizontal="center"/>
    </xf>
    <xf numFmtId="165" fontId="2" fillId="0" borderId="74" xfId="0" applyNumberFormat="1" applyFont="1" applyFill="1" applyBorder="1" applyAlignment="1">
      <alignment horizontal="center"/>
    </xf>
    <xf numFmtId="165" fontId="2" fillId="0" borderId="0" xfId="0" applyNumberFormat="1" applyFont="1" applyFill="1" applyAlignment="1"/>
    <xf numFmtId="165" fontId="2" fillId="0" borderId="79" xfId="0" applyNumberFormat="1" applyFont="1" applyFill="1" applyBorder="1" applyAlignment="1">
      <alignment horizontal="center"/>
    </xf>
    <xf numFmtId="165" fontId="2" fillId="0" borderId="77" xfId="0" applyNumberFormat="1" applyFont="1" applyFill="1" applyBorder="1" applyAlignment="1">
      <alignment horizontal="center"/>
    </xf>
    <xf numFmtId="0" fontId="2" fillId="0" borderId="17" xfId="0" applyNumberFormat="1" applyFont="1" applyFill="1" applyBorder="1" applyAlignment="1">
      <alignment horizontal="center"/>
    </xf>
    <xf numFmtId="165" fontId="3" fillId="0" borderId="74" xfId="0" applyNumberFormat="1" applyFont="1" applyFill="1" applyBorder="1" applyAlignment="1">
      <alignment horizontal="center"/>
    </xf>
    <xf numFmtId="165" fontId="2" fillId="0" borderId="18" xfId="0" applyNumberFormat="1" applyFont="1" applyFill="1" applyBorder="1" applyAlignment="1">
      <alignment horizontal="center"/>
    </xf>
    <xf numFmtId="165" fontId="2" fillId="0" borderId="113" xfId="0" applyNumberFormat="1" applyFont="1" applyFill="1" applyBorder="1" applyAlignment="1">
      <alignment horizontal="center"/>
    </xf>
    <xf numFmtId="0" fontId="2" fillId="0" borderId="18" xfId="0" applyNumberFormat="1" applyFont="1" applyFill="1" applyBorder="1" applyAlignment="1">
      <alignment horizontal="center"/>
    </xf>
    <xf numFmtId="165" fontId="2" fillId="0" borderId="114" xfId="0" applyNumberFormat="1" applyFont="1" applyFill="1" applyBorder="1" applyAlignment="1">
      <alignment horizontal="center"/>
    </xf>
    <xf numFmtId="165" fontId="2" fillId="0" borderId="52" xfId="0" applyNumberFormat="1" applyFont="1" applyFill="1" applyBorder="1" applyAlignment="1">
      <alignment horizontal="center"/>
    </xf>
    <xf numFmtId="165" fontId="3" fillId="0" borderId="110" xfId="0" applyNumberFormat="1" applyFont="1" applyFill="1" applyBorder="1" applyAlignment="1">
      <alignment horizontal="center"/>
    </xf>
    <xf numFmtId="0" fontId="2" fillId="0" borderId="0" xfId="0" applyNumberFormat="1" applyFont="1" applyFill="1" applyBorder="1" applyAlignment="1">
      <alignment horizontal="center"/>
    </xf>
    <xf numFmtId="165" fontId="3" fillId="0" borderId="12" xfId="0" applyNumberFormat="1" applyFont="1" applyFill="1" applyBorder="1" applyAlignment="1">
      <alignment horizontal="center"/>
    </xf>
    <xf numFmtId="0" fontId="0" fillId="0" borderId="0" xfId="0" applyNumberFormat="1" applyFill="1" applyAlignment="1"/>
    <xf numFmtId="0" fontId="0" fillId="0" borderId="12" xfId="0" applyNumberFormat="1" applyFill="1" applyBorder="1" applyAlignment="1"/>
    <xf numFmtId="0" fontId="2" fillId="0" borderId="10" xfId="0" applyFont="1" applyFill="1" applyBorder="1" applyAlignment="1"/>
    <xf numFmtId="165" fontId="2" fillId="0" borderId="11" xfId="0" applyNumberFormat="1" applyFont="1" applyFill="1" applyBorder="1" applyAlignment="1">
      <alignment horizontal="left"/>
    </xf>
    <xf numFmtId="0" fontId="2" fillId="0" borderId="11" xfId="0" applyNumberFormat="1" applyFont="1" applyFill="1" applyBorder="1" applyAlignment="1">
      <alignment horizontal="left"/>
    </xf>
    <xf numFmtId="165" fontId="2" fillId="0" borderId="13" xfId="0" applyNumberFormat="1" applyFont="1" applyFill="1" applyBorder="1" applyAlignment="1">
      <alignment horizontal="left"/>
    </xf>
    <xf numFmtId="0" fontId="2" fillId="0" borderId="0" xfId="0" applyNumberFormat="1" applyFont="1" applyFill="1" applyAlignment="1"/>
    <xf numFmtId="0" fontId="2" fillId="0" borderId="0" xfId="0" applyNumberFormat="1" applyFont="1" applyFill="1" applyAlignment="1">
      <alignment horizontal="right"/>
    </xf>
    <xf numFmtId="165" fontId="2" fillId="0" borderId="0" xfId="0" applyNumberFormat="1" applyFont="1" applyFill="1" applyAlignment="1">
      <alignment horizontal="right"/>
    </xf>
    <xf numFmtId="0" fontId="3" fillId="0" borderId="13" xfId="0" applyFont="1" applyFill="1" applyBorder="1" applyAlignment="1"/>
    <xf numFmtId="165" fontId="7" fillId="0" borderId="15" xfId="0" applyNumberFormat="1" applyFont="1" applyFill="1" applyBorder="1" applyAlignment="1">
      <alignment horizontal="centerContinuous"/>
    </xf>
    <xf numFmtId="165" fontId="3" fillId="0" borderId="15" xfId="0" applyNumberFormat="1" applyFont="1" applyFill="1" applyBorder="1" applyAlignment="1">
      <alignment horizontal="centerContinuous"/>
    </xf>
    <xf numFmtId="0" fontId="3" fillId="0" borderId="15" xfId="0" applyNumberFormat="1" applyFont="1" applyFill="1" applyBorder="1" applyAlignment="1">
      <alignment horizontal="centerContinuous"/>
    </xf>
    <xf numFmtId="0" fontId="3" fillId="0" borderId="0" xfId="0" applyFont="1" applyFill="1" applyAlignment="1"/>
    <xf numFmtId="165" fontId="2" fillId="0" borderId="137" xfId="0" applyNumberFormat="1" applyFont="1" applyFill="1" applyBorder="1" applyAlignment="1">
      <alignment horizontal="center"/>
    </xf>
    <xf numFmtId="165" fontId="2" fillId="0" borderId="138" xfId="0" applyNumberFormat="1" applyFont="1" applyFill="1" applyBorder="1" applyAlignment="1">
      <alignment horizontal="center"/>
    </xf>
    <xf numFmtId="165" fontId="2" fillId="0" borderId="36" xfId="0" applyNumberFormat="1" applyFont="1" applyFill="1" applyBorder="1" applyAlignment="1">
      <alignment horizontal="center"/>
    </xf>
    <xf numFmtId="165" fontId="3" fillId="0" borderId="78" xfId="0" applyNumberFormat="1" applyFont="1" applyFill="1" applyBorder="1" applyAlignment="1">
      <alignment horizontal="center"/>
    </xf>
    <xf numFmtId="165" fontId="3" fillId="0" borderId="62" xfId="0" applyNumberFormat="1" applyFont="1" applyFill="1" applyBorder="1" applyAlignment="1">
      <alignment horizontal="center"/>
    </xf>
    <xf numFmtId="165" fontId="2" fillId="0" borderId="0" xfId="0" applyNumberFormat="1" applyFont="1" applyFill="1" applyBorder="1" applyAlignment="1">
      <alignment horizontal="right"/>
    </xf>
    <xf numFmtId="165" fontId="2" fillId="0" borderId="110" xfId="0" applyNumberFormat="1" applyFont="1" applyFill="1" applyBorder="1" applyAlignment="1">
      <alignment horizontal="center"/>
    </xf>
    <xf numFmtId="0" fontId="3" fillId="0" borderId="0" xfId="0" applyFont="1" applyFill="1" applyBorder="1" applyAlignment="1">
      <alignment horizontal="centerContinuous" wrapText="1"/>
    </xf>
    <xf numFmtId="0" fontId="3" fillId="0" borderId="0" xfId="0" applyFont="1" applyFill="1" applyBorder="1" applyAlignment="1">
      <alignment horizontal="centerContinuous"/>
    </xf>
    <xf numFmtId="49" fontId="2" fillId="0" borderId="81" xfId="0" applyNumberFormat="1" applyFont="1" applyFill="1" applyBorder="1" applyAlignment="1">
      <alignment horizontal="center"/>
    </xf>
    <xf numFmtId="49" fontId="2" fillId="0" borderId="116" xfId="0" applyNumberFormat="1" applyFont="1" applyFill="1" applyBorder="1" applyAlignment="1">
      <alignment horizontal="center"/>
    </xf>
    <xf numFmtId="165" fontId="2" fillId="0" borderId="50" xfId="0" applyNumberFormat="1" applyFont="1" applyFill="1" applyBorder="1" applyAlignment="1">
      <alignment horizontal="center"/>
    </xf>
    <xf numFmtId="49" fontId="3" fillId="0" borderId="78" xfId="0" applyNumberFormat="1" applyFont="1" applyFill="1" applyBorder="1" applyAlignment="1">
      <alignment horizontal="center"/>
    </xf>
    <xf numFmtId="49" fontId="2" fillId="0" borderId="115" xfId="0" applyNumberFormat="1" applyFont="1" applyFill="1" applyBorder="1" applyAlignment="1">
      <alignment horizontal="center"/>
    </xf>
    <xf numFmtId="49" fontId="2" fillId="0" borderId="114" xfId="0" applyNumberFormat="1" applyFont="1" applyFill="1" applyBorder="1" applyAlignment="1">
      <alignment horizontal="center"/>
    </xf>
    <xf numFmtId="49" fontId="3" fillId="0" borderId="62" xfId="0" applyNumberFormat="1" applyFont="1" applyFill="1" applyBorder="1" applyAlignment="1">
      <alignment horizontal="center"/>
    </xf>
    <xf numFmtId="49" fontId="2" fillId="0" borderId="0" xfId="0" applyNumberFormat="1" applyFont="1" applyFill="1" applyBorder="1" applyAlignment="1">
      <alignment horizontal="center"/>
    </xf>
    <xf numFmtId="49" fontId="3" fillId="0" borderId="0" xfId="0" applyNumberFormat="1" applyFont="1" applyFill="1" applyBorder="1" applyAlignment="1">
      <alignment horizontal="center"/>
    </xf>
    <xf numFmtId="49" fontId="2" fillId="0" borderId="12" xfId="0" applyNumberFormat="1" applyFont="1" applyFill="1" applyBorder="1" applyAlignment="1">
      <alignment horizontal="center"/>
    </xf>
    <xf numFmtId="165" fontId="2" fillId="0" borderId="0" xfId="0" applyNumberFormat="1" applyFont="1" applyFill="1" applyBorder="1" applyAlignment="1">
      <alignment horizontal="left"/>
    </xf>
    <xf numFmtId="0" fontId="2" fillId="0" borderId="0" xfId="0" applyNumberFormat="1" applyFont="1" applyFill="1" applyBorder="1" applyAlignment="1">
      <alignment horizontal="left"/>
    </xf>
    <xf numFmtId="165" fontId="2" fillId="0" borderId="12" xfId="0" applyNumberFormat="1" applyFont="1" applyFill="1" applyBorder="1" applyAlignment="1">
      <alignment horizontal="left"/>
    </xf>
    <xf numFmtId="165" fontId="2" fillId="0" borderId="11" xfId="0" applyNumberFormat="1" applyFont="1" applyFill="1" applyBorder="1"/>
    <xf numFmtId="0" fontId="2" fillId="0" borderId="11" xfId="0" applyFont="1" applyFill="1" applyBorder="1"/>
    <xf numFmtId="165" fontId="2" fillId="0" borderId="13" xfId="0" applyNumberFormat="1" applyFont="1" applyFill="1" applyBorder="1" applyAlignment="1">
      <alignment horizontal="right"/>
    </xf>
    <xf numFmtId="0" fontId="4" fillId="0" borderId="0" xfId="0" applyNumberFormat="1" applyFont="1" applyFill="1" applyAlignment="1" applyProtection="1">
      <alignment horizontal="centerContinuous"/>
    </xf>
    <xf numFmtId="165" fontId="3" fillId="0" borderId="0" xfId="0" applyNumberFormat="1" applyFont="1" applyFill="1" applyAlignment="1" applyProtection="1">
      <alignment horizontal="centerContinuous"/>
    </xf>
    <xf numFmtId="0" fontId="2" fillId="0" borderId="0" xfId="0" applyNumberFormat="1" applyFont="1" applyFill="1" applyAlignment="1" applyProtection="1">
      <alignment horizontal="center"/>
    </xf>
    <xf numFmtId="165" fontId="2" fillId="0" borderId="0" xfId="0" applyNumberFormat="1" applyFont="1" applyFill="1" applyAlignment="1" applyProtection="1">
      <alignment horizontal="center"/>
    </xf>
    <xf numFmtId="0" fontId="11" fillId="0" borderId="0" xfId="0" applyFont="1" applyFill="1" applyAlignment="1">
      <alignment horizontal="center"/>
    </xf>
    <xf numFmtId="0" fontId="11" fillId="0" borderId="0" xfId="0" applyFont="1" applyFill="1" applyAlignment="1">
      <alignment horizontal="center" vertical="center"/>
    </xf>
    <xf numFmtId="0" fontId="3" fillId="0" borderId="131" xfId="0" applyFont="1" applyFill="1" applyBorder="1" applyAlignment="1" applyProtection="1">
      <alignment horizontal="left" vertical="center"/>
    </xf>
    <xf numFmtId="165" fontId="3" fillId="0" borderId="132" xfId="0" applyNumberFormat="1" applyFont="1" applyFill="1" applyBorder="1" applyAlignment="1" applyProtection="1">
      <alignment horizontal="center" vertical="center"/>
    </xf>
    <xf numFmtId="165" fontId="3" fillId="0" borderId="133" xfId="0" applyNumberFormat="1" applyFont="1" applyFill="1" applyBorder="1" applyAlignment="1" applyProtection="1">
      <alignment horizontal="center" vertical="center"/>
    </xf>
    <xf numFmtId="11" fontId="2" fillId="0" borderId="0" xfId="0" applyNumberFormat="1" applyFont="1" applyFill="1" applyAlignment="1">
      <alignment horizontal="center" vertical="center"/>
    </xf>
    <xf numFmtId="165" fontId="2" fillId="0" borderId="134" xfId="0" applyNumberFormat="1" applyFont="1" applyFill="1" applyBorder="1" applyAlignment="1" applyProtection="1">
      <alignment horizontal="center"/>
    </xf>
    <xf numFmtId="165" fontId="2" fillId="0" borderId="98" xfId="0" applyNumberFormat="1" applyFont="1" applyFill="1" applyBorder="1" applyAlignment="1" applyProtection="1">
      <alignment horizontal="center"/>
    </xf>
    <xf numFmtId="165" fontId="2" fillId="0" borderId="118" xfId="0" applyNumberFormat="1" applyFont="1" applyFill="1" applyBorder="1" applyAlignment="1" applyProtection="1">
      <alignment horizontal="center"/>
    </xf>
    <xf numFmtId="165" fontId="2" fillId="0" borderId="65" xfId="0" applyNumberFormat="1" applyFont="1" applyFill="1" applyBorder="1" applyAlignment="1" applyProtection="1">
      <alignment horizontal="center"/>
    </xf>
    <xf numFmtId="0" fontId="2" fillId="0" borderId="119" xfId="0" applyNumberFormat="1" applyFont="1" applyFill="1" applyBorder="1" applyAlignment="1">
      <alignment horizontal="center"/>
    </xf>
    <xf numFmtId="0" fontId="2" fillId="0" borderId="52" xfId="0" applyNumberFormat="1" applyFont="1" applyFill="1" applyBorder="1" applyAlignment="1">
      <alignment horizontal="center"/>
    </xf>
    <xf numFmtId="165" fontId="2" fillId="0" borderId="119" xfId="0" applyNumberFormat="1" applyFont="1" applyFill="1" applyBorder="1" applyAlignment="1" applyProtection="1">
      <alignment horizontal="center"/>
    </xf>
    <xf numFmtId="165" fontId="2" fillId="0" borderId="82" xfId="0" applyNumberFormat="1" applyFont="1" applyFill="1" applyBorder="1" applyAlignment="1" applyProtection="1">
      <alignment horizontal="center"/>
    </xf>
    <xf numFmtId="0" fontId="2" fillId="0" borderId="8" xfId="0" applyNumberFormat="1" applyFont="1" applyFill="1" applyBorder="1" applyAlignment="1" applyProtection="1">
      <alignment horizontal="center"/>
    </xf>
    <xf numFmtId="165" fontId="2" fillId="0" borderId="8" xfId="0" applyNumberFormat="1" applyFont="1" applyFill="1" applyBorder="1" applyAlignment="1" applyProtection="1">
      <alignment horizontal="center"/>
    </xf>
    <xf numFmtId="165" fontId="2" fillId="0" borderId="29"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165" fontId="2" fillId="0" borderId="0" xfId="0" applyNumberFormat="1" applyFont="1" applyFill="1" applyBorder="1" applyAlignment="1" applyProtection="1">
      <alignment horizontal="center"/>
    </xf>
    <xf numFmtId="165" fontId="2" fillId="0" borderId="12" xfId="0" applyNumberFormat="1" applyFont="1" applyFill="1" applyBorder="1" applyAlignment="1" applyProtection="1">
      <alignment horizontal="center"/>
    </xf>
    <xf numFmtId="0" fontId="3" fillId="0" borderId="0" xfId="0" applyNumberFormat="1" applyFont="1" applyFill="1" applyBorder="1"/>
    <xf numFmtId="165" fontId="6" fillId="0" borderId="0" xfId="0" applyNumberFormat="1" applyFont="1" applyFill="1" applyBorder="1"/>
    <xf numFmtId="165" fontId="6" fillId="0" borderId="12" xfId="0" applyNumberFormat="1" applyFont="1" applyFill="1" applyBorder="1"/>
    <xf numFmtId="49" fontId="2" fillId="0" borderId="9" xfId="0" applyNumberFormat="1" applyFont="1" applyFill="1" applyBorder="1" applyAlignment="1">
      <alignment horizontal="left"/>
    </xf>
    <xf numFmtId="49" fontId="2" fillId="0" borderId="0" xfId="0" applyNumberFormat="1" applyFont="1" applyFill="1" applyBorder="1" applyAlignment="1">
      <alignment horizontal="left"/>
    </xf>
    <xf numFmtId="0" fontId="2" fillId="0" borderId="10" xfId="0" applyFont="1" applyFill="1" applyBorder="1"/>
    <xf numFmtId="0" fontId="6" fillId="0" borderId="11" xfId="0" applyNumberFormat="1" applyFont="1" applyFill="1" applyBorder="1"/>
    <xf numFmtId="165" fontId="6" fillId="0" borderId="11" xfId="0" applyNumberFormat="1" applyFont="1" applyFill="1" applyBorder="1"/>
    <xf numFmtId="165" fontId="6" fillId="0" borderId="13" xfId="0" applyNumberFormat="1" applyFont="1" applyFill="1" applyBorder="1"/>
    <xf numFmtId="0" fontId="6" fillId="0" borderId="0" xfId="0" applyNumberFormat="1" applyFont="1" applyFill="1"/>
    <xf numFmtId="165" fontId="6" fillId="0" borderId="0" xfId="0" applyNumberFormat="1" applyFont="1" applyFill="1"/>
    <xf numFmtId="0" fontId="6" fillId="0" borderId="0" xfId="0" applyFont="1" applyFill="1" applyBorder="1"/>
    <xf numFmtId="0" fontId="2" fillId="0" borderId="0" xfId="0" applyNumberFormat="1" applyFont="1" applyFill="1" applyAlignment="1">
      <alignment horizontal="center"/>
    </xf>
    <xf numFmtId="0" fontId="2" fillId="0" borderId="95" xfId="0" applyFont="1" applyFill="1" applyBorder="1" applyAlignment="1" applyProtection="1">
      <alignment horizontal="center"/>
    </xf>
    <xf numFmtId="0" fontId="3" fillId="0" borderId="9" xfId="0" applyFont="1" applyFill="1" applyBorder="1" applyAlignment="1" applyProtection="1">
      <alignment horizontal="left" vertical="center"/>
    </xf>
    <xf numFmtId="165" fontId="3" fillId="0" borderId="0" xfId="0" applyNumberFormat="1" applyFont="1" applyFill="1" applyAlignment="1">
      <alignment horizontal="centerContinuous" vertical="center"/>
    </xf>
    <xf numFmtId="165" fontId="3" fillId="0" borderId="95" xfId="0" applyNumberFormat="1" applyFont="1" applyFill="1" applyBorder="1" applyAlignment="1" applyProtection="1">
      <alignment horizontal="centerContinuous" wrapText="1"/>
    </xf>
    <xf numFmtId="165" fontId="2" fillId="0" borderId="96" xfId="0" applyNumberFormat="1" applyFont="1" applyFill="1" applyBorder="1" applyAlignment="1">
      <alignment horizontal="centerContinuous"/>
    </xf>
    <xf numFmtId="165" fontId="2" fillId="0" borderId="26" xfId="0" applyNumberFormat="1" applyFont="1" applyFill="1" applyBorder="1" applyAlignment="1">
      <alignment horizontal="centerContinuous"/>
    </xf>
    <xf numFmtId="0" fontId="2" fillId="0" borderId="9" xfId="0" applyFont="1" applyFill="1" applyBorder="1" applyAlignment="1" applyProtection="1">
      <alignment horizontal="center"/>
    </xf>
    <xf numFmtId="0" fontId="2" fillId="0" borderId="32" xfId="0" applyFont="1" applyFill="1" applyBorder="1" applyAlignment="1" applyProtection="1">
      <alignment horizontal="center"/>
    </xf>
    <xf numFmtId="165" fontId="3" fillId="0" borderId="111" xfId="0" applyNumberFormat="1" applyFont="1" applyFill="1" applyBorder="1" applyAlignment="1" applyProtection="1">
      <alignment horizontal="center"/>
    </xf>
    <xf numFmtId="165" fontId="3" fillId="0" borderId="91" xfId="0" applyNumberFormat="1" applyFont="1" applyFill="1" applyBorder="1" applyAlignment="1" applyProtection="1">
      <alignment horizontal="center"/>
    </xf>
    <xf numFmtId="165" fontId="3" fillId="0" borderId="90" xfId="0" applyNumberFormat="1" applyFont="1" applyFill="1" applyBorder="1" applyAlignment="1" applyProtection="1">
      <alignment horizontal="center"/>
    </xf>
    <xf numFmtId="165" fontId="3" fillId="0" borderId="112" xfId="0" applyNumberFormat="1" applyFont="1" applyFill="1" applyBorder="1" applyAlignment="1" applyProtection="1">
      <alignment horizontal="center"/>
    </xf>
    <xf numFmtId="165" fontId="3" fillId="0" borderId="97" xfId="0" applyNumberFormat="1" applyFont="1" applyFill="1" applyBorder="1" applyAlignment="1" applyProtection="1">
      <alignment horizontal="center"/>
    </xf>
    <xf numFmtId="165" fontId="3" fillId="0" borderId="98" xfId="0" applyNumberFormat="1" applyFont="1" applyFill="1" applyBorder="1" applyAlignment="1" applyProtection="1">
      <alignment horizontal="center"/>
    </xf>
    <xf numFmtId="165" fontId="3" fillId="0" borderId="92" xfId="0" applyNumberFormat="1" applyFont="1" applyFill="1" applyBorder="1" applyAlignment="1" applyProtection="1">
      <alignment horizontal="center"/>
    </xf>
    <xf numFmtId="165" fontId="3" fillId="0" borderId="73" xfId="0" applyNumberFormat="1" applyFont="1" applyFill="1" applyBorder="1" applyAlignment="1" applyProtection="1">
      <alignment horizontal="center"/>
    </xf>
    <xf numFmtId="165" fontId="3" fillId="0" borderId="0" xfId="0" applyNumberFormat="1" applyFont="1" applyFill="1" applyBorder="1" applyAlignment="1" applyProtection="1">
      <alignment horizontal="center"/>
    </xf>
    <xf numFmtId="165" fontId="3" fillId="0" borderId="94" xfId="0" applyNumberFormat="1" applyFont="1" applyFill="1" applyBorder="1" applyAlignment="1" applyProtection="1">
      <alignment horizontal="center"/>
    </xf>
    <xf numFmtId="165" fontId="3" fillId="0" borderId="37" xfId="0" applyNumberFormat="1" applyFont="1" applyFill="1" applyBorder="1" applyAlignment="1" applyProtection="1">
      <alignment horizontal="center"/>
    </xf>
    <xf numFmtId="165" fontId="3" fillId="0" borderId="65" xfId="0" applyNumberFormat="1" applyFont="1" applyFill="1" applyBorder="1" applyAlignment="1" applyProtection="1">
      <alignment horizontal="center"/>
    </xf>
    <xf numFmtId="0" fontId="3" fillId="0" borderId="7" xfId="0" applyFont="1" applyFill="1" applyBorder="1" applyAlignment="1" applyProtection="1">
      <alignment horizontal="left" vertical="center"/>
    </xf>
    <xf numFmtId="165" fontId="3" fillId="0" borderId="93" xfId="0" applyNumberFormat="1" applyFont="1" applyFill="1" applyBorder="1" applyAlignment="1" applyProtection="1">
      <alignment horizontal="center" vertical="center"/>
    </xf>
    <xf numFmtId="165" fontId="3" fillId="0" borderId="86" xfId="0" applyNumberFormat="1" applyFont="1" applyFill="1" applyBorder="1" applyAlignment="1" applyProtection="1">
      <alignment horizontal="center" vertical="center"/>
    </xf>
    <xf numFmtId="165" fontId="3" fillId="0" borderId="55" xfId="0" applyNumberFormat="1" applyFont="1" applyFill="1" applyBorder="1" applyAlignment="1" applyProtection="1">
      <alignment horizontal="center" vertical="center"/>
    </xf>
    <xf numFmtId="165" fontId="3" fillId="0" borderId="28" xfId="0" applyNumberFormat="1" applyFont="1" applyFill="1" applyBorder="1" applyAlignment="1" applyProtection="1">
      <alignment horizontal="center" vertical="center"/>
    </xf>
    <xf numFmtId="0" fontId="2" fillId="0" borderId="98" xfId="0" applyNumberFormat="1" applyFont="1" applyFill="1" applyBorder="1" applyAlignment="1">
      <alignment horizontal="center"/>
    </xf>
    <xf numFmtId="165" fontId="2" fillId="0" borderId="112" xfId="0" applyNumberFormat="1" applyFont="1" applyFill="1" applyBorder="1" applyAlignment="1" applyProtection="1">
      <alignment horizontal="center"/>
    </xf>
    <xf numFmtId="165" fontId="2" fillId="0" borderId="138" xfId="0" applyNumberFormat="1" applyFont="1" applyFill="1" applyBorder="1" applyAlignment="1" applyProtection="1">
      <alignment horizontal="center"/>
    </xf>
    <xf numFmtId="0" fontId="2" fillId="0" borderId="65" xfId="0" applyNumberFormat="1" applyFont="1" applyFill="1" applyBorder="1" applyAlignment="1">
      <alignment horizontal="center"/>
    </xf>
    <xf numFmtId="165" fontId="2" fillId="0" borderId="94" xfId="0" applyNumberFormat="1" applyFont="1" applyFill="1" applyBorder="1" applyAlignment="1" applyProtection="1">
      <alignment horizontal="center"/>
    </xf>
    <xf numFmtId="165" fontId="2" fillId="0" borderId="60" xfId="0" applyNumberFormat="1" applyFont="1" applyFill="1" applyBorder="1" applyAlignment="1" applyProtection="1">
      <alignment horizontal="center"/>
    </xf>
    <xf numFmtId="0" fontId="2" fillId="0" borderId="82" xfId="0" applyNumberFormat="1" applyFont="1" applyFill="1" applyBorder="1" applyAlignment="1">
      <alignment horizontal="center"/>
    </xf>
    <xf numFmtId="165" fontId="2" fillId="0" borderId="6" xfId="0" applyNumberFormat="1" applyFont="1" applyFill="1" applyBorder="1" applyAlignment="1" applyProtection="1">
      <alignment horizontal="center"/>
    </xf>
    <xf numFmtId="165" fontId="2" fillId="0" borderId="62" xfId="0" applyNumberFormat="1" applyFont="1" applyFill="1" applyBorder="1" applyAlignment="1" applyProtection="1">
      <alignment horizontal="center"/>
    </xf>
    <xf numFmtId="165" fontId="2" fillId="0" borderId="119" xfId="0" applyNumberFormat="1" applyFont="1" applyFill="1" applyBorder="1" applyAlignment="1">
      <alignment horizontal="center"/>
    </xf>
    <xf numFmtId="0" fontId="0" fillId="0" borderId="0" xfId="0" applyFill="1" applyAlignment="1"/>
    <xf numFmtId="0" fontId="0" fillId="0" borderId="12" xfId="0" applyFill="1" applyBorder="1" applyAlignment="1"/>
    <xf numFmtId="49" fontId="3" fillId="0" borderId="9" xfId="0" applyNumberFormat="1" applyFont="1" applyFill="1" applyBorder="1" applyAlignment="1">
      <alignment horizontal="left"/>
    </xf>
    <xf numFmtId="165" fontId="2" fillId="0" borderId="13" xfId="0" applyNumberFormat="1" applyFont="1" applyFill="1" applyBorder="1" applyAlignment="1">
      <alignment horizontal="center"/>
    </xf>
    <xf numFmtId="0" fontId="2" fillId="0" borderId="8" xfId="0" applyFont="1" applyFill="1" applyBorder="1" applyAlignment="1">
      <alignment horizontal="left"/>
    </xf>
    <xf numFmtId="0" fontId="2" fillId="0" borderId="8" xfId="0" applyFont="1" applyFill="1" applyBorder="1" applyAlignment="1">
      <alignment horizontal="center"/>
    </xf>
    <xf numFmtId="0" fontId="6" fillId="0" borderId="8" xfId="0" applyNumberFormat="1" applyFont="1" applyFill="1" applyBorder="1"/>
    <xf numFmtId="165" fontId="6" fillId="0" borderId="8" xfId="0" applyNumberFormat="1" applyFont="1" applyFill="1" applyBorder="1"/>
    <xf numFmtId="0" fontId="3" fillId="0" borderId="0" xfId="0" applyFont="1" applyFill="1" applyAlignment="1" applyProtection="1">
      <alignment horizontal="centerContinuous" wrapText="1"/>
    </xf>
    <xf numFmtId="0" fontId="3" fillId="0" borderId="0" xfId="0" applyNumberFormat="1" applyFont="1" applyFill="1" applyAlignment="1" applyProtection="1">
      <alignment horizontal="centerContinuous"/>
    </xf>
    <xf numFmtId="165" fontId="3" fillId="0" borderId="38" xfId="0" applyNumberFormat="1" applyFont="1" applyFill="1" applyBorder="1" applyAlignment="1">
      <alignment horizontal="centerContinuous"/>
    </xf>
    <xf numFmtId="165" fontId="2" fillId="0" borderId="8" xfId="0" applyNumberFormat="1" applyFont="1" applyFill="1" applyBorder="1" applyAlignment="1">
      <alignment horizontal="centerContinuous"/>
    </xf>
    <xf numFmtId="165" fontId="3" fillId="0" borderId="33" xfId="0" applyNumberFormat="1" applyFont="1" applyFill="1" applyBorder="1" applyAlignment="1" applyProtection="1">
      <alignment horizontal="center"/>
    </xf>
    <xf numFmtId="165" fontId="3" fillId="0" borderId="40" xfId="0" applyNumberFormat="1" applyFont="1" applyFill="1" applyBorder="1" applyAlignment="1" applyProtection="1">
      <alignment horizontal="center"/>
    </xf>
    <xf numFmtId="165" fontId="7" fillId="0" borderId="90" xfId="0" applyNumberFormat="1" applyFont="1" applyFill="1" applyBorder="1" applyAlignment="1" applyProtection="1">
      <alignment horizontal="centerContinuous"/>
    </xf>
    <xf numFmtId="165" fontId="3" fillId="0" borderId="41" xfId="0" applyNumberFormat="1" applyFont="1" applyFill="1" applyBorder="1" applyAlignment="1" applyProtection="1">
      <alignment horizontal="centerContinuous"/>
    </xf>
    <xf numFmtId="165" fontId="3" fillId="0" borderId="42" xfId="0" applyNumberFormat="1" applyFont="1" applyFill="1" applyBorder="1" applyAlignment="1" applyProtection="1">
      <alignment horizontal="centerContinuous"/>
    </xf>
    <xf numFmtId="165" fontId="3" fillId="0" borderId="102" xfId="0" applyNumberFormat="1" applyFont="1" applyFill="1" applyBorder="1" applyAlignment="1" applyProtection="1">
      <alignment horizontal="centerContinuous"/>
    </xf>
    <xf numFmtId="165" fontId="3" fillId="0" borderId="43" xfId="0" applyNumberFormat="1" applyFont="1" applyFill="1" applyBorder="1" applyAlignment="1" applyProtection="1">
      <alignment horizontal="centerContinuous"/>
    </xf>
    <xf numFmtId="165" fontId="3" fillId="0" borderId="35" xfId="0" applyNumberFormat="1" applyFont="1" applyFill="1" applyBorder="1" applyAlignment="1" applyProtection="1">
      <alignment horizontal="center"/>
    </xf>
    <xf numFmtId="165" fontId="3" fillId="0" borderId="34" xfId="0" applyNumberFormat="1" applyFont="1" applyFill="1" applyBorder="1" applyAlignment="1" applyProtection="1">
      <alignment horizontal="center"/>
    </xf>
    <xf numFmtId="165" fontId="3" fillId="0" borderId="99" xfId="0" applyNumberFormat="1" applyFont="1" applyFill="1" applyBorder="1" applyAlignment="1" applyProtection="1">
      <alignment horizontal="center"/>
    </xf>
    <xf numFmtId="165" fontId="3" fillId="0" borderId="100" xfId="0" applyNumberFormat="1" applyFont="1" applyFill="1" applyBorder="1" applyAlignment="1" applyProtection="1">
      <alignment horizontal="center"/>
    </xf>
    <xf numFmtId="165" fontId="3" fillId="0" borderId="35" xfId="0" applyNumberFormat="1" applyFont="1" applyFill="1" applyBorder="1" applyAlignment="1">
      <alignment horizontal="center"/>
    </xf>
    <xf numFmtId="165" fontId="3" fillId="0" borderId="44" xfId="0" applyNumberFormat="1" applyFont="1" applyFill="1" applyBorder="1" applyAlignment="1" applyProtection="1">
      <alignment horizontal="center"/>
    </xf>
    <xf numFmtId="165" fontId="3" fillId="0" borderId="45" xfId="0" applyNumberFormat="1" applyFont="1" applyFill="1" applyBorder="1" applyAlignment="1" applyProtection="1">
      <alignment horizontal="center"/>
    </xf>
    <xf numFmtId="165" fontId="3" fillId="0" borderId="101" xfId="0" applyNumberFormat="1" applyFont="1" applyFill="1" applyBorder="1" applyAlignment="1" applyProtection="1">
      <alignment horizontal="center"/>
    </xf>
    <xf numFmtId="165" fontId="3" fillId="0" borderId="46" xfId="0" applyNumberFormat="1" applyFont="1" applyFill="1" applyBorder="1" applyAlignment="1" applyProtection="1">
      <alignment horizontal="center"/>
    </xf>
    <xf numFmtId="49" fontId="3" fillId="0" borderId="47" xfId="0" applyNumberFormat="1" applyFont="1" applyFill="1" applyBorder="1" applyAlignment="1">
      <alignment horizontal="center" wrapText="1"/>
    </xf>
    <xf numFmtId="165" fontId="2" fillId="0" borderId="142" xfId="0" applyNumberFormat="1" applyFont="1" applyFill="1" applyBorder="1" applyAlignment="1" applyProtection="1">
      <alignment horizontal="center"/>
    </xf>
    <xf numFmtId="11" fontId="2" fillId="0" borderId="138" xfId="0" applyNumberFormat="1" applyFont="1" applyFill="1" applyBorder="1" applyAlignment="1">
      <alignment horizontal="center"/>
    </xf>
    <xf numFmtId="165" fontId="2" fillId="0" borderId="121" xfId="0" applyNumberFormat="1" applyFont="1" applyFill="1" applyBorder="1" applyAlignment="1" applyProtection="1">
      <alignment horizontal="center"/>
    </xf>
    <xf numFmtId="11" fontId="2" fillId="0" borderId="60" xfId="0" applyNumberFormat="1" applyFont="1" applyFill="1" applyBorder="1" applyAlignment="1">
      <alignment horizontal="center"/>
    </xf>
    <xf numFmtId="165" fontId="2" fillId="0" borderId="115" xfId="0" applyNumberFormat="1" applyFont="1" applyFill="1" applyBorder="1" applyAlignment="1" applyProtection="1">
      <alignment horizontal="center"/>
    </xf>
    <xf numFmtId="11" fontId="2" fillId="0" borderId="62" xfId="0" applyNumberFormat="1" applyFont="1" applyFill="1" applyBorder="1" applyAlignment="1">
      <alignment horizontal="center"/>
    </xf>
    <xf numFmtId="0" fontId="2" fillId="0" borderId="12" xfId="0" applyFont="1" applyFill="1" applyBorder="1" applyAlignment="1">
      <alignment horizontal="center"/>
    </xf>
    <xf numFmtId="0" fontId="2" fillId="0" borderId="0" xfId="0" applyNumberFormat="1" applyFont="1" applyFill="1" applyBorder="1"/>
    <xf numFmtId="0" fontId="2" fillId="0" borderId="11" xfId="0" applyNumberFormat="1" applyFont="1" applyFill="1" applyBorder="1"/>
    <xf numFmtId="0" fontId="2" fillId="0" borderId="13" xfId="0" applyFont="1" applyFill="1" applyBorder="1" applyAlignment="1">
      <alignment horizontal="center"/>
    </xf>
    <xf numFmtId="0" fontId="2" fillId="0" borderId="0" xfId="0" applyNumberFormat="1" applyFont="1" applyFill="1"/>
    <xf numFmtId="49" fontId="5" fillId="0" borderId="0" xfId="0" applyNumberFormat="1" applyFont="1" applyFill="1" applyBorder="1" applyAlignment="1">
      <alignment horizontal="centerContinuous"/>
    </xf>
    <xf numFmtId="49" fontId="3" fillId="0" borderId="0" xfId="0" applyNumberFormat="1" applyFont="1" applyFill="1" applyBorder="1" applyAlignment="1">
      <alignment horizontal="centerContinuous"/>
    </xf>
    <xf numFmtId="165" fontId="3" fillId="0" borderId="0" xfId="0" applyNumberFormat="1" applyFont="1" applyFill="1" applyBorder="1" applyAlignment="1">
      <alignment horizontal="left"/>
    </xf>
    <xf numFmtId="165" fontId="7" fillId="0" borderId="30" xfId="0" applyNumberFormat="1" applyFont="1" applyFill="1" applyBorder="1" applyAlignment="1">
      <alignment horizontal="left" wrapText="1"/>
    </xf>
    <xf numFmtId="165" fontId="3" fillId="0" borderId="30" xfId="0" applyNumberFormat="1" applyFont="1" applyFill="1" applyBorder="1" applyAlignment="1">
      <alignment horizontal="center" wrapText="1"/>
    </xf>
    <xf numFmtId="165" fontId="3" fillId="0" borderId="96" xfId="0" applyNumberFormat="1" applyFont="1" applyFill="1" applyBorder="1" applyAlignment="1">
      <alignment horizontal="centerContinuous" wrapText="1"/>
    </xf>
    <xf numFmtId="165" fontId="3" fillId="0" borderId="22" xfId="0" applyNumberFormat="1" applyFont="1" applyFill="1" applyBorder="1" applyAlignment="1">
      <alignment horizontal="center" wrapText="1"/>
    </xf>
    <xf numFmtId="165" fontId="3" fillId="0" borderId="26" xfId="0" applyNumberFormat="1" applyFont="1" applyFill="1" applyBorder="1" applyAlignment="1">
      <alignment horizontal="centerContinuous" wrapText="1"/>
    </xf>
    <xf numFmtId="165" fontId="3" fillId="0" borderId="101" xfId="0" applyNumberFormat="1" applyFont="1" applyFill="1" applyBorder="1" applyAlignment="1">
      <alignment horizontal="left" wrapText="1"/>
    </xf>
    <xf numFmtId="165" fontId="3" fillId="0" borderId="108" xfId="0" applyNumberFormat="1" applyFont="1" applyFill="1" applyBorder="1" applyAlignment="1">
      <alignment horizontal="center" wrapText="1"/>
    </xf>
    <xf numFmtId="165" fontId="3" fillId="0" borderId="104" xfId="0" applyNumberFormat="1" applyFont="1" applyFill="1" applyBorder="1" applyAlignment="1">
      <alignment horizontal="center" wrapText="1"/>
    </xf>
    <xf numFmtId="165" fontId="3" fillId="0" borderId="28" xfId="0" applyNumberFormat="1" applyFont="1" applyFill="1" applyBorder="1" applyAlignment="1">
      <alignment horizontal="center" wrapText="1"/>
    </xf>
    <xf numFmtId="165" fontId="2" fillId="0" borderId="139" xfId="0" applyNumberFormat="1" applyFont="1" applyFill="1" applyBorder="1" applyAlignment="1" applyProtection="1">
      <alignment horizontal="center"/>
    </xf>
    <xf numFmtId="165" fontId="2" fillId="0" borderId="89" xfId="0" applyNumberFormat="1" applyFont="1" applyFill="1" applyBorder="1" applyAlignment="1" applyProtection="1">
      <alignment horizontal="center"/>
    </xf>
    <xf numFmtId="165" fontId="2" fillId="0" borderId="18" xfId="0" applyNumberFormat="1" applyFont="1" applyFill="1" applyBorder="1" applyAlignment="1">
      <alignment horizontal="left"/>
    </xf>
    <xf numFmtId="165" fontId="2" fillId="0" borderId="120" xfId="0" applyNumberFormat="1" applyFont="1" applyFill="1" applyBorder="1" applyAlignment="1" applyProtection="1">
      <alignment horizontal="center"/>
    </xf>
    <xf numFmtId="165" fontId="2" fillId="0" borderId="0" xfId="0" applyNumberFormat="1" applyFont="1" applyFill="1" applyAlignment="1">
      <alignment horizontal="left"/>
    </xf>
    <xf numFmtId="49" fontId="2" fillId="0" borderId="0" xfId="0" applyNumberFormat="1" applyFont="1" applyFill="1" applyAlignment="1"/>
    <xf numFmtId="49" fontId="2" fillId="0" borderId="8" xfId="0" applyNumberFormat="1" applyFont="1" applyFill="1" applyBorder="1"/>
    <xf numFmtId="165" fontId="2" fillId="0" borderId="8" xfId="0" applyNumberFormat="1" applyFont="1" applyFill="1" applyBorder="1" applyAlignment="1">
      <alignment horizontal="left"/>
    </xf>
    <xf numFmtId="49" fontId="3" fillId="0" borderId="2" xfId="0" applyNumberFormat="1" applyFont="1" applyFill="1" applyBorder="1" applyAlignment="1"/>
    <xf numFmtId="165" fontId="7" fillId="0" borderId="66" xfId="0" applyNumberFormat="1" applyFont="1" applyFill="1" applyBorder="1" applyAlignment="1">
      <alignment horizontal="left" wrapText="1"/>
    </xf>
    <xf numFmtId="165" fontId="3" fillId="0" borderId="96" xfId="0" applyNumberFormat="1" applyFont="1" applyFill="1" applyBorder="1" applyAlignment="1">
      <alignment horizontal="center" wrapText="1"/>
    </xf>
    <xf numFmtId="165" fontId="3" fillId="0" borderId="22" xfId="0" applyNumberFormat="1" applyFont="1" applyFill="1" applyBorder="1" applyAlignment="1">
      <alignment horizontal="centerContinuous" wrapText="1"/>
    </xf>
    <xf numFmtId="165" fontId="3" fillId="0" borderId="107" xfId="0" applyNumberFormat="1" applyFont="1" applyFill="1" applyBorder="1" applyAlignment="1">
      <alignment horizontal="center" wrapText="1"/>
    </xf>
    <xf numFmtId="0" fontId="3" fillId="0" borderId="7" xfId="0" applyFont="1" applyFill="1" applyBorder="1" applyAlignment="1" applyProtection="1">
      <alignment horizontal="left"/>
    </xf>
    <xf numFmtId="165" fontId="3" fillId="0" borderId="45" xfId="0" applyNumberFormat="1" applyFont="1" applyFill="1" applyBorder="1" applyAlignment="1">
      <alignment horizontal="left" wrapText="1"/>
    </xf>
    <xf numFmtId="165" fontId="3" fillId="0" borderId="24"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165" fontId="2" fillId="0" borderId="135" xfId="0" applyNumberFormat="1" applyFont="1" applyFill="1" applyBorder="1" applyAlignment="1">
      <alignment horizontal="left"/>
    </xf>
    <xf numFmtId="165" fontId="2" fillId="0" borderId="49" xfId="0" applyNumberFormat="1" applyFont="1" applyFill="1" applyBorder="1" applyAlignment="1">
      <alignment horizontal="left"/>
    </xf>
    <xf numFmtId="165" fontId="2" fillId="0" borderId="52" xfId="0" applyNumberFormat="1" applyFont="1" applyFill="1" applyBorder="1" applyAlignment="1">
      <alignment horizontal="left"/>
    </xf>
    <xf numFmtId="165" fontId="2" fillId="0" borderId="13" xfId="0" applyNumberFormat="1" applyFont="1" applyFill="1" applyBorder="1"/>
    <xf numFmtId="165" fontId="3" fillId="0" borderId="86" xfId="0" applyNumberFormat="1" applyFont="1" applyFill="1" applyBorder="1" applyAlignment="1">
      <alignment horizontal="center" wrapText="1"/>
    </xf>
    <xf numFmtId="164" fontId="3" fillId="0" borderId="0" xfId="0" applyNumberFormat="1" applyFont="1" applyFill="1" applyBorder="1"/>
    <xf numFmtId="0" fontId="3" fillId="0" borderId="14" xfId="0" applyFont="1" applyFill="1" applyBorder="1" applyAlignment="1" applyProtection="1">
      <alignment horizontal="left"/>
    </xf>
    <xf numFmtId="165" fontId="3" fillId="0" borderId="80" xfId="0" applyNumberFormat="1" applyFont="1" applyFill="1" applyBorder="1" applyAlignment="1">
      <alignment horizontal="center" wrapText="1"/>
    </xf>
    <xf numFmtId="0" fontId="3" fillId="0" borderId="106" xfId="0" applyNumberFormat="1" applyFont="1" applyFill="1" applyBorder="1" applyAlignment="1">
      <alignment horizontal="left"/>
    </xf>
    <xf numFmtId="165" fontId="3" fillId="0" borderId="53" xfId="0" applyNumberFormat="1" applyFont="1" applyFill="1" applyBorder="1" applyAlignment="1">
      <alignment horizontal="center" wrapText="1"/>
    </xf>
    <xf numFmtId="49" fontId="3" fillId="0" borderId="4" xfId="0" applyNumberFormat="1" applyFont="1" applyFill="1" applyBorder="1" applyAlignment="1">
      <alignment horizontal="left"/>
    </xf>
    <xf numFmtId="165" fontId="3" fillId="0" borderId="38" xfId="0" applyNumberFormat="1" applyFont="1" applyFill="1" applyBorder="1" applyAlignment="1">
      <alignment horizontal="center" wrapText="1"/>
    </xf>
    <xf numFmtId="0" fontId="3" fillId="0" borderId="105" xfId="0" applyNumberFormat="1" applyFont="1" applyFill="1" applyBorder="1" applyAlignment="1">
      <alignment horizontal="left"/>
    </xf>
    <xf numFmtId="164" fontId="3" fillId="0" borderId="0" xfId="0" applyNumberFormat="1" applyFont="1" applyFill="1"/>
    <xf numFmtId="0" fontId="2" fillId="0" borderId="135" xfId="0" applyNumberFormat="1" applyFont="1" applyFill="1" applyBorder="1" applyAlignment="1">
      <alignment horizontal="left"/>
    </xf>
    <xf numFmtId="49" fontId="2" fillId="0" borderId="135" xfId="0" applyNumberFormat="1" applyFont="1" applyFill="1" applyBorder="1" applyAlignment="1">
      <alignment horizontal="left"/>
    </xf>
    <xf numFmtId="0" fontId="2" fillId="0" borderId="98" xfId="0" applyNumberFormat="1" applyFont="1" applyFill="1" applyBorder="1" applyAlignment="1">
      <alignment horizontal="left"/>
    </xf>
    <xf numFmtId="0" fontId="2" fillId="0" borderId="49" xfId="0" applyNumberFormat="1" applyFont="1" applyFill="1" applyBorder="1" applyAlignment="1">
      <alignment horizontal="left"/>
    </xf>
    <xf numFmtId="49" fontId="2" fillId="0" borderId="49" xfId="0" applyNumberFormat="1" applyFont="1" applyFill="1" applyBorder="1" applyAlignment="1">
      <alignment horizontal="left"/>
    </xf>
    <xf numFmtId="0" fontId="2" fillId="0" borderId="65" xfId="0" applyNumberFormat="1" applyFont="1" applyFill="1" applyBorder="1" applyAlignment="1">
      <alignment horizontal="left"/>
    </xf>
    <xf numFmtId="165" fontId="3" fillId="0" borderId="118" xfId="0" applyNumberFormat="1" applyFont="1" applyFill="1" applyBorder="1" applyAlignment="1">
      <alignment horizontal="center" wrapText="1"/>
    </xf>
    <xf numFmtId="49" fontId="3" fillId="0" borderId="49" xfId="0" applyNumberFormat="1" applyFont="1" applyFill="1" applyBorder="1" applyAlignment="1">
      <alignment horizontal="left"/>
    </xf>
    <xf numFmtId="164" fontId="2" fillId="0" borderId="0" xfId="0" applyNumberFormat="1" applyFont="1" applyFill="1"/>
    <xf numFmtId="49" fontId="2" fillId="0" borderId="89" xfId="0" applyNumberFormat="1" applyFont="1" applyFill="1" applyBorder="1" applyAlignment="1">
      <alignment horizontal="left"/>
    </xf>
    <xf numFmtId="49" fontId="3" fillId="0" borderId="50" xfId="0" applyNumberFormat="1" applyFont="1" applyFill="1" applyBorder="1" applyAlignment="1">
      <alignment horizontal="left"/>
    </xf>
    <xf numFmtId="49" fontId="2" fillId="0" borderId="50" xfId="0" applyNumberFormat="1" applyFont="1" applyFill="1" applyBorder="1" applyAlignment="1">
      <alignment horizontal="left"/>
    </xf>
    <xf numFmtId="0" fontId="2" fillId="0" borderId="52" xfId="0" applyNumberFormat="1" applyFont="1" applyFill="1" applyBorder="1" applyAlignment="1">
      <alignment horizontal="left"/>
    </xf>
    <xf numFmtId="49" fontId="2" fillId="0" borderId="52" xfId="0" applyNumberFormat="1" applyFont="1" applyFill="1" applyBorder="1" applyAlignment="1">
      <alignment horizontal="left"/>
    </xf>
    <xf numFmtId="0" fontId="2" fillId="0" borderId="82" xfId="0" applyNumberFormat="1" applyFont="1" applyFill="1" applyBorder="1" applyAlignment="1">
      <alignment horizontal="left"/>
    </xf>
    <xf numFmtId="0" fontId="2" fillId="0" borderId="12" xfId="0" applyNumberFormat="1" applyFont="1" applyFill="1" applyBorder="1" applyAlignment="1">
      <alignment horizontal="left"/>
    </xf>
    <xf numFmtId="0" fontId="2" fillId="0" borderId="8" xfId="0" applyNumberFormat="1" applyFont="1" applyFill="1" applyBorder="1" applyAlignment="1">
      <alignment horizontal="left"/>
    </xf>
    <xf numFmtId="49" fontId="2" fillId="0" borderId="8" xfId="0" applyNumberFormat="1" applyFont="1" applyFill="1" applyBorder="1" applyAlignment="1">
      <alignment horizontal="left"/>
    </xf>
    <xf numFmtId="0" fontId="2" fillId="0" borderId="0" xfId="0" applyNumberFormat="1" applyFont="1" applyFill="1" applyAlignment="1">
      <alignment horizontal="left"/>
    </xf>
    <xf numFmtId="49" fontId="4" fillId="0" borderId="0" xfId="0" applyNumberFormat="1" applyFont="1" applyFill="1" applyBorder="1" applyAlignment="1">
      <alignment horizontal="centerContinuous" wrapText="1"/>
    </xf>
    <xf numFmtId="0" fontId="4" fillId="0" borderId="0" xfId="0" applyNumberFormat="1" applyFont="1" applyFill="1" applyBorder="1" applyAlignment="1">
      <alignment horizontal="centerContinuous" wrapText="1"/>
    </xf>
    <xf numFmtId="49" fontId="3" fillId="0" borderId="0" xfId="0" applyNumberFormat="1" applyFont="1" applyFill="1" applyBorder="1" applyAlignment="1">
      <alignment horizontal="left"/>
    </xf>
    <xf numFmtId="165" fontId="5" fillId="0" borderId="0" xfId="0" applyNumberFormat="1" applyFont="1" applyFill="1" applyBorder="1" applyAlignment="1">
      <alignment horizontal="centerContinuous"/>
    </xf>
    <xf numFmtId="0" fontId="5" fillId="0" borderId="0" xfId="0" applyNumberFormat="1" applyFont="1" applyFill="1" applyBorder="1" applyAlignment="1">
      <alignment horizontal="centerContinuous"/>
    </xf>
    <xf numFmtId="0" fontId="3" fillId="0" borderId="0" xfId="0" applyNumberFormat="1" applyFont="1" applyFill="1" applyBorder="1" applyAlignment="1">
      <alignment horizontal="left"/>
    </xf>
    <xf numFmtId="0" fontId="3" fillId="0" borderId="2" xfId="0" applyFont="1" applyFill="1" applyBorder="1" applyAlignment="1" applyProtection="1">
      <alignment horizontal="left"/>
    </xf>
    <xf numFmtId="165" fontId="3" fillId="0" borderId="30" xfId="0" applyNumberFormat="1" applyFont="1" applyFill="1" applyBorder="1" applyAlignment="1" applyProtection="1">
      <alignment horizontal="center" wrapText="1"/>
    </xf>
    <xf numFmtId="0" fontId="3" fillId="0" borderId="109" xfId="0" applyNumberFormat="1" applyFont="1" applyFill="1" applyBorder="1" applyAlignment="1" applyProtection="1">
      <alignment horizontal="left"/>
    </xf>
    <xf numFmtId="165" fontId="3" fillId="0" borderId="26" xfId="0" applyNumberFormat="1" applyFont="1" applyFill="1" applyBorder="1" applyAlignment="1">
      <alignment horizontal="center" wrapText="1"/>
    </xf>
    <xf numFmtId="0" fontId="2" fillId="0" borderId="136" xfId="0" applyNumberFormat="1" applyFont="1" applyFill="1" applyBorder="1" applyAlignment="1">
      <alignment horizontal="left"/>
    </xf>
    <xf numFmtId="165" fontId="2" fillId="0" borderId="136" xfId="0" applyNumberFormat="1" applyFont="1" applyFill="1" applyBorder="1" applyAlignment="1" applyProtection="1">
      <alignment horizontal="center"/>
    </xf>
    <xf numFmtId="0" fontId="2" fillId="0" borderId="59" xfId="0" applyNumberFormat="1" applyFont="1" applyFill="1" applyBorder="1" applyAlignment="1">
      <alignment horizontal="left"/>
    </xf>
    <xf numFmtId="165" fontId="2" fillId="0" borderId="59" xfId="0" applyNumberFormat="1" applyFont="1" applyFill="1" applyBorder="1" applyAlignment="1" applyProtection="1">
      <alignment horizontal="center"/>
    </xf>
    <xf numFmtId="0" fontId="2" fillId="0" borderId="61" xfId="0" applyNumberFormat="1" applyFont="1" applyFill="1" applyBorder="1" applyAlignment="1">
      <alignment horizontal="left"/>
    </xf>
    <xf numFmtId="165" fontId="2" fillId="0" borderId="61" xfId="0" applyNumberFormat="1" applyFont="1" applyFill="1" applyBorder="1" applyAlignment="1" applyProtection="1">
      <alignment horizontal="center"/>
    </xf>
    <xf numFmtId="165" fontId="3" fillId="0" borderId="12" xfId="0" applyNumberFormat="1" applyFont="1" applyFill="1" applyBorder="1"/>
    <xf numFmtId="0" fontId="3" fillId="0" borderId="38" xfId="0" applyFont="1" applyFill="1" applyBorder="1" applyAlignment="1">
      <alignment horizontal="centerContinuous"/>
    </xf>
    <xf numFmtId="0" fontId="7" fillId="0" borderId="15" xfId="0" applyFont="1" applyFill="1" applyBorder="1" applyAlignment="1">
      <alignment horizontal="centerContinuous"/>
    </xf>
    <xf numFmtId="0" fontId="3" fillId="0" borderId="80" xfId="0" applyFont="1" applyFill="1" applyBorder="1" applyAlignment="1">
      <alignment horizontal="centerContinuous"/>
    </xf>
    <xf numFmtId="0" fontId="7" fillId="0" borderId="105" xfId="0" applyFont="1" applyFill="1" applyBorder="1" applyAlignment="1">
      <alignment horizontal="centerContinuous"/>
    </xf>
    <xf numFmtId="165" fontId="3" fillId="0" borderId="84" xfId="0" applyNumberFormat="1" applyFont="1" applyFill="1" applyBorder="1" applyAlignment="1">
      <alignment horizontal="center" wrapText="1"/>
    </xf>
    <xf numFmtId="165" fontId="3" fillId="0" borderId="70" xfId="0" applyNumberFormat="1" applyFont="1" applyFill="1" applyBorder="1" applyAlignment="1">
      <alignment horizontal="center" wrapText="1"/>
    </xf>
    <xf numFmtId="165" fontId="7" fillId="0" borderId="38" xfId="0" applyNumberFormat="1" applyFont="1" applyFill="1" applyBorder="1" applyAlignment="1">
      <alignment horizontal="centerContinuous" wrapText="1"/>
    </xf>
    <xf numFmtId="0" fontId="6" fillId="0" borderId="15" xfId="0" applyNumberFormat="1" applyFont="1" applyFill="1" applyBorder="1" applyAlignment="1">
      <alignment horizontal="centerContinuous"/>
    </xf>
    <xf numFmtId="165" fontId="6" fillId="0" borderId="15" xfId="0" applyNumberFormat="1" applyFont="1" applyFill="1" applyBorder="1" applyAlignment="1">
      <alignment horizontal="centerContinuous"/>
    </xf>
    <xf numFmtId="165" fontId="6" fillId="0" borderId="38" xfId="0" applyNumberFormat="1" applyFont="1" applyFill="1" applyBorder="1" applyAlignment="1">
      <alignment horizontal="centerContinuous"/>
    </xf>
    <xf numFmtId="0" fontId="6" fillId="0" borderId="64" xfId="0" applyNumberFormat="1" applyFont="1" applyFill="1" applyBorder="1" applyAlignment="1">
      <alignment horizontal="centerContinuous"/>
    </xf>
    <xf numFmtId="0" fontId="3" fillId="0" borderId="56" xfId="0" applyNumberFormat="1" applyFont="1" applyFill="1" applyBorder="1" applyAlignment="1">
      <alignment horizontal="left"/>
    </xf>
    <xf numFmtId="165" fontId="3" fillId="0" borderId="102" xfId="0" applyNumberFormat="1" applyFont="1" applyFill="1" applyBorder="1" applyAlignment="1">
      <alignment horizontal="center" wrapText="1"/>
    </xf>
    <xf numFmtId="0" fontId="3" fillId="0" borderId="43" xfId="0" applyNumberFormat="1" applyFont="1" applyFill="1" applyBorder="1" applyAlignment="1">
      <alignment horizontal="left"/>
    </xf>
    <xf numFmtId="0" fontId="3" fillId="0" borderId="88" xfId="0" applyNumberFormat="1" applyFont="1" applyFill="1" applyBorder="1" applyAlignment="1">
      <alignment horizontal="left"/>
    </xf>
    <xf numFmtId="0" fontId="2" fillId="0" borderId="142" xfId="0" applyNumberFormat="1" applyFont="1" applyFill="1" applyBorder="1" applyAlignment="1">
      <alignment horizontal="left"/>
    </xf>
    <xf numFmtId="0" fontId="2" fillId="0" borderId="138" xfId="0" applyNumberFormat="1" applyFont="1" applyFill="1" applyBorder="1" applyAlignment="1">
      <alignment horizontal="left"/>
    </xf>
    <xf numFmtId="0" fontId="2" fillId="0" borderId="121" xfId="0" applyNumberFormat="1" applyFont="1" applyFill="1" applyBorder="1" applyAlignment="1">
      <alignment horizontal="left"/>
    </xf>
    <xf numFmtId="0" fontId="2" fillId="0" borderId="60" xfId="0" applyNumberFormat="1" applyFont="1" applyFill="1" applyBorder="1" applyAlignment="1">
      <alignment horizontal="left"/>
    </xf>
    <xf numFmtId="0" fontId="2" fillId="0" borderId="115" xfId="0" applyNumberFormat="1" applyFont="1" applyFill="1" applyBorder="1" applyAlignment="1">
      <alignment horizontal="left"/>
    </xf>
    <xf numFmtId="0" fontId="2" fillId="0" borderId="62" xfId="0" applyNumberFormat="1" applyFont="1" applyFill="1" applyBorder="1" applyAlignment="1">
      <alignment horizontal="left"/>
    </xf>
    <xf numFmtId="49" fontId="2" fillId="0" borderId="10" xfId="0" applyNumberFormat="1" applyFont="1" applyFill="1" applyBorder="1" applyAlignment="1"/>
    <xf numFmtId="0" fontId="2" fillId="0" borderId="13" xfId="0" applyNumberFormat="1" applyFont="1" applyFill="1" applyBorder="1" applyAlignment="1">
      <alignment horizontal="left"/>
    </xf>
    <xf numFmtId="0" fontId="3" fillId="0" borderId="4" xfId="0" applyNumberFormat="1" applyFont="1" applyFill="1" applyBorder="1" applyAlignment="1">
      <alignment horizontal="left"/>
    </xf>
    <xf numFmtId="0" fontId="3" fillId="0" borderId="64" xfId="0" applyNumberFormat="1" applyFont="1" applyFill="1" applyBorder="1" applyAlignment="1">
      <alignment horizontal="left"/>
    </xf>
    <xf numFmtId="165" fontId="2" fillId="0" borderId="98" xfId="0" applyNumberFormat="1" applyFont="1" applyFill="1" applyBorder="1" applyAlignment="1">
      <alignment horizontal="left"/>
    </xf>
    <xf numFmtId="165" fontId="2" fillId="0" borderId="65" xfId="0" applyNumberFormat="1" applyFont="1" applyFill="1" applyBorder="1" applyAlignment="1">
      <alignment horizontal="left"/>
    </xf>
    <xf numFmtId="165" fontId="2" fillId="0" borderId="82" xfId="0" applyNumberFormat="1" applyFont="1" applyFill="1" applyBorder="1" applyAlignment="1">
      <alignment horizontal="left"/>
    </xf>
    <xf numFmtId="49" fontId="3" fillId="0" borderId="95" xfId="0" applyNumberFormat="1" applyFont="1" applyFill="1" applyBorder="1" applyAlignment="1"/>
    <xf numFmtId="165" fontId="3" fillId="0" borderId="66" xfId="0" applyNumberFormat="1" applyFont="1" applyFill="1" applyBorder="1" applyAlignment="1">
      <alignment horizontal="centerContinuous"/>
    </xf>
    <xf numFmtId="165" fontId="3" fillId="0" borderId="31" xfId="0" applyNumberFormat="1" applyFont="1" applyFill="1" applyBorder="1" applyAlignment="1">
      <alignment horizontal="centerContinuous" wrapText="1"/>
    </xf>
    <xf numFmtId="165" fontId="3" fillId="0" borderId="29" xfId="0" applyNumberFormat="1" applyFont="1" applyFill="1" applyBorder="1" applyAlignment="1">
      <alignment horizontal="centerContinuous"/>
    </xf>
    <xf numFmtId="0" fontId="3" fillId="0" borderId="93" xfId="0" applyFont="1" applyFill="1" applyBorder="1" applyAlignment="1" applyProtection="1">
      <alignment horizontal="left"/>
    </xf>
    <xf numFmtId="49" fontId="2" fillId="0" borderId="112" xfId="0" applyNumberFormat="1" applyFont="1" applyFill="1" applyBorder="1"/>
    <xf numFmtId="165" fontId="2" fillId="0" borderId="37" xfId="0" applyNumberFormat="1" applyFont="1" applyFill="1" applyBorder="1" applyAlignment="1">
      <alignment horizontal="center" wrapText="1"/>
    </xf>
    <xf numFmtId="165" fontId="2" fillId="0" borderId="89" xfId="0" applyNumberFormat="1" applyFont="1" applyFill="1" applyBorder="1" applyAlignment="1">
      <alignment horizontal="center" wrapText="1"/>
    </xf>
    <xf numFmtId="165" fontId="2" fillId="0" borderId="118" xfId="0" applyNumberFormat="1" applyFont="1" applyFill="1" applyBorder="1" applyAlignment="1">
      <alignment horizontal="center" wrapText="1"/>
    </xf>
    <xf numFmtId="165" fontId="2" fillId="0" borderId="65" xfId="0" applyNumberFormat="1" applyFont="1" applyFill="1" applyBorder="1" applyAlignment="1">
      <alignment horizontal="center" wrapText="1"/>
    </xf>
    <xf numFmtId="11" fontId="2" fillId="0" borderId="118" xfId="0" applyNumberFormat="1" applyFont="1" applyFill="1" applyBorder="1" applyAlignment="1">
      <alignment horizontal="center"/>
    </xf>
    <xf numFmtId="165" fontId="2" fillId="0" borderId="118" xfId="0" applyNumberFormat="1" applyFont="1" applyFill="1" applyBorder="1"/>
    <xf numFmtId="165" fontId="2" fillId="0" borderId="59" xfId="0" applyNumberFormat="1" applyFont="1" applyFill="1" applyBorder="1" applyAlignment="1">
      <alignment horizontal="center" wrapText="1"/>
    </xf>
    <xf numFmtId="165" fontId="2" fillId="0" borderId="8" xfId="0" applyNumberFormat="1" applyFont="1" applyFill="1" applyBorder="1"/>
    <xf numFmtId="0" fontId="3" fillId="0" borderId="12" xfId="0" applyNumberFormat="1" applyFont="1" applyFill="1" applyBorder="1"/>
    <xf numFmtId="49" fontId="3" fillId="0" borderId="10" xfId="0" applyNumberFormat="1" applyFont="1" applyFill="1" applyBorder="1"/>
    <xf numFmtId="165" fontId="3" fillId="0" borderId="11" xfId="0" applyNumberFormat="1" applyFont="1" applyFill="1" applyBorder="1"/>
    <xf numFmtId="49" fontId="3" fillId="0" borderId="11" xfId="0" applyNumberFormat="1" applyFont="1" applyFill="1" applyBorder="1"/>
    <xf numFmtId="0" fontId="3" fillId="0" borderId="13" xfId="0" applyNumberFormat="1" applyFont="1" applyFill="1" applyBorder="1"/>
    <xf numFmtId="0" fontId="3" fillId="0" borderId="0" xfId="0" applyNumberFormat="1" applyFont="1" applyFill="1"/>
    <xf numFmtId="165" fontId="3" fillId="0" borderId="87" xfId="0" applyNumberFormat="1" applyFont="1" applyFill="1" applyBorder="1" applyAlignment="1">
      <alignment horizontal="center" wrapText="1"/>
    </xf>
    <xf numFmtId="165" fontId="3" fillId="0" borderId="46" xfId="0" applyNumberFormat="1" applyFont="1" applyFill="1" applyBorder="1" applyAlignment="1">
      <alignment horizontal="left" wrapText="1"/>
    </xf>
    <xf numFmtId="165" fontId="3" fillId="0" borderId="43" xfId="0" applyNumberFormat="1" applyFont="1" applyFill="1" applyBorder="1" applyAlignment="1">
      <alignment horizontal="left" wrapText="1"/>
    </xf>
    <xf numFmtId="165" fontId="3" fillId="0" borderId="162" xfId="0" applyNumberFormat="1" applyFont="1" applyFill="1" applyBorder="1" applyAlignment="1">
      <alignment horizontal="center" wrapText="1"/>
    </xf>
    <xf numFmtId="49" fontId="3" fillId="0" borderId="46" xfId="0" applyNumberFormat="1" applyFont="1" applyFill="1" applyBorder="1" applyAlignment="1">
      <alignment horizontal="left" wrapText="1"/>
    </xf>
    <xf numFmtId="165" fontId="3" fillId="0" borderId="85" xfId="0" applyNumberFormat="1" applyFont="1" applyFill="1" applyBorder="1" applyAlignment="1">
      <alignment horizontal="left" wrapText="1"/>
    </xf>
    <xf numFmtId="165" fontId="2" fillId="0" borderId="36" xfId="0" applyNumberFormat="1" applyFont="1" applyFill="1" applyBorder="1" applyAlignment="1">
      <alignment horizontal="left"/>
    </xf>
    <xf numFmtId="49" fontId="2" fillId="0" borderId="36" xfId="0" applyNumberFormat="1" applyFont="1" applyFill="1" applyBorder="1" applyAlignment="1">
      <alignment horizontal="left"/>
    </xf>
    <xf numFmtId="165" fontId="2" fillId="0" borderId="48" xfId="0" applyNumberFormat="1" applyFont="1" applyFill="1" applyBorder="1" applyAlignment="1">
      <alignment horizontal="center" wrapText="1"/>
    </xf>
    <xf numFmtId="165" fontId="2" fillId="0" borderId="36" xfId="0" applyNumberFormat="1" applyFont="1" applyFill="1" applyBorder="1" applyAlignment="1">
      <alignment horizontal="left" wrapText="1"/>
    </xf>
    <xf numFmtId="165" fontId="2" fillId="0" borderId="49" xfId="0" applyNumberFormat="1" applyFont="1" applyFill="1" applyBorder="1" applyAlignment="1">
      <alignment horizontal="left" wrapText="1"/>
    </xf>
    <xf numFmtId="165" fontId="2" fillId="0" borderId="36" xfId="0" applyNumberFormat="1" applyFont="1" applyFill="1" applyBorder="1" applyAlignment="1">
      <alignment horizontal="center" wrapText="1"/>
    </xf>
    <xf numFmtId="49" fontId="2" fillId="0" borderId="117" xfId="0" applyNumberFormat="1" applyFont="1" applyFill="1" applyBorder="1" applyAlignment="1">
      <alignment horizontal="left" wrapText="1"/>
    </xf>
    <xf numFmtId="165" fontId="2" fillId="0" borderId="65" xfId="0" applyNumberFormat="1" applyFont="1" applyFill="1" applyBorder="1" applyAlignment="1">
      <alignment horizontal="left" wrapText="1"/>
    </xf>
    <xf numFmtId="49" fontId="2" fillId="0" borderId="36" xfId="0" applyNumberFormat="1" applyFont="1" applyFill="1" applyBorder="1" applyAlignment="1">
      <alignment horizontal="left" wrapText="1"/>
    </xf>
    <xf numFmtId="49" fontId="2" fillId="0" borderId="117" xfId="0" applyNumberFormat="1" applyFont="1" applyFill="1" applyBorder="1" applyAlignment="1">
      <alignment horizontal="left"/>
    </xf>
    <xf numFmtId="49" fontId="2" fillId="0" borderId="65" xfId="0" applyNumberFormat="1" applyFont="1" applyFill="1" applyBorder="1" applyAlignment="1">
      <alignment horizontal="left"/>
    </xf>
    <xf numFmtId="165" fontId="2" fillId="0" borderId="89" xfId="0" applyNumberFormat="1" applyFont="1" applyFill="1" applyBorder="1" applyAlignment="1">
      <alignment horizontal="left" wrapText="1"/>
    </xf>
    <xf numFmtId="165" fontId="2" fillId="0" borderId="59" xfId="0" applyNumberFormat="1" applyFont="1" applyFill="1" applyBorder="1" applyAlignment="1">
      <alignment horizontal="left"/>
    </xf>
    <xf numFmtId="165" fontId="2" fillId="0" borderId="89" xfId="0" applyNumberFormat="1" applyFont="1" applyFill="1" applyBorder="1" applyAlignment="1">
      <alignment horizontal="left"/>
    </xf>
    <xf numFmtId="165" fontId="2" fillId="0" borderId="117" xfId="0" applyNumberFormat="1" applyFont="1" applyFill="1" applyBorder="1" applyAlignment="1">
      <alignment horizontal="center"/>
    </xf>
    <xf numFmtId="165" fontId="2" fillId="0" borderId="125" xfId="0" applyNumberFormat="1" applyFont="1" applyFill="1" applyBorder="1" applyAlignment="1">
      <alignment horizontal="center"/>
    </xf>
    <xf numFmtId="165" fontId="2" fillId="0" borderId="124" xfId="0" applyNumberFormat="1" applyFont="1" applyFill="1" applyBorder="1" applyAlignment="1">
      <alignment horizontal="left"/>
    </xf>
    <xf numFmtId="165" fontId="2" fillId="0" borderId="77" xfId="0" applyNumberFormat="1" applyFont="1" applyFill="1" applyBorder="1" applyAlignment="1">
      <alignment horizontal="center" wrapText="1"/>
    </xf>
    <xf numFmtId="165" fontId="2" fillId="0" borderId="117" xfId="0" applyNumberFormat="1" applyFont="1" applyFill="1" applyBorder="1" applyAlignment="1">
      <alignment horizontal="center" wrapText="1"/>
    </xf>
    <xf numFmtId="165" fontId="2" fillId="0" borderId="125" xfId="0" applyNumberFormat="1" applyFont="1" applyFill="1" applyBorder="1" applyAlignment="1">
      <alignment horizontal="center" wrapText="1"/>
    </xf>
    <xf numFmtId="165" fontId="2" fillId="0" borderId="124" xfId="0" applyNumberFormat="1" applyFont="1" applyFill="1" applyBorder="1" applyAlignment="1">
      <alignment horizontal="left" wrapText="1"/>
    </xf>
    <xf numFmtId="49" fontId="2" fillId="0" borderId="117" xfId="0" applyNumberFormat="1" applyFont="1" applyFill="1" applyBorder="1" applyAlignment="1">
      <alignment horizontal="center"/>
    </xf>
    <xf numFmtId="49" fontId="2" fillId="0" borderId="124" xfId="0" applyNumberFormat="1" applyFont="1" applyFill="1" applyBorder="1" applyAlignment="1">
      <alignment horizontal="left"/>
    </xf>
    <xf numFmtId="165" fontId="2" fillId="0" borderId="117" xfId="0" applyNumberFormat="1" applyFont="1" applyFill="1" applyBorder="1" applyAlignment="1">
      <alignment horizontal="left" wrapText="1"/>
    </xf>
    <xf numFmtId="49" fontId="2" fillId="0" borderId="89" xfId="0" applyNumberFormat="1" applyFont="1" applyFill="1" applyBorder="1" applyAlignment="1">
      <alignment horizontal="left" wrapText="1"/>
    </xf>
    <xf numFmtId="49" fontId="2" fillId="0" borderId="49" xfId="0" applyNumberFormat="1" applyFont="1" applyFill="1" applyBorder="1" applyAlignment="1">
      <alignment horizontal="left" wrapText="1"/>
    </xf>
    <xf numFmtId="165" fontId="2" fillId="0" borderId="117" xfId="0" applyNumberFormat="1" applyFont="1" applyFill="1" applyBorder="1" applyAlignment="1">
      <alignment horizontal="left"/>
    </xf>
    <xf numFmtId="165" fontId="3" fillId="0" borderId="48" xfId="0" applyNumberFormat="1" applyFont="1" applyFill="1" applyBorder="1" applyAlignment="1">
      <alignment horizontal="center" wrapText="1"/>
    </xf>
    <xf numFmtId="165" fontId="3" fillId="0" borderId="89" xfId="0" applyNumberFormat="1" applyFont="1" applyFill="1" applyBorder="1" applyAlignment="1">
      <alignment horizontal="center" wrapText="1"/>
    </xf>
    <xf numFmtId="165" fontId="3" fillId="0" borderId="36" xfId="0" applyNumberFormat="1" applyFont="1" applyFill="1" applyBorder="1" applyAlignment="1">
      <alignment horizontal="center" wrapText="1"/>
    </xf>
    <xf numFmtId="165" fontId="2" fillId="0" borderId="120" xfId="0" applyNumberFormat="1" applyFont="1" applyFill="1" applyBorder="1" applyAlignment="1">
      <alignment horizontal="left"/>
    </xf>
    <xf numFmtId="49" fontId="2" fillId="0" borderId="120" xfId="0" applyNumberFormat="1" applyFont="1" applyFill="1" applyBorder="1" applyAlignment="1">
      <alignment horizontal="left"/>
    </xf>
    <xf numFmtId="49" fontId="2" fillId="0" borderId="11" xfId="0" applyNumberFormat="1" applyFont="1" applyFill="1" applyBorder="1" applyAlignment="1">
      <alignment horizontal="left"/>
    </xf>
    <xf numFmtId="165" fontId="3" fillId="0" borderId="4" xfId="0" applyNumberFormat="1" applyFont="1" applyFill="1" applyBorder="1" applyAlignment="1">
      <alignment horizontal="left" wrapText="1"/>
    </xf>
    <xf numFmtId="0" fontId="7" fillId="0" borderId="80" xfId="0" applyNumberFormat="1" applyFont="1" applyFill="1" applyBorder="1" applyAlignment="1">
      <alignment horizontal="center" wrapText="1"/>
    </xf>
    <xf numFmtId="0" fontId="7" fillId="0" borderId="64" xfId="0" applyNumberFormat="1" applyFont="1" applyFill="1" applyBorder="1" applyAlignment="1">
      <alignment horizontal="center" wrapText="1"/>
    </xf>
    <xf numFmtId="49" fontId="3" fillId="0" borderId="0" xfId="0" applyNumberFormat="1" applyFont="1" applyFill="1" applyAlignment="1"/>
    <xf numFmtId="165" fontId="2" fillId="0" borderId="123" xfId="0" applyNumberFormat="1" applyFont="1" applyFill="1" applyBorder="1" applyAlignment="1">
      <alignment horizontal="center"/>
    </xf>
    <xf numFmtId="165" fontId="2" fillId="0" borderId="50" xfId="0" applyNumberFormat="1" applyFont="1" applyFill="1" applyBorder="1" applyAlignment="1">
      <alignment horizontal="left"/>
    </xf>
    <xf numFmtId="165" fontId="2" fillId="0" borderId="122" xfId="0" applyNumberFormat="1" applyFont="1" applyFill="1" applyBorder="1" applyAlignment="1">
      <alignment horizontal="center"/>
    </xf>
    <xf numFmtId="165" fontId="2" fillId="0" borderId="78" xfId="0" applyNumberFormat="1" applyFont="1" applyFill="1" applyBorder="1" applyAlignment="1">
      <alignment horizontal="center"/>
    </xf>
    <xf numFmtId="11" fontId="2" fillId="0" borderId="118" xfId="0" applyNumberFormat="1" applyFont="1" applyFill="1" applyBorder="1" applyAlignment="1">
      <alignment horizontal="center" wrapText="1"/>
    </xf>
    <xf numFmtId="165" fontId="2" fillId="0" borderId="60" xfId="0" applyNumberFormat="1" applyFont="1" applyFill="1" applyBorder="1" applyAlignment="1">
      <alignment horizontal="center" wrapText="1"/>
    </xf>
    <xf numFmtId="165" fontId="2" fillId="0" borderId="152" xfId="0" applyNumberFormat="1" applyFont="1" applyFill="1" applyBorder="1" applyAlignment="1">
      <alignment horizontal="left"/>
    </xf>
    <xf numFmtId="0" fontId="2" fillId="0" borderId="29" xfId="0" applyNumberFormat="1" applyFont="1" applyFill="1" applyBorder="1"/>
    <xf numFmtId="49" fontId="2" fillId="0" borderId="0" xfId="0" applyNumberFormat="1" applyFont="1" applyFill="1" applyAlignment="1">
      <alignment horizontal="center"/>
    </xf>
    <xf numFmtId="49" fontId="2" fillId="0" borderId="12" xfId="0" applyNumberFormat="1" applyFont="1" applyFill="1" applyBorder="1" applyAlignment="1"/>
    <xf numFmtId="49" fontId="2" fillId="0" borderId="11" xfId="0" applyNumberFormat="1" applyFont="1" applyFill="1" applyBorder="1"/>
    <xf numFmtId="0" fontId="2" fillId="0" borderId="13" xfId="0" applyNumberFormat="1" applyFont="1" applyFill="1" applyBorder="1"/>
    <xf numFmtId="49" fontId="3" fillId="0" borderId="3" xfId="0" applyNumberFormat="1" applyFont="1" applyFill="1" applyBorder="1" applyAlignment="1">
      <alignment horizontal="center" wrapText="1"/>
    </xf>
    <xf numFmtId="165" fontId="2" fillId="0" borderId="126" xfId="0" applyNumberFormat="1" applyFont="1" applyFill="1" applyBorder="1" applyAlignment="1">
      <alignment horizontal="center"/>
    </xf>
    <xf numFmtId="49" fontId="3" fillId="0" borderId="12" xfId="0" applyNumberFormat="1" applyFont="1" applyFill="1" applyBorder="1"/>
    <xf numFmtId="49" fontId="2" fillId="0" borderId="13" xfId="0" applyNumberFormat="1" applyFont="1" applyFill="1" applyBorder="1"/>
    <xf numFmtId="49" fontId="4" fillId="0" borderId="0" xfId="0" applyNumberFormat="1" applyFont="1" applyFill="1" applyBorder="1" applyAlignment="1">
      <alignment horizontal="centerContinuous" vertical="center" wrapText="1"/>
    </xf>
    <xf numFmtId="0" fontId="2" fillId="0" borderId="0" xfId="0" applyFont="1" applyFill="1" applyAlignment="1" applyProtection="1">
      <alignment horizontal="centerContinuous" vertical="center"/>
    </xf>
    <xf numFmtId="0" fontId="2" fillId="0" borderId="0" xfId="0" applyFont="1" applyFill="1" applyAlignment="1">
      <alignment horizontal="centerContinuous" vertical="center"/>
    </xf>
    <xf numFmtId="165" fontId="2" fillId="0" borderId="0" xfId="0" applyNumberFormat="1" applyFont="1" applyFill="1" applyAlignment="1">
      <alignment horizontal="centerContinuous" vertical="center"/>
    </xf>
    <xf numFmtId="165" fontId="2" fillId="0" borderId="75" xfId="0" applyNumberFormat="1" applyFont="1" applyFill="1" applyBorder="1" applyAlignment="1">
      <alignment horizontal="centerContinuous"/>
    </xf>
    <xf numFmtId="0" fontId="0" fillId="0" borderId="15" xfId="0" applyFill="1" applyBorder="1" applyAlignment="1">
      <alignment horizontal="centerContinuous"/>
    </xf>
    <xf numFmtId="165" fontId="2" fillId="0" borderId="80" xfId="0" applyNumberFormat="1" applyFont="1" applyFill="1" applyBorder="1" applyAlignment="1">
      <alignment horizontal="centerContinuous" wrapText="1"/>
    </xf>
    <xf numFmtId="0" fontId="0" fillId="0" borderId="53" xfId="0" applyFill="1" applyBorder="1" applyAlignment="1">
      <alignment horizontal="centerContinuous"/>
    </xf>
    <xf numFmtId="0" fontId="0" fillId="0" borderId="64" xfId="0" applyFill="1" applyBorder="1" applyAlignment="1">
      <alignment horizontal="centerContinuous"/>
    </xf>
    <xf numFmtId="0" fontId="3" fillId="0" borderId="0" xfId="0" applyFont="1" applyFill="1" applyAlignment="1">
      <alignment horizontal="center"/>
    </xf>
    <xf numFmtId="165" fontId="2" fillId="0" borderId="25" xfId="0" applyNumberFormat="1" applyFont="1" applyFill="1" applyBorder="1" applyAlignment="1">
      <alignment horizontal="centerContinuous"/>
    </xf>
    <xf numFmtId="0" fontId="2" fillId="0" borderId="40" xfId="0" applyFont="1" applyFill="1" applyBorder="1" applyAlignment="1">
      <alignment horizontal="centerContinuous"/>
    </xf>
    <xf numFmtId="0" fontId="2" fillId="0" borderId="0" xfId="0" applyFont="1" applyFill="1" applyBorder="1" applyAlignment="1">
      <alignment horizontal="centerContinuous"/>
    </xf>
    <xf numFmtId="0" fontId="2" fillId="0" borderId="144" xfId="0" applyFont="1" applyFill="1" applyBorder="1" applyAlignment="1">
      <alignment horizontal="centerContinuous"/>
    </xf>
    <xf numFmtId="165" fontId="2" fillId="0" borderId="35" xfId="0" applyNumberFormat="1" applyFont="1" applyFill="1" applyBorder="1" applyAlignment="1">
      <alignment horizontal="centerContinuous"/>
    </xf>
    <xf numFmtId="0" fontId="2" fillId="0" borderId="90" xfId="0" applyFont="1" applyFill="1" applyBorder="1" applyAlignment="1">
      <alignment horizontal="centerContinuous"/>
    </xf>
    <xf numFmtId="0" fontId="2" fillId="0" borderId="146" xfId="0" applyFont="1" applyFill="1" applyBorder="1" applyAlignment="1">
      <alignment horizontal="centerContinuous"/>
    </xf>
    <xf numFmtId="49" fontId="3" fillId="0" borderId="2" xfId="0" applyNumberFormat="1" applyFont="1" applyFill="1" applyBorder="1" applyAlignment="1">
      <alignment horizontal="centerContinuous"/>
    </xf>
    <xf numFmtId="11" fontId="2" fillId="0" borderId="19" xfId="0" applyNumberFormat="1" applyFont="1" applyFill="1" applyBorder="1" applyAlignment="1" applyProtection="1">
      <alignment horizontal="center" wrapText="1"/>
    </xf>
    <xf numFmtId="11" fontId="21" fillId="0" borderId="19" xfId="0" applyNumberFormat="1" applyFont="1" applyFill="1" applyBorder="1" applyAlignment="1" applyProtection="1">
      <alignment horizontal="center" wrapText="1"/>
    </xf>
    <xf numFmtId="11" fontId="2" fillId="0" borderId="20" xfId="0" applyNumberFormat="1" applyFont="1" applyFill="1" applyBorder="1" applyAlignment="1" applyProtection="1">
      <alignment horizontal="center" wrapText="1"/>
    </xf>
    <xf numFmtId="0" fontId="2" fillId="0" borderId="21" xfId="0" applyFont="1" applyFill="1" applyBorder="1" applyAlignment="1">
      <alignment horizontal="center" wrapText="1"/>
    </xf>
    <xf numFmtId="165" fontId="2" fillId="0" borderId="83" xfId="0" applyNumberFormat="1" applyFont="1" applyFill="1" applyBorder="1" applyAlignment="1">
      <alignment horizontal="center" wrapText="1"/>
    </xf>
    <xf numFmtId="165" fontId="2" fillId="0" borderId="49" xfId="0" applyNumberFormat="1" applyFont="1" applyFill="1" applyBorder="1" applyAlignment="1">
      <alignment horizontal="center" wrapText="1"/>
    </xf>
    <xf numFmtId="49" fontId="3" fillId="0" borderId="147" xfId="0" applyNumberFormat="1" applyFont="1" applyFill="1" applyBorder="1" applyAlignment="1"/>
    <xf numFmtId="11" fontId="2" fillId="0" borderId="108" xfId="0" applyNumberFormat="1" applyFont="1" applyFill="1" applyBorder="1" applyAlignment="1" applyProtection="1">
      <alignment horizontal="center"/>
    </xf>
    <xf numFmtId="11" fontId="21" fillId="0" borderId="108" xfId="0" applyNumberFormat="1" applyFont="1" applyFill="1" applyBorder="1" applyAlignment="1" applyProtection="1">
      <alignment horizontal="center"/>
    </xf>
    <xf numFmtId="11" fontId="2" fillId="0" borderId="24" xfId="0" applyNumberFormat="1" applyFont="1" applyFill="1" applyBorder="1" applyAlignment="1" applyProtection="1">
      <alignment horizontal="center"/>
    </xf>
    <xf numFmtId="0" fontId="2" fillId="0" borderId="104" xfId="0" applyFont="1" applyFill="1" applyBorder="1" applyAlignment="1">
      <alignment horizontal="center"/>
    </xf>
    <xf numFmtId="165" fontId="2" fillId="0" borderId="76" xfId="0" applyNumberFormat="1" applyFont="1" applyFill="1" applyBorder="1" applyAlignment="1">
      <alignment horizontal="center"/>
    </xf>
    <xf numFmtId="165" fontId="2" fillId="0" borderId="108" xfId="0" applyNumberFormat="1" applyFont="1" applyFill="1" applyBorder="1" applyAlignment="1">
      <alignment horizontal="center"/>
    </xf>
    <xf numFmtId="165" fontId="2" fillId="0" borderId="24" xfId="0" applyNumberFormat="1" applyFont="1" applyFill="1" applyBorder="1" applyAlignment="1">
      <alignment horizontal="center"/>
    </xf>
    <xf numFmtId="165" fontId="2" fillId="0" borderId="55" xfId="0" applyNumberFormat="1" applyFont="1" applyFill="1" applyBorder="1" applyAlignment="1">
      <alignment horizontal="center"/>
    </xf>
    <xf numFmtId="165" fontId="2" fillId="0" borderId="153" xfId="0" applyNumberFormat="1" applyFont="1" applyFill="1" applyBorder="1" applyAlignment="1">
      <alignment horizontal="center"/>
    </xf>
    <xf numFmtId="11" fontId="2" fillId="0" borderId="134" xfId="0" applyNumberFormat="1" applyFont="1" applyFill="1" applyBorder="1" applyAlignment="1" applyProtection="1">
      <alignment horizontal="center"/>
    </xf>
    <xf numFmtId="11" fontId="2" fillId="0" borderId="136" xfId="0" applyNumberFormat="1" applyFont="1" applyFill="1" applyBorder="1" applyAlignment="1" applyProtection="1">
      <alignment horizontal="center"/>
    </xf>
    <xf numFmtId="11" fontId="2" fillId="0" borderId="89" xfId="0" applyNumberFormat="1" applyFont="1" applyFill="1" applyBorder="1" applyAlignment="1">
      <alignment horizontal="center"/>
    </xf>
    <xf numFmtId="11" fontId="2" fillId="0" borderId="118" xfId="0" applyNumberFormat="1" applyFont="1" applyFill="1" applyBorder="1" applyAlignment="1" applyProtection="1">
      <alignment horizontal="center"/>
    </xf>
    <xf numFmtId="11" fontId="2" fillId="0" borderId="119" xfId="0" applyNumberFormat="1" applyFont="1" applyFill="1" applyBorder="1" applyAlignment="1" applyProtection="1">
      <alignment horizontal="center"/>
    </xf>
    <xf numFmtId="11" fontId="2" fillId="0" borderId="61" xfId="0" applyNumberFormat="1" applyFont="1" applyFill="1" applyBorder="1" applyAlignment="1" applyProtection="1">
      <alignment horizontal="center"/>
    </xf>
    <xf numFmtId="0" fontId="2" fillId="0" borderId="12" xfId="0" applyFont="1" applyFill="1" applyBorder="1"/>
    <xf numFmtId="0" fontId="6" fillId="0" borderId="12" xfId="0" applyFont="1" applyFill="1" applyBorder="1"/>
    <xf numFmtId="0" fontId="6" fillId="0" borderId="11" xfId="0" applyFont="1" applyFill="1" applyBorder="1"/>
    <xf numFmtId="0" fontId="6" fillId="0" borderId="13" xfId="0" applyFont="1" applyFill="1" applyBorder="1"/>
    <xf numFmtId="165" fontId="2" fillId="0" borderId="11" xfId="0" applyNumberFormat="1" applyFont="1" applyFill="1" applyBorder="1" applyAlignment="1">
      <alignment horizontal="centerContinuous"/>
    </xf>
    <xf numFmtId="165" fontId="9" fillId="0" borderId="11" xfId="0" applyNumberFormat="1" applyFont="1" applyFill="1" applyBorder="1" applyAlignment="1">
      <alignment horizontal="centerContinuous"/>
    </xf>
    <xf numFmtId="11" fontId="9" fillId="0" borderId="165" xfId="0" applyNumberFormat="1" applyFont="1" applyFill="1" applyBorder="1" applyAlignment="1" applyProtection="1">
      <alignment horizontal="center" wrapText="1"/>
    </xf>
    <xf numFmtId="0" fontId="2" fillId="0" borderId="165" xfId="0" applyFont="1" applyFill="1" applyBorder="1" applyAlignment="1">
      <alignment horizontal="center" wrapText="1"/>
    </xf>
    <xf numFmtId="165" fontId="2" fillId="0" borderId="163" xfId="0" applyNumberFormat="1" applyFont="1" applyFill="1" applyBorder="1" applyAlignment="1">
      <alignment horizontal="center" wrapText="1"/>
    </xf>
    <xf numFmtId="49" fontId="3" fillId="0" borderId="92" xfId="0" applyNumberFormat="1" applyFont="1" applyFill="1" applyBorder="1" applyAlignment="1"/>
    <xf numFmtId="11" fontId="2" fillId="0" borderId="166" xfId="0" applyNumberFormat="1" applyFont="1" applyFill="1" applyBorder="1" applyAlignment="1" applyProtection="1">
      <alignment horizontal="center"/>
    </xf>
    <xf numFmtId="165" fontId="2" fillId="0" borderId="166" xfId="0" applyNumberFormat="1" applyFont="1" applyFill="1" applyBorder="1" applyAlignment="1">
      <alignment horizontal="center"/>
    </xf>
    <xf numFmtId="165" fontId="2" fillId="0" borderId="161" xfId="0" applyNumberFormat="1" applyFont="1" applyFill="1" applyBorder="1" applyAlignment="1">
      <alignment horizontal="center"/>
    </xf>
    <xf numFmtId="165" fontId="2" fillId="0" borderId="40" xfId="0" applyNumberFormat="1" applyFont="1" applyFill="1" applyBorder="1" applyAlignment="1">
      <alignment horizontal="center"/>
    </xf>
    <xf numFmtId="11" fontId="2" fillId="0" borderId="99" xfId="0" applyNumberFormat="1" applyFont="1" applyFill="1" applyBorder="1" applyAlignment="1" applyProtection="1">
      <alignment horizontal="center"/>
    </xf>
    <xf numFmtId="11" fontId="2" fillId="0" borderId="17" xfId="0" applyNumberFormat="1" applyFont="1" applyFill="1" applyBorder="1" applyAlignment="1" applyProtection="1">
      <alignment horizontal="center"/>
    </xf>
    <xf numFmtId="49" fontId="2" fillId="0" borderId="94" xfId="0" applyNumberFormat="1" applyFont="1" applyFill="1" applyBorder="1" applyProtection="1">
      <protection hidden="1"/>
    </xf>
    <xf numFmtId="165" fontId="2" fillId="0" borderId="164" xfId="0" applyNumberFormat="1" applyFont="1" applyFill="1" applyBorder="1" applyAlignment="1">
      <alignment horizontal="center"/>
    </xf>
    <xf numFmtId="165" fontId="1" fillId="0" borderId="0" xfId="0" applyNumberFormat="1" applyFont="1" applyFill="1"/>
    <xf numFmtId="11" fontId="3" fillId="0" borderId="0" xfId="0" applyNumberFormat="1" applyFont="1" applyFill="1" applyBorder="1" applyAlignment="1">
      <alignment horizontal="centerContinuous"/>
    </xf>
    <xf numFmtId="0" fontId="3" fillId="0" borderId="53" xfId="0" applyNumberFormat="1" applyFont="1" applyFill="1" applyBorder="1" applyAlignment="1">
      <alignment horizontal="center" wrapText="1"/>
    </xf>
    <xf numFmtId="49" fontId="3" fillId="0" borderId="63" xfId="0" applyNumberFormat="1" applyFont="1" applyFill="1" applyBorder="1" applyAlignment="1">
      <alignment horizontal="center" wrapText="1"/>
    </xf>
    <xf numFmtId="49" fontId="3" fillId="0" borderId="54" xfId="0" applyNumberFormat="1" applyFont="1" applyFill="1" applyBorder="1" applyAlignment="1">
      <alignment horizontal="center" wrapText="1"/>
    </xf>
    <xf numFmtId="11" fontId="3" fillId="0" borderId="64" xfId="0" applyNumberFormat="1" applyFont="1" applyFill="1" applyBorder="1" applyAlignment="1">
      <alignment horizontal="center" wrapText="1"/>
    </xf>
    <xf numFmtId="11" fontId="2" fillId="0" borderId="37" xfId="0" applyNumberFormat="1" applyFont="1" applyFill="1" applyBorder="1" applyAlignment="1">
      <alignment horizontal="center"/>
    </xf>
    <xf numFmtId="11" fontId="2" fillId="0" borderId="36" xfId="0" applyNumberFormat="1" applyFont="1" applyFill="1" applyBorder="1" applyAlignment="1">
      <alignment horizontal="center"/>
    </xf>
    <xf numFmtId="11" fontId="2" fillId="0" borderId="114" xfId="0" applyNumberFormat="1" applyFont="1" applyFill="1" applyBorder="1" applyAlignment="1">
      <alignment horizontal="center"/>
    </xf>
    <xf numFmtId="11" fontId="2" fillId="0" borderId="113" xfId="0" applyNumberFormat="1" applyFont="1" applyFill="1" applyBorder="1" applyAlignment="1">
      <alignment horizontal="center"/>
    </xf>
    <xf numFmtId="11" fontId="2" fillId="0" borderId="120" xfId="0" applyNumberFormat="1" applyFont="1" applyFill="1" applyBorder="1" applyAlignment="1">
      <alignment horizontal="center"/>
    </xf>
    <xf numFmtId="0" fontId="2" fillId="0" borderId="8" xfId="0" applyNumberFormat="1" applyFont="1" applyFill="1" applyBorder="1" applyAlignment="1">
      <alignment horizontal="center"/>
    </xf>
    <xf numFmtId="49" fontId="2" fillId="0" borderId="8" xfId="0" applyNumberFormat="1" applyFont="1" applyFill="1" applyBorder="1" applyAlignment="1">
      <alignment horizontal="center"/>
    </xf>
    <xf numFmtId="11" fontId="2" fillId="0" borderId="8" xfId="0" applyNumberFormat="1" applyFont="1" applyFill="1" applyBorder="1" applyAlignment="1">
      <alignment horizontal="center"/>
    </xf>
    <xf numFmtId="11" fontId="2" fillId="0" borderId="29" xfId="0" applyNumberFormat="1" applyFont="1" applyFill="1" applyBorder="1" applyAlignment="1">
      <alignment horizontal="center"/>
    </xf>
    <xf numFmtId="0" fontId="0" fillId="0" borderId="0" xfId="0" applyFill="1" applyAlignment="1">
      <alignment wrapText="1"/>
    </xf>
    <xf numFmtId="0" fontId="0" fillId="0" borderId="12" xfId="0" applyFill="1" applyBorder="1" applyAlignment="1">
      <alignment wrapText="1"/>
    </xf>
    <xf numFmtId="0" fontId="2" fillId="0" borderId="11" xfId="0" applyNumberFormat="1" applyFont="1" applyFill="1" applyBorder="1" applyAlignment="1">
      <alignment horizontal="center"/>
    </xf>
    <xf numFmtId="49" fontId="2" fillId="0" borderId="11" xfId="0" applyNumberFormat="1" applyFont="1" applyFill="1" applyBorder="1" applyAlignment="1">
      <alignment horizontal="center"/>
    </xf>
    <xf numFmtId="11" fontId="2" fillId="0" borderId="13" xfId="0" applyNumberFormat="1" applyFont="1" applyFill="1" applyBorder="1" applyAlignment="1">
      <alignment horizontal="center"/>
    </xf>
    <xf numFmtId="11" fontId="3" fillId="0" borderId="0" xfId="0" applyNumberFormat="1" applyFont="1" applyFill="1" applyBorder="1" applyAlignment="1">
      <alignment horizontal="left"/>
    </xf>
    <xf numFmtId="11" fontId="2" fillId="0" borderId="116" xfId="0" applyNumberFormat="1" applyFont="1" applyFill="1" applyBorder="1" applyAlignment="1">
      <alignment horizontal="center"/>
    </xf>
    <xf numFmtId="11" fontId="2" fillId="0" borderId="77" xfId="0" applyNumberFormat="1" applyFont="1" applyFill="1" applyBorder="1" applyAlignment="1">
      <alignment horizontal="center"/>
    </xf>
    <xf numFmtId="11" fontId="2" fillId="0" borderId="117" xfId="0" applyNumberFormat="1" applyFont="1" applyFill="1" applyBorder="1" applyAlignment="1">
      <alignment horizontal="center"/>
    </xf>
    <xf numFmtId="164" fontId="3" fillId="0" borderId="0" xfId="0" applyNumberFormat="1" applyFont="1" applyFill="1" applyBorder="1" applyAlignment="1">
      <alignment horizontal="center"/>
    </xf>
    <xf numFmtId="165" fontId="3" fillId="0" borderId="15" xfId="0" applyNumberFormat="1" applyFont="1" applyFill="1" applyBorder="1" applyAlignment="1">
      <alignment horizontal="center"/>
    </xf>
    <xf numFmtId="165" fontId="3" fillId="0" borderId="54" xfId="0" applyNumberFormat="1" applyFont="1" applyFill="1" applyBorder="1" applyAlignment="1">
      <alignment horizontal="center" wrapText="1"/>
    </xf>
    <xf numFmtId="164" fontId="3" fillId="0" borderId="0" xfId="0" applyNumberFormat="1" applyFont="1" applyFill="1" applyAlignment="1">
      <alignment horizontal="center"/>
    </xf>
    <xf numFmtId="164" fontId="2" fillId="0" borderId="0" xfId="0" applyNumberFormat="1" applyFont="1" applyFill="1" applyAlignment="1">
      <alignment horizontal="center"/>
    </xf>
    <xf numFmtId="49" fontId="2" fillId="0" borderId="0" xfId="0" applyNumberFormat="1" applyFont="1" applyFill="1" applyBorder="1" applyAlignment="1">
      <alignment horizontal="centerContinuous"/>
    </xf>
    <xf numFmtId="0" fontId="4" fillId="0" borderId="0" xfId="0" applyFont="1" applyFill="1" applyAlignment="1" applyProtection="1">
      <alignment horizontal="centerContinuous"/>
    </xf>
    <xf numFmtId="1" fontId="3" fillId="0" borderId="0" xfId="0" applyNumberFormat="1" applyFont="1" applyFill="1" applyAlignment="1" applyProtection="1">
      <alignment horizontal="centerContinuous"/>
    </xf>
    <xf numFmtId="1" fontId="11" fillId="0" borderId="0" xfId="0" applyNumberFormat="1" applyFont="1" applyFill="1" applyAlignment="1" applyProtection="1">
      <alignment horizontal="centerContinuous"/>
    </xf>
    <xf numFmtId="0" fontId="3" fillId="0" borderId="0" xfId="0" applyFont="1" applyFill="1" applyAlignment="1" applyProtection="1">
      <alignment horizontal="centerContinuous"/>
    </xf>
    <xf numFmtId="2" fontId="24" fillId="0" borderId="0" xfId="0" applyNumberFormat="1" applyFont="1" applyFill="1" applyAlignment="1" applyProtection="1">
      <alignment horizontal="centerContinuous"/>
    </xf>
    <xf numFmtId="11" fontId="24" fillId="0" borderId="0" xfId="0" applyNumberFormat="1" applyFont="1" applyFill="1" applyAlignment="1">
      <alignment horizontal="centerContinuous" vertical="center"/>
    </xf>
    <xf numFmtId="0" fontId="30" fillId="0" borderId="0" xfId="0" applyFont="1" applyFill="1" applyAlignment="1" applyProtection="1">
      <alignment horizontal="left"/>
    </xf>
    <xf numFmtId="0" fontId="30" fillId="0" borderId="0" xfId="0" applyFont="1" applyFill="1" applyAlignment="1" applyProtection="1">
      <alignment horizontal="center"/>
    </xf>
    <xf numFmtId="2" fontId="25" fillId="0" borderId="0" xfId="0" applyNumberFormat="1" applyFont="1" applyFill="1" applyAlignment="1" applyProtection="1">
      <alignment horizontal="center"/>
    </xf>
    <xf numFmtId="11" fontId="25" fillId="0" borderId="0" xfId="0" applyNumberFormat="1" applyFont="1" applyFill="1" applyAlignment="1">
      <alignment horizontal="center"/>
    </xf>
    <xf numFmtId="1" fontId="2" fillId="0" borderId="31" xfId="0" applyNumberFormat="1" applyFont="1" applyFill="1" applyBorder="1" applyAlignment="1" applyProtection="1">
      <alignment horizontal="center"/>
    </xf>
    <xf numFmtId="1" fontId="21" fillId="0" borderId="22" xfId="0" applyNumberFormat="1" applyFont="1" applyFill="1" applyBorder="1" applyAlignment="1" applyProtection="1">
      <alignment horizontal="center"/>
    </xf>
    <xf numFmtId="11" fontId="25" fillId="0" borderId="22" xfId="0" applyNumberFormat="1" applyFont="1" applyFill="1" applyBorder="1" applyAlignment="1" applyProtection="1">
      <alignment horizontal="center"/>
    </xf>
    <xf numFmtId="11" fontId="25" fillId="0" borderId="26" xfId="0" applyNumberFormat="1" applyFont="1" applyFill="1" applyBorder="1" applyAlignment="1" applyProtection="1">
      <alignment horizontal="center"/>
    </xf>
    <xf numFmtId="1" fontId="2" fillId="0" borderId="32" xfId="0" applyNumberFormat="1" applyFont="1" applyFill="1" applyBorder="1" applyAlignment="1" applyProtection="1">
      <alignment horizontal="center"/>
    </xf>
    <xf numFmtId="1" fontId="21" fillId="0" borderId="23" xfId="0" applyNumberFormat="1" applyFont="1" applyFill="1" applyBorder="1" applyAlignment="1" applyProtection="1">
      <alignment horizontal="center"/>
    </xf>
    <xf numFmtId="11" fontId="3" fillId="0" borderId="23" xfId="0" applyNumberFormat="1" applyFont="1" applyFill="1" applyBorder="1" applyAlignment="1" applyProtection="1">
      <alignment horizontal="center"/>
    </xf>
    <xf numFmtId="2" fontId="3" fillId="0" borderId="23" xfId="0" applyNumberFormat="1" applyFont="1" applyFill="1" applyBorder="1" applyAlignment="1" applyProtection="1">
      <alignment horizontal="center"/>
    </xf>
    <xf numFmtId="2" fontId="24" fillId="0" borderId="23" xfId="0" applyNumberFormat="1" applyFont="1" applyFill="1" applyBorder="1" applyAlignment="1" applyProtection="1">
      <alignment horizontal="center"/>
    </xf>
    <xf numFmtId="11" fontId="24" fillId="0" borderId="23" xfId="0" applyNumberFormat="1" applyFont="1" applyFill="1" applyBorder="1" applyAlignment="1" applyProtection="1">
      <alignment horizontal="center" wrapText="1"/>
    </xf>
    <xf numFmtId="11" fontId="24" fillId="0" borderId="27" xfId="0" applyNumberFormat="1" applyFont="1" applyFill="1" applyBorder="1" applyAlignment="1" applyProtection="1">
      <alignment horizontal="center"/>
    </xf>
    <xf numFmtId="1" fontId="3" fillId="0" borderId="32" xfId="0" applyNumberFormat="1" applyFont="1" applyFill="1" applyBorder="1" applyAlignment="1" applyProtection="1">
      <alignment horizontal="center"/>
    </xf>
    <xf numFmtId="1" fontId="11" fillId="0" borderId="23" xfId="0" applyNumberFormat="1" applyFont="1" applyFill="1" applyBorder="1" applyAlignment="1" applyProtection="1">
      <alignment horizontal="center"/>
    </xf>
    <xf numFmtId="0" fontId="3" fillId="0" borderId="147" xfId="0" applyFont="1" applyFill="1" applyBorder="1" applyAlignment="1" applyProtection="1">
      <alignment horizontal="left" vertical="center"/>
    </xf>
    <xf numFmtId="1" fontId="3" fillId="0" borderId="128" xfId="0" applyNumberFormat="1" applyFont="1" applyFill="1" applyBorder="1" applyAlignment="1" applyProtection="1">
      <alignment horizontal="center"/>
    </xf>
    <xf numFmtId="1" fontId="11" fillId="0" borderId="70" xfId="0" applyNumberFormat="1" applyFont="1" applyFill="1" applyBorder="1" applyAlignment="1" applyProtection="1">
      <alignment horizontal="center"/>
    </xf>
    <xf numFmtId="11" fontId="3" fillId="0" borderId="24" xfId="0" applyNumberFormat="1" applyFont="1" applyFill="1" applyBorder="1" applyAlignment="1" applyProtection="1">
      <alignment horizontal="center" vertical="center"/>
    </xf>
    <xf numFmtId="2" fontId="3" fillId="0" borderId="24" xfId="0" applyNumberFormat="1" applyFont="1" applyFill="1" applyBorder="1" applyAlignment="1" applyProtection="1">
      <alignment horizontal="center" vertical="center"/>
    </xf>
    <xf numFmtId="2" fontId="24" fillId="0" borderId="24" xfId="0" applyNumberFormat="1" applyFont="1" applyFill="1" applyBorder="1" applyAlignment="1" applyProtection="1">
      <alignment horizontal="center" vertical="center"/>
    </xf>
    <xf numFmtId="11" fontId="24" fillId="0" borderId="28" xfId="0" applyNumberFormat="1" applyFont="1" applyFill="1" applyBorder="1" applyAlignment="1" applyProtection="1">
      <alignment horizontal="center" vertical="center"/>
    </xf>
    <xf numFmtId="0" fontId="2" fillId="0" borderId="143" xfId="0" applyNumberFormat="1" applyFont="1" applyFill="1" applyBorder="1" applyAlignment="1">
      <alignment horizontal="center"/>
    </xf>
    <xf numFmtId="1" fontId="2" fillId="0" borderId="123" xfId="0" applyNumberFormat="1" applyFont="1" applyFill="1" applyBorder="1" applyAlignment="1" applyProtection="1">
      <alignment horizontal="center"/>
    </xf>
    <xf numFmtId="165" fontId="2" fillId="0" borderId="146" xfId="0" applyNumberFormat="1" applyFont="1" applyFill="1" applyBorder="1" applyAlignment="1">
      <alignment horizontal="center"/>
    </xf>
    <xf numFmtId="0" fontId="23" fillId="0" borderId="17" xfId="0" applyNumberFormat="1" applyFont="1" applyFill="1" applyBorder="1" applyAlignment="1">
      <alignment horizontal="center"/>
    </xf>
    <xf numFmtId="1" fontId="2" fillId="0" borderId="123" xfId="0" applyNumberFormat="1" applyFont="1" applyFill="1" applyBorder="1" applyAlignment="1">
      <alignment horizontal="center"/>
    </xf>
    <xf numFmtId="1" fontId="2" fillId="0" borderId="48" xfId="0" applyNumberFormat="1" applyFont="1" applyFill="1" applyBorder="1" applyAlignment="1" applyProtection="1">
      <alignment horizontal="center"/>
    </xf>
    <xf numFmtId="1" fontId="2" fillId="0" borderId="48" xfId="0" applyNumberFormat="1" applyFont="1" applyFill="1" applyBorder="1" applyAlignment="1">
      <alignment horizontal="center"/>
    </xf>
    <xf numFmtId="1" fontId="2" fillId="0" borderId="51" xfId="0" applyNumberFormat="1" applyFont="1" applyFill="1" applyBorder="1" applyAlignment="1" applyProtection="1">
      <alignment horizontal="center"/>
    </xf>
    <xf numFmtId="1" fontId="2" fillId="0" borderId="11" xfId="0" applyNumberFormat="1" applyFont="1" applyFill="1" applyBorder="1" applyAlignment="1"/>
    <xf numFmtId="1" fontId="21" fillId="0" borderId="11" xfId="0" applyNumberFormat="1" applyFont="1" applyFill="1" applyBorder="1" applyAlignment="1"/>
    <xf numFmtId="0" fontId="2" fillId="0" borderId="11" xfId="0" applyFont="1" applyFill="1" applyBorder="1" applyAlignment="1">
      <alignment horizontal="center"/>
    </xf>
    <xf numFmtId="2" fontId="2" fillId="0" borderId="11" xfId="0" applyNumberFormat="1" applyFont="1" applyFill="1" applyBorder="1" applyAlignment="1"/>
    <xf numFmtId="11" fontId="2" fillId="0" borderId="11" xfId="0" applyNumberFormat="1" applyFont="1" applyFill="1" applyBorder="1" applyAlignment="1"/>
    <xf numFmtId="11" fontId="2" fillId="0" borderId="13" xfId="0" applyNumberFormat="1" applyFont="1" applyFill="1" applyBorder="1" applyAlignment="1"/>
    <xf numFmtId="1" fontId="2" fillId="0" borderId="0" xfId="0" applyNumberFormat="1" applyFont="1" applyFill="1" applyAlignment="1">
      <alignment horizontal="center"/>
    </xf>
    <xf numFmtId="1" fontId="21" fillId="0" borderId="0" xfId="0" applyNumberFormat="1" applyFont="1" applyFill="1" applyAlignment="1">
      <alignment horizontal="center"/>
    </xf>
    <xf numFmtId="2" fontId="25" fillId="0" borderId="0" xfId="0" applyNumberFormat="1" applyFont="1" applyFill="1" applyAlignment="1">
      <alignment horizontal="center"/>
    </xf>
    <xf numFmtId="1" fontId="6" fillId="0" borderId="0" xfId="0" applyNumberFormat="1" applyFont="1" applyFill="1"/>
    <xf numFmtId="1" fontId="18" fillId="0" borderId="0" xfId="0" applyNumberFormat="1" applyFont="1" applyFill="1"/>
    <xf numFmtId="2" fontId="27" fillId="0" borderId="0" xfId="0" applyNumberFormat="1" applyFont="1" applyFill="1"/>
    <xf numFmtId="11" fontId="27" fillId="0" borderId="0" xfId="0" applyNumberFormat="1" applyFont="1" applyFill="1"/>
    <xf numFmtId="11" fontId="25" fillId="0" borderId="0" xfId="0" applyNumberFormat="1" applyFont="1" applyFill="1"/>
    <xf numFmtId="165" fontId="4" fillId="0" borderId="0" xfId="0" applyNumberFormat="1" applyFont="1" applyFill="1" applyAlignment="1" applyProtection="1">
      <alignment horizontal="centerContinuous" wrapText="1"/>
    </xf>
    <xf numFmtId="0" fontId="3" fillId="0" borderId="0" xfId="0" applyNumberFormat="1" applyFont="1" applyFill="1" applyAlignment="1" applyProtection="1">
      <alignment horizontal="centerContinuous" wrapText="1"/>
    </xf>
    <xf numFmtId="0" fontId="6" fillId="0" borderId="0" xfId="0" applyFont="1" applyFill="1" applyAlignment="1">
      <alignment horizontal="centerContinuous" wrapText="1"/>
    </xf>
    <xf numFmtId="0" fontId="2" fillId="0" borderId="0" xfId="0" applyNumberFormat="1" applyFont="1" applyFill="1" applyAlignment="1" applyProtection="1"/>
    <xf numFmtId="165" fontId="3" fillId="0" borderId="30" xfId="0" applyNumberFormat="1" applyFont="1" applyFill="1" applyBorder="1" applyAlignment="1">
      <alignment horizontal="center"/>
    </xf>
    <xf numFmtId="0" fontId="2" fillId="0" borderId="66" xfId="0" applyNumberFormat="1" applyFont="1" applyFill="1" applyBorder="1" applyAlignment="1"/>
    <xf numFmtId="0" fontId="7" fillId="0" borderId="8" xfId="0" applyFont="1" applyFill="1" applyBorder="1" applyAlignment="1">
      <alignment horizontal="center"/>
    </xf>
    <xf numFmtId="0" fontId="7" fillId="0" borderId="109" xfId="0" applyFont="1" applyFill="1" applyBorder="1" applyAlignment="1">
      <alignment horizontal="center"/>
    </xf>
    <xf numFmtId="0" fontId="7" fillId="0" borderId="22" xfId="0" applyFont="1" applyFill="1" applyBorder="1" applyAlignment="1">
      <alignment horizontal="center"/>
    </xf>
    <xf numFmtId="0" fontId="3" fillId="0" borderId="29" xfId="0" applyFont="1" applyFill="1" applyBorder="1" applyAlignment="1">
      <alignment horizontal="center"/>
    </xf>
    <xf numFmtId="0" fontId="2" fillId="0" borderId="34" xfId="0" applyNumberFormat="1" applyFont="1" applyFill="1" applyBorder="1" applyAlignment="1"/>
    <xf numFmtId="0" fontId="3" fillId="0" borderId="0" xfId="0" applyFont="1" applyFill="1" applyBorder="1" applyAlignment="1">
      <alignment horizontal="center"/>
    </xf>
    <xf numFmtId="0" fontId="3" fillId="0" borderId="67" xfId="0" applyFont="1" applyFill="1" applyBorder="1" applyAlignment="1">
      <alignment horizontal="center"/>
    </xf>
    <xf numFmtId="0" fontId="3" fillId="0" borderId="23" xfId="0" applyFont="1" applyFill="1" applyBorder="1" applyAlignment="1">
      <alignment horizontal="center"/>
    </xf>
    <xf numFmtId="0" fontId="3" fillId="0" borderId="12" xfId="0" applyFont="1" applyFill="1" applyBorder="1" applyAlignment="1">
      <alignment horizontal="center"/>
    </xf>
    <xf numFmtId="0" fontId="3" fillId="0" borderId="68" xfId="0" applyFont="1" applyFill="1" applyBorder="1" applyAlignment="1" applyProtection="1">
      <alignment horizontal="center" vertical="center"/>
    </xf>
    <xf numFmtId="165" fontId="3" fillId="0" borderId="44" xfId="0" applyNumberFormat="1" applyFont="1" applyFill="1" applyBorder="1" applyAlignment="1">
      <alignment horizontal="center" vertical="center"/>
    </xf>
    <xf numFmtId="0" fontId="3" fillId="0" borderId="45" xfId="0" applyNumberFormat="1" applyFont="1" applyFill="1" applyBorder="1" applyAlignment="1">
      <alignment vertical="center"/>
    </xf>
    <xf numFmtId="0" fontId="3" fillId="0" borderId="46"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89" xfId="0" applyNumberFormat="1" applyFont="1" applyFill="1" applyBorder="1" applyAlignment="1"/>
    <xf numFmtId="165" fontId="0" fillId="0" borderId="0" xfId="0" applyNumberFormat="1" applyFill="1"/>
    <xf numFmtId="0" fontId="2" fillId="0" borderId="49" xfId="0" applyNumberFormat="1" applyFont="1" applyFill="1" applyBorder="1" applyAlignment="1"/>
    <xf numFmtId="0" fontId="2" fillId="0" borderId="52" xfId="0" applyNumberFormat="1" applyFont="1" applyFill="1" applyBorder="1" applyAlignment="1"/>
    <xf numFmtId="0" fontId="2" fillId="0" borderId="0" xfId="0" applyNumberFormat="1" applyFont="1" applyFill="1" applyBorder="1" applyAlignment="1" applyProtection="1"/>
    <xf numFmtId="0" fontId="2" fillId="0" borderId="0" xfId="0" applyNumberFormat="1" applyFont="1" applyFill="1" applyAlignment="1" applyProtection="1">
      <alignment horizontal="left"/>
    </xf>
    <xf numFmtId="0" fontId="2" fillId="0" borderId="66" xfId="0" applyNumberFormat="1" applyFont="1" applyFill="1" applyBorder="1" applyAlignment="1">
      <alignment horizontal="left"/>
    </xf>
    <xf numFmtId="0" fontId="3" fillId="0" borderId="26" xfId="0" applyFont="1" applyFill="1" applyBorder="1" applyAlignment="1">
      <alignment horizontal="center"/>
    </xf>
    <xf numFmtId="0" fontId="2" fillId="0" borderId="34" xfId="0" applyNumberFormat="1" applyFont="1" applyFill="1" applyBorder="1" applyAlignment="1">
      <alignment horizontal="left"/>
    </xf>
    <xf numFmtId="0" fontId="3" fillId="0" borderId="27" xfId="0" applyFont="1" applyFill="1" applyBorder="1" applyAlignment="1">
      <alignment horizontal="center"/>
    </xf>
    <xf numFmtId="0" fontId="3" fillId="0" borderId="45" xfId="0" applyNumberFormat="1" applyFont="1" applyFill="1" applyBorder="1" applyAlignment="1">
      <alignment horizontal="left" vertical="center"/>
    </xf>
    <xf numFmtId="0" fontId="3" fillId="0" borderId="72" xfId="0" applyFont="1" applyFill="1" applyBorder="1" applyAlignment="1">
      <alignment horizontal="center" vertical="center"/>
    </xf>
    <xf numFmtId="0" fontId="2" fillId="0" borderId="0" xfId="0" applyNumberFormat="1" applyFont="1" applyFill="1" applyBorder="1" applyAlignment="1" applyProtection="1">
      <alignment horizontal="left"/>
    </xf>
    <xf numFmtId="0" fontId="0" fillId="0" borderId="9" xfId="0" applyFill="1" applyBorder="1" applyAlignment="1">
      <alignment wrapText="1"/>
    </xf>
    <xf numFmtId="0" fontId="6" fillId="0" borderId="0" xfId="0" applyNumberFormat="1" applyFont="1" applyFill="1" applyBorder="1"/>
    <xf numFmtId="0" fontId="3" fillId="0" borderId="30" xfId="0" applyFont="1" applyFill="1" applyBorder="1" applyAlignment="1">
      <alignment horizontal="center"/>
    </xf>
    <xf numFmtId="0" fontId="7" fillId="0" borderId="96" xfId="0" applyFont="1" applyFill="1" applyBorder="1" applyAlignment="1">
      <alignment horizontal="center"/>
    </xf>
    <xf numFmtId="0" fontId="3" fillId="0" borderId="35" xfId="0" applyFont="1" applyFill="1" applyBorder="1" applyAlignment="1">
      <alignment horizontal="center"/>
    </xf>
    <xf numFmtId="0" fontId="3" fillId="0" borderId="73" xfId="0" applyFont="1" applyFill="1" applyBorder="1" applyAlignment="1">
      <alignment horizontal="center"/>
    </xf>
    <xf numFmtId="0" fontId="3" fillId="0" borderId="44"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9" xfId="0" applyFont="1" applyFill="1" applyBorder="1" applyAlignment="1"/>
    <xf numFmtId="0" fontId="3" fillId="0" borderId="54" xfId="0" applyFont="1" applyFill="1" applyBorder="1" applyAlignment="1">
      <alignment horizontal="center" wrapText="1"/>
    </xf>
    <xf numFmtId="0" fontId="3" fillId="0" borderId="4" xfId="0" applyFont="1" applyFill="1" applyBorder="1" applyAlignment="1">
      <alignment horizontal="center" wrapText="1"/>
    </xf>
    <xf numFmtId="49" fontId="2" fillId="0" borderId="122" xfId="0" applyNumberFormat="1" applyFont="1" applyFill="1" applyBorder="1"/>
    <xf numFmtId="165" fontId="2" fillId="0" borderId="125" xfId="0" applyNumberFormat="1" applyFont="1" applyFill="1" applyBorder="1"/>
    <xf numFmtId="165" fontId="2" fillId="0" borderId="50" xfId="0" applyNumberFormat="1" applyFont="1" applyFill="1" applyBorder="1"/>
    <xf numFmtId="49" fontId="2" fillId="0" borderId="122" xfId="0" applyNumberFormat="1" applyFont="1" applyFill="1" applyBorder="1" applyAlignment="1">
      <alignment horizontal="center"/>
    </xf>
    <xf numFmtId="0" fontId="2" fillId="0" borderId="122" xfId="0" applyFont="1" applyFill="1" applyBorder="1" applyAlignment="1" applyProtection="1">
      <alignment horizontal="center" vertical="center"/>
    </xf>
    <xf numFmtId="165" fontId="2" fillId="0" borderId="125" xfId="0" applyNumberFormat="1" applyFont="1" applyFill="1" applyBorder="1" applyAlignment="1" applyProtection="1">
      <alignment horizontal="center" vertical="center"/>
    </xf>
    <xf numFmtId="165" fontId="2" fillId="0" borderId="50" xfId="0" applyNumberFormat="1" applyFont="1" applyFill="1" applyBorder="1" applyAlignment="1" applyProtection="1">
      <alignment horizontal="center" vertical="center"/>
    </xf>
    <xf numFmtId="49" fontId="2" fillId="0" borderId="118" xfId="0" applyNumberFormat="1" applyFont="1" applyFill="1" applyBorder="1" applyAlignment="1">
      <alignment horizontal="center" wrapText="1"/>
    </xf>
    <xf numFmtId="49" fontId="2" fillId="0" borderId="119" xfId="0" applyNumberFormat="1" applyFont="1" applyFill="1" applyBorder="1" applyAlignment="1">
      <alignment horizontal="center"/>
    </xf>
    <xf numFmtId="9" fontId="2" fillId="0" borderId="0" xfId="0" applyNumberFormat="1" applyFont="1" applyFill="1" applyBorder="1" applyAlignment="1">
      <alignment horizontal="center" wrapText="1"/>
    </xf>
    <xf numFmtId="165" fontId="2" fillId="0" borderId="102" xfId="0" applyNumberFormat="1" applyFont="1" applyFill="1" applyBorder="1" applyAlignment="1">
      <alignment horizontal="center"/>
    </xf>
    <xf numFmtId="165" fontId="2" fillId="0" borderId="85" xfId="0" applyNumberFormat="1" applyFont="1" applyFill="1" applyBorder="1" applyAlignment="1">
      <alignment horizontal="center" wrapText="1"/>
    </xf>
    <xf numFmtId="0" fontId="0" fillId="0" borderId="12" xfId="0" applyBorder="1" applyAlignment="1"/>
    <xf numFmtId="0" fontId="0" fillId="0" borderId="0" xfId="0" applyBorder="1" applyAlignment="1"/>
    <xf numFmtId="0" fontId="0" fillId="0" borderId="11" xfId="0" applyFill="1" applyBorder="1" applyAlignment="1">
      <alignment wrapText="1"/>
    </xf>
    <xf numFmtId="0" fontId="0" fillId="0" borderId="13" xfId="0" applyFill="1" applyBorder="1" applyAlignment="1">
      <alignment wrapText="1"/>
    </xf>
    <xf numFmtId="0" fontId="2" fillId="0" borderId="9" xfId="0" applyNumberFormat="1" applyFont="1" applyFill="1" applyBorder="1" applyAlignment="1">
      <alignment wrapText="1"/>
    </xf>
    <xf numFmtId="0" fontId="0" fillId="0" borderId="0" xfId="0" applyNumberFormat="1" applyFill="1" applyAlignment="1">
      <alignment wrapText="1"/>
    </xf>
    <xf numFmtId="0" fontId="0" fillId="0" borderId="12" xfId="0" applyNumberFormat="1" applyFill="1" applyBorder="1" applyAlignment="1">
      <alignment wrapText="1"/>
    </xf>
    <xf numFmtId="0" fontId="0" fillId="0" borderId="0" xfId="0" applyFill="1" applyAlignment="1">
      <alignment wrapText="1"/>
    </xf>
    <xf numFmtId="0" fontId="0" fillId="0" borderId="12" xfId="0" applyFill="1" applyBorder="1" applyAlignment="1">
      <alignment wrapText="1"/>
    </xf>
    <xf numFmtId="49" fontId="2" fillId="0" borderId="9" xfId="0" applyNumberFormat="1" applyFont="1" applyFill="1" applyBorder="1" applyAlignment="1">
      <alignment wrapText="1"/>
    </xf>
    <xf numFmtId="0" fontId="0" fillId="0" borderId="9" xfId="0" applyFill="1" applyBorder="1" applyAlignment="1">
      <alignment wrapText="1"/>
    </xf>
    <xf numFmtId="49" fontId="2" fillId="0" borderId="10" xfId="0" applyNumberFormat="1" applyFont="1" applyFill="1" applyBorder="1" applyAlignment="1">
      <alignment wrapText="1"/>
    </xf>
    <xf numFmtId="0" fontId="2" fillId="0" borderId="9" xfId="0" applyFont="1" applyFill="1" applyBorder="1" applyAlignment="1">
      <alignment wrapText="1"/>
    </xf>
    <xf numFmtId="0" fontId="2" fillId="0" borderId="0" xfId="0" applyFont="1" applyFill="1" applyBorder="1" applyAlignment="1">
      <alignment wrapText="1"/>
    </xf>
    <xf numFmtId="165" fontId="3" fillId="0" borderId="99" xfId="0" applyNumberFormat="1" applyFont="1" applyFill="1" applyBorder="1" applyAlignment="1">
      <alignment horizontal="center" wrapText="1"/>
    </xf>
    <xf numFmtId="165" fontId="3" fillId="0" borderId="79" xfId="0" applyNumberFormat="1" applyFont="1" applyFill="1" applyBorder="1" applyAlignment="1">
      <alignment horizontal="center" wrapText="1"/>
    </xf>
    <xf numFmtId="0" fontId="3" fillId="0" borderId="9" xfId="0" applyFont="1" applyFill="1" applyBorder="1" applyAlignment="1"/>
    <xf numFmtId="0" fontId="2" fillId="0" borderId="9" xfId="0" applyFont="1" applyFill="1" applyBorder="1" applyAlignment="1"/>
    <xf numFmtId="0" fontId="2" fillId="0" borderId="68" xfId="0" applyFont="1" applyFill="1" applyBorder="1" applyAlignment="1"/>
    <xf numFmtId="165" fontId="7" fillId="0" borderId="148" xfId="0" applyNumberFormat="1" applyFont="1" applyFill="1" applyBorder="1" applyAlignment="1">
      <alignment horizontal="center" wrapText="1"/>
    </xf>
    <xf numFmtId="165" fontId="13" fillId="0" borderId="39" xfId="0" applyNumberFormat="1" applyFont="1" applyFill="1" applyBorder="1" applyAlignment="1">
      <alignment horizontal="center"/>
    </xf>
    <xf numFmtId="165" fontId="3" fillId="0" borderId="99" xfId="0" applyNumberFormat="1" applyFont="1" applyFill="1" applyBorder="1" applyAlignment="1">
      <alignment horizontal="center"/>
    </xf>
    <xf numFmtId="165" fontId="3" fillId="0" borderId="100" xfId="0" applyNumberFormat="1" applyFont="1" applyFill="1" applyBorder="1" applyAlignment="1"/>
    <xf numFmtId="165" fontId="3" fillId="0" borderId="101" xfId="0" applyNumberFormat="1" applyFont="1" applyFill="1" applyBorder="1" applyAlignment="1"/>
    <xf numFmtId="0" fontId="3" fillId="0" borderId="68" xfId="0" applyFont="1" applyFill="1" applyBorder="1" applyAlignment="1"/>
    <xf numFmtId="0" fontId="3" fillId="0" borderId="31" xfId="0" applyFont="1" applyFill="1" applyBorder="1" applyAlignment="1" applyProtection="1">
      <alignment horizontal="center"/>
    </xf>
    <xf numFmtId="0" fontId="3" fillId="0" borderId="156" xfId="0" applyFont="1" applyFill="1" applyBorder="1" applyAlignment="1" applyProtection="1">
      <alignment horizontal="center"/>
    </xf>
    <xf numFmtId="0" fontId="3" fillId="0" borderId="32" xfId="0" applyFont="1" applyFill="1" applyBorder="1" applyAlignment="1" applyProtection="1">
      <alignment horizontal="center" vertical="center" wrapText="1"/>
    </xf>
    <xf numFmtId="0" fontId="6" fillId="0" borderId="39" xfId="0" applyFont="1" applyFill="1" applyBorder="1" applyAlignment="1">
      <alignment horizontal="center" vertical="center" wrapText="1"/>
    </xf>
    <xf numFmtId="0" fontId="3" fillId="0" borderId="32"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128" xfId="0" applyFont="1" applyFill="1" applyBorder="1" applyAlignment="1" applyProtection="1">
      <alignment horizontal="center" vertical="center" wrapText="1"/>
    </xf>
    <xf numFmtId="0" fontId="6" fillId="0" borderId="46" xfId="0" applyFont="1" applyFill="1" applyBorder="1" applyAlignment="1">
      <alignment horizontal="center" vertical="center" wrapText="1"/>
    </xf>
    <xf numFmtId="165" fontId="7" fillId="0" borderId="75" xfId="0" applyNumberFormat="1" applyFont="1" applyFill="1" applyBorder="1" applyAlignment="1" applyProtection="1">
      <alignment horizontal="center" wrapText="1"/>
    </xf>
    <xf numFmtId="0" fontId="6" fillId="0" borderId="15" xfId="0" applyFont="1" applyFill="1" applyBorder="1" applyAlignment="1">
      <alignment wrapText="1"/>
    </xf>
    <xf numFmtId="0" fontId="6" fillId="0" borderId="64" xfId="0" applyFont="1" applyFill="1" applyBorder="1" applyAlignment="1">
      <alignment wrapText="1"/>
    </xf>
    <xf numFmtId="0" fontId="3" fillId="0" borderId="157" xfId="0" applyFont="1" applyFill="1" applyBorder="1" applyAlignment="1">
      <alignment horizontal="center" wrapText="1"/>
    </xf>
    <xf numFmtId="0" fontId="3" fillId="0" borderId="158" xfId="0" applyFont="1" applyFill="1" applyBorder="1" applyAlignment="1">
      <alignment horizontal="center"/>
    </xf>
    <xf numFmtId="0" fontId="3" fillId="0" borderId="159" xfId="0" applyFont="1" applyFill="1" applyBorder="1" applyAlignment="1" applyProtection="1">
      <alignment horizontal="center"/>
    </xf>
    <xf numFmtId="0" fontId="3" fillId="0" borderId="148" xfId="0" applyFont="1" applyFill="1" applyBorder="1" applyAlignment="1" applyProtection="1">
      <alignment horizontal="center"/>
    </xf>
    <xf numFmtId="0" fontId="3" fillId="0" borderId="149" xfId="0" applyFont="1" applyFill="1" applyBorder="1" applyAlignment="1" applyProtection="1">
      <alignment horizontal="center" vertical="center" wrapText="1"/>
    </xf>
    <xf numFmtId="165" fontId="7" fillId="0" borderId="30" xfId="0" applyNumberFormat="1" applyFont="1" applyFill="1" applyBorder="1" applyAlignment="1">
      <alignment horizontal="center" wrapText="1"/>
    </xf>
    <xf numFmtId="165" fontId="6" fillId="0" borderId="44"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0" fontId="6" fillId="0" borderId="0" xfId="0" applyFont="1" applyFill="1" applyAlignment="1">
      <alignment wrapText="1"/>
    </xf>
    <xf numFmtId="0" fontId="3" fillId="0" borderId="95" xfId="0" applyFont="1" applyFill="1" applyBorder="1" applyAlignment="1" applyProtection="1">
      <alignment horizontal="left"/>
    </xf>
    <xf numFmtId="0" fontId="0" fillId="0" borderId="147" xfId="0" applyFill="1" applyBorder="1" applyAlignment="1"/>
    <xf numFmtId="0" fontId="6" fillId="0" borderId="0" xfId="0" applyFont="1" applyFill="1" applyAlignment="1">
      <alignment horizontal="center" wrapText="1"/>
    </xf>
    <xf numFmtId="0" fontId="0" fillId="0" borderId="0" xfId="0" applyFill="1" applyAlignment="1"/>
    <xf numFmtId="0" fontId="6" fillId="0" borderId="0" xfId="0" applyFont="1" applyFill="1" applyAlignment="1"/>
    <xf numFmtId="165" fontId="7" fillId="0" borderId="31" xfId="0" applyNumberFormat="1" applyFont="1" applyFill="1" applyBorder="1" applyAlignment="1">
      <alignment horizontal="center" wrapText="1"/>
    </xf>
    <xf numFmtId="165" fontId="6" fillId="0" borderId="128" xfId="0" applyNumberFormat="1" applyFont="1" applyFill="1" applyBorder="1" applyAlignment="1">
      <alignment horizontal="center" wrapText="1"/>
    </xf>
    <xf numFmtId="165" fontId="7" fillId="0" borderId="80" xfId="0" applyNumberFormat="1" applyFont="1" applyFill="1" applyBorder="1" applyAlignment="1">
      <alignment horizontal="center" wrapText="1"/>
    </xf>
    <xf numFmtId="165" fontId="6" fillId="0" borderId="84" xfId="0" applyNumberFormat="1" applyFont="1" applyFill="1" applyBorder="1" applyAlignment="1">
      <alignment horizontal="center" wrapText="1"/>
    </xf>
    <xf numFmtId="49" fontId="2" fillId="0" borderId="0" xfId="0" applyNumberFormat="1" applyFont="1" applyFill="1" applyBorder="1" applyAlignment="1">
      <alignment wrapText="1"/>
    </xf>
    <xf numFmtId="49" fontId="8" fillId="0" borderId="0" xfId="0" applyNumberFormat="1" applyFont="1" applyFill="1" applyBorder="1" applyAlignment="1">
      <alignment wrapText="1"/>
    </xf>
    <xf numFmtId="0" fontId="6" fillId="0" borderId="12" xfId="0" applyFont="1" applyFill="1" applyBorder="1" applyAlignment="1">
      <alignment wrapText="1"/>
    </xf>
    <xf numFmtId="49" fontId="2" fillId="0" borderId="9" xfId="0" applyNumberFormat="1" applyFont="1" applyFill="1" applyBorder="1" applyAlignment="1"/>
    <xf numFmtId="49" fontId="2" fillId="0" borderId="0" xfId="0" applyNumberFormat="1" applyFont="1" applyFill="1" applyBorder="1" applyAlignment="1"/>
    <xf numFmtId="0" fontId="6" fillId="0" borderId="12" xfId="0" applyFont="1" applyFill="1" applyBorder="1" applyAlignment="1"/>
    <xf numFmtId="0" fontId="2" fillId="0" borderId="38" xfId="0" applyFont="1" applyFill="1" applyBorder="1" applyAlignment="1">
      <alignment horizontal="center" wrapText="1"/>
    </xf>
    <xf numFmtId="0" fontId="2" fillId="0" borderId="15" xfId="0" applyFont="1" applyFill="1" applyBorder="1" applyAlignment="1">
      <alignment horizontal="center" wrapText="1"/>
    </xf>
    <xf numFmtId="0" fontId="2" fillId="0" borderId="106" xfId="0" applyFont="1" applyFill="1" applyBorder="1" applyAlignment="1">
      <alignment horizontal="center" wrapText="1"/>
    </xf>
    <xf numFmtId="165" fontId="3" fillId="0" borderId="15" xfId="0" applyNumberFormat="1" applyFont="1" applyFill="1" applyBorder="1" applyAlignment="1">
      <alignment horizontal="center" wrapText="1"/>
    </xf>
    <xf numFmtId="0" fontId="1" fillId="0" borderId="15" xfId="0" applyFont="1" applyFill="1" applyBorder="1" applyAlignment="1">
      <alignment horizontal="center" wrapText="1"/>
    </xf>
    <xf numFmtId="0" fontId="1" fillId="0" borderId="64" xfId="0" applyFont="1" applyFill="1" applyBorder="1" applyAlignment="1">
      <alignment horizontal="center" wrapText="1"/>
    </xf>
    <xf numFmtId="0" fontId="1" fillId="0" borderId="0" xfId="0" applyNumberFormat="1" applyFont="1" applyFill="1" applyAlignment="1">
      <alignment wrapText="1"/>
    </xf>
    <xf numFmtId="0" fontId="1" fillId="0" borderId="12" xfId="0" applyNumberFormat="1" applyFont="1" applyFill="1" applyBorder="1" applyAlignment="1">
      <alignment wrapText="1"/>
    </xf>
    <xf numFmtId="49" fontId="8" fillId="0" borderId="9" xfId="0" applyNumberFormat="1" applyFont="1" applyFill="1" applyBorder="1" applyAlignment="1">
      <alignment wrapText="1"/>
    </xf>
    <xf numFmtId="0" fontId="0" fillId="0" borderId="0" xfId="0" applyNumberFormat="1" applyFill="1" applyBorder="1" applyAlignment="1">
      <alignment wrapText="1"/>
    </xf>
    <xf numFmtId="0" fontId="2" fillId="0" borderId="10" xfId="0" applyNumberFormat="1" applyFont="1" applyFill="1" applyBorder="1" applyAlignment="1">
      <alignment wrapText="1"/>
    </xf>
    <xf numFmtId="0" fontId="0" fillId="0" borderId="11" xfId="0" applyNumberFormat="1" applyFill="1" applyBorder="1" applyAlignment="1">
      <alignment wrapText="1"/>
    </xf>
    <xf numFmtId="0" fontId="0" fillId="0" borderId="13" xfId="0" applyNumberFormat="1" applyFill="1" applyBorder="1" applyAlignment="1">
      <alignment wrapText="1"/>
    </xf>
    <xf numFmtId="0" fontId="3" fillId="0" borderId="31" xfId="0" applyFont="1" applyFill="1" applyBorder="1" applyAlignment="1" applyProtection="1">
      <alignment horizontal="center" wrapText="1"/>
    </xf>
    <xf numFmtId="0" fontId="3" fillId="0" borderId="156" xfId="0" applyFont="1" applyFill="1" applyBorder="1" applyAlignment="1" applyProtection="1">
      <alignment horizontal="center" wrapText="1"/>
    </xf>
    <xf numFmtId="0" fontId="0" fillId="0" borderId="128" xfId="0" applyFill="1" applyBorder="1" applyAlignment="1">
      <alignment horizontal="center" wrapText="1"/>
    </xf>
    <xf numFmtId="0" fontId="0" fillId="0" borderId="149" xfId="0" applyFill="1" applyBorder="1" applyAlignment="1">
      <alignment horizontal="center" wrapText="1"/>
    </xf>
    <xf numFmtId="0" fontId="7" fillId="0" borderId="31" xfId="0" applyFont="1" applyFill="1" applyBorder="1" applyAlignment="1" applyProtection="1">
      <alignment horizontal="center" wrapText="1"/>
    </xf>
    <xf numFmtId="0" fontId="7" fillId="0" borderId="128" xfId="0" applyFont="1" applyFill="1" applyBorder="1" applyAlignment="1" applyProtection="1">
      <alignment horizontal="center" wrapText="1"/>
    </xf>
    <xf numFmtId="0" fontId="0" fillId="0" borderId="0" xfId="0" applyFill="1" applyBorder="1" applyAlignment="1">
      <alignment wrapText="1"/>
    </xf>
    <xf numFmtId="0" fontId="2" fillId="0" borderId="0" xfId="0" applyNumberFormat="1" applyFont="1" applyFill="1" applyBorder="1" applyAlignment="1">
      <alignment wrapText="1"/>
    </xf>
    <xf numFmtId="0" fontId="0" fillId="0" borderId="160" xfId="0" applyBorder="1" applyAlignment="1">
      <alignment vertical="center" wrapText="1"/>
    </xf>
    <xf numFmtId="0" fontId="0" fillId="0" borderId="145" xfId="0" applyBorder="1" applyAlignment="1">
      <alignment vertical="center"/>
    </xf>
    <xf numFmtId="0" fontId="0" fillId="0" borderId="129" xfId="0" applyBorder="1" applyAlignment="1">
      <alignment vertical="center"/>
    </xf>
    <xf numFmtId="0" fontId="0" fillId="0" borderId="145" xfId="0" applyBorder="1" applyAlignment="1">
      <alignment vertical="center" wrapText="1"/>
    </xf>
    <xf numFmtId="0" fontId="0" fillId="0" borderId="129" xfId="0" applyBorder="1" applyAlignment="1">
      <alignment vertical="center" wrapText="1"/>
    </xf>
    <xf numFmtId="0" fontId="13" fillId="0" borderId="127" xfId="0" applyFont="1" applyBorder="1" applyAlignment="1"/>
    <xf numFmtId="0" fontId="0" fillId="0" borderId="77" xfId="0" applyBorder="1" applyAlignment="1"/>
    <xf numFmtId="0" fontId="0" fillId="0" borderId="78" xfId="0" applyBorder="1" applyAlignment="1"/>
    <xf numFmtId="0" fontId="13" fillId="0" borderId="9" xfId="0" applyFont="1" applyBorder="1" applyAlignment="1"/>
    <xf numFmtId="0" fontId="2" fillId="0" borderId="149" xfId="0" applyFont="1" applyFill="1" applyBorder="1" applyAlignment="1">
      <alignment horizontal="center" vertical="center" wrapText="1"/>
    </xf>
    <xf numFmtId="0" fontId="3" fillId="0" borderId="9" xfId="0" applyNumberFormat="1" applyFont="1" applyFill="1" applyBorder="1" applyAlignment="1">
      <alignment wrapText="1"/>
    </xf>
    <xf numFmtId="0" fontId="2" fillId="0" borderId="12" xfId="0" applyNumberFormat="1" applyFont="1" applyFill="1" applyBorder="1" applyAlignment="1">
      <alignment wrapText="1"/>
    </xf>
    <xf numFmtId="49" fontId="3" fillId="0" borderId="9" xfId="0" applyNumberFormat="1" applyFont="1" applyFill="1" applyBorder="1" applyAlignment="1">
      <alignment wrapText="1"/>
    </xf>
    <xf numFmtId="49" fontId="2" fillId="0" borderId="9" xfId="0" applyNumberFormat="1" applyFont="1" applyFill="1" applyBorder="1" applyAlignment="1">
      <alignment horizontal="left" wrapText="1"/>
    </xf>
    <xf numFmtId="49" fontId="2" fillId="0" borderId="0" xfId="0" applyNumberFormat="1" applyFont="1" applyFill="1" applyBorder="1" applyAlignment="1">
      <alignment horizontal="left" wrapText="1"/>
    </xf>
    <xf numFmtId="49" fontId="2" fillId="0" borderId="12" xfId="0" applyNumberFormat="1" applyFont="1" applyFill="1" applyBorder="1" applyAlignment="1">
      <alignment horizontal="left" wrapText="1"/>
    </xf>
    <xf numFmtId="0" fontId="2" fillId="0" borderId="12" xfId="0" applyFont="1" applyFill="1" applyBorder="1" applyAlignment="1">
      <alignment wrapText="1"/>
    </xf>
    <xf numFmtId="0" fontId="2" fillId="0" borderId="9" xfId="0" applyNumberFormat="1" applyFont="1" applyFill="1" applyBorder="1" applyAlignment="1">
      <alignment horizontal="left" wrapText="1"/>
    </xf>
    <xf numFmtId="0" fontId="2" fillId="0" borderId="0" xfId="0" applyNumberFormat="1" applyFont="1" applyFill="1" applyBorder="1" applyAlignment="1">
      <alignment horizontal="left" wrapText="1"/>
    </xf>
    <xf numFmtId="0" fontId="2" fillId="0" borderId="12" xfId="0" applyNumberFormat="1" applyFont="1" applyFill="1" applyBorder="1" applyAlignment="1">
      <alignment horizontal="left" wrapText="1"/>
    </xf>
    <xf numFmtId="0" fontId="28" fillId="0" borderId="9" xfId="0" applyNumberFormat="1" applyFont="1" applyFill="1" applyBorder="1" applyAlignment="1">
      <alignment horizontal="left" wrapText="1"/>
    </xf>
    <xf numFmtId="0" fontId="29" fillId="0" borderId="0" xfId="0" applyNumberFormat="1" applyFont="1" applyFill="1" applyAlignment="1">
      <alignment wrapText="1"/>
    </xf>
    <xf numFmtId="0" fontId="29" fillId="0" borderId="12" xfId="0" applyNumberFormat="1" applyFont="1" applyFill="1" applyBorder="1" applyAlignment="1">
      <alignment wrapText="1"/>
    </xf>
    <xf numFmtId="0" fontId="3" fillId="0" borderId="95" xfId="0" applyFont="1" applyBorder="1" applyAlignment="1" applyProtection="1">
      <alignment horizontal="left"/>
    </xf>
    <xf numFmtId="0" fontId="6" fillId="0" borderId="147" xfId="0" applyFont="1" applyBorder="1" applyAlignment="1">
      <alignment horizontal="left"/>
    </xf>
    <xf numFmtId="0" fontId="2" fillId="0" borderId="9" xfId="0" applyFont="1" applyBorder="1" applyAlignment="1">
      <alignment wrapText="1"/>
    </xf>
    <xf numFmtId="0" fontId="0" fillId="0" borderId="0" xfId="0" applyBorder="1" applyAlignment="1">
      <alignment wrapText="1"/>
    </xf>
    <xf numFmtId="0" fontId="0" fillId="0" borderId="12" xfId="0" applyBorder="1" applyAlignment="1">
      <alignment wrapText="1"/>
    </xf>
    <xf numFmtId="0" fontId="0" fillId="0" borderId="9" xfId="0"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B1:J100"/>
  <sheetViews>
    <sheetView workbookViewId="0">
      <selection activeCell="C4" sqref="C4"/>
    </sheetView>
  </sheetViews>
  <sheetFormatPr defaultColWidth="9.140625" defaultRowHeight="12.75" x14ac:dyDescent="0.2"/>
  <cols>
    <col min="1" max="1" width="2.28515625" style="4" customWidth="1"/>
    <col min="2" max="2" width="40" style="4" customWidth="1"/>
    <col min="3" max="3" width="28.28515625" style="178" customWidth="1"/>
    <col min="4" max="4" width="24.28515625" style="178" customWidth="1"/>
    <col min="5" max="5" width="15.7109375" style="178" customWidth="1"/>
    <col min="6" max="6" width="8.85546875" customWidth="1"/>
    <col min="7" max="7" width="3.85546875" customWidth="1"/>
    <col min="8" max="8" width="11" customWidth="1"/>
    <col min="9" max="9" width="13.5703125" customWidth="1"/>
    <col min="10" max="10" width="9" customWidth="1"/>
    <col min="11" max="16384" width="9.140625" style="4"/>
  </cols>
  <sheetData>
    <row r="1" spans="2:7" x14ac:dyDescent="0.2">
      <c r="B1" s="225" t="s">
        <v>199</v>
      </c>
      <c r="D1" s="48"/>
      <c r="E1"/>
    </row>
    <row r="2" spans="2:7" ht="13.5" thickBot="1" x14ac:dyDescent="0.25"/>
    <row r="3" spans="2:7" ht="13.5" thickTop="1" x14ac:dyDescent="0.2">
      <c r="B3" s="179" t="s">
        <v>466</v>
      </c>
      <c r="C3" s="180"/>
    </row>
    <row r="4" spans="2:7" x14ac:dyDescent="0.2">
      <c r="B4" s="181" t="s">
        <v>467</v>
      </c>
      <c r="C4" s="182" t="e">
        <f>#REF!</f>
        <v>#REF!</v>
      </c>
    </row>
    <row r="5" spans="2:7" x14ac:dyDescent="0.2">
      <c r="B5" s="181" t="s">
        <v>446</v>
      </c>
      <c r="C5" s="182" t="e">
        <f>#REF!</f>
        <v>#REF!</v>
      </c>
    </row>
    <row r="6" spans="2:7" x14ac:dyDescent="0.2">
      <c r="B6" s="181" t="s">
        <v>225</v>
      </c>
      <c r="C6" s="183" t="e">
        <f>#REF!</f>
        <v>#REF!</v>
      </c>
    </row>
    <row r="7" spans="2:7" ht="26.25" thickBot="1" x14ac:dyDescent="0.25">
      <c r="B7" s="184" t="s">
        <v>617</v>
      </c>
      <c r="C7" s="203" t="e">
        <f>#REF!</f>
        <v>#REF!</v>
      </c>
    </row>
    <row r="8" spans="2:7" ht="13.5" thickTop="1" x14ac:dyDescent="0.2">
      <c r="B8" s="186" t="s">
        <v>483</v>
      </c>
      <c r="C8" s="180" t="e">
        <f>IF(#REF!=0,"-",#REF!)</f>
        <v>#REF!</v>
      </c>
    </row>
    <row r="9" spans="2:7" x14ac:dyDescent="0.2">
      <c r="B9" s="191" t="s">
        <v>484</v>
      </c>
      <c r="C9" s="183" t="e">
        <f>IF(#REF!=0,"-",#REF!)</f>
        <v>#REF!</v>
      </c>
    </row>
    <row r="10" spans="2:7" ht="15" thickBot="1" x14ac:dyDescent="0.25">
      <c r="B10" s="184" t="s">
        <v>485</v>
      </c>
      <c r="C10" s="185" t="e">
        <f>IF(#REF!=0,"-",#REF!)</f>
        <v>#REF!</v>
      </c>
    </row>
    <row r="11" spans="2:7" ht="14.25" thickTop="1" thickBot="1" x14ac:dyDescent="0.25">
      <c r="B11" s="187"/>
    </row>
    <row r="12" spans="2:7" ht="27" customHeight="1" thickTop="1" x14ac:dyDescent="0.2">
      <c r="B12" s="188" t="s">
        <v>33</v>
      </c>
      <c r="C12" s="189" t="s">
        <v>225</v>
      </c>
      <c r="D12" s="190" t="s">
        <v>617</v>
      </c>
      <c r="E12" s="190" t="s">
        <v>440</v>
      </c>
      <c r="F12" s="106"/>
      <c r="G12" s="89"/>
    </row>
    <row r="13" spans="2:7" x14ac:dyDescent="0.2">
      <c r="B13" s="191" t="s">
        <v>441</v>
      </c>
      <c r="C13" s="49" t="s">
        <v>518</v>
      </c>
      <c r="D13" s="192" t="s">
        <v>618</v>
      </c>
      <c r="E13" s="192" t="e">
        <f>IF(AND($C$6=C13,$C$7=D13),"YES","NO")</f>
        <v>#REF!</v>
      </c>
      <c r="F13" s="106"/>
      <c r="G13" s="89"/>
    </row>
    <row r="14" spans="2:7" x14ac:dyDescent="0.2">
      <c r="B14" s="191" t="s">
        <v>251</v>
      </c>
      <c r="C14" s="49" t="s">
        <v>518</v>
      </c>
      <c r="D14" s="192" t="s">
        <v>619</v>
      </c>
      <c r="E14" s="192" t="e">
        <f>IF(AND($C$6=C14,$C$7=D14),"YES","NO")</f>
        <v>#REF!</v>
      </c>
      <c r="F14" s="106"/>
      <c r="G14" s="89"/>
    </row>
    <row r="15" spans="2:7" x14ac:dyDescent="0.2">
      <c r="B15" s="191" t="s">
        <v>442</v>
      </c>
      <c r="C15" s="192" t="s">
        <v>228</v>
      </c>
      <c r="D15" s="192" t="s">
        <v>618</v>
      </c>
      <c r="E15" s="192" t="e">
        <f>IF(AND($C$6=C15,$C$7=D15),"YES","NO")</f>
        <v>#REF!</v>
      </c>
      <c r="F15" s="106"/>
      <c r="G15" s="89"/>
    </row>
    <row r="16" spans="2:7" x14ac:dyDescent="0.2">
      <c r="B16" s="191" t="s">
        <v>443</v>
      </c>
      <c r="C16" s="192" t="s">
        <v>228</v>
      </c>
      <c r="D16" s="192" t="s">
        <v>619</v>
      </c>
      <c r="E16" s="192" t="e">
        <f>IF(AND($C$6=H2,$C$7=D16),"YES","NO")</f>
        <v>#REF!</v>
      </c>
      <c r="F16" s="106"/>
      <c r="G16" s="89"/>
    </row>
    <row r="17" spans="2:10" x14ac:dyDescent="0.2">
      <c r="B17" s="191"/>
      <c r="C17" s="192"/>
      <c r="D17" s="192"/>
      <c r="E17" s="192"/>
      <c r="F17" s="106"/>
      <c r="G17" s="89"/>
    </row>
    <row r="18" spans="2:10" x14ac:dyDescent="0.2">
      <c r="B18" s="193" t="s">
        <v>253</v>
      </c>
      <c r="C18" s="192" t="e">
        <f>IF(E13="YES","Table A-1",IF(E14="YES","Table A-2",IF(E15="YES","Table B-1","Table B-2")))</f>
        <v>#REF!</v>
      </c>
      <c r="D18" s="192"/>
      <c r="E18" s="192"/>
      <c r="F18" s="106"/>
      <c r="G18" s="89"/>
    </row>
    <row r="19" spans="2:10" x14ac:dyDescent="0.2">
      <c r="B19" s="181" t="s">
        <v>250</v>
      </c>
      <c r="C19" s="101" t="e">
        <f>IF(C46=0,"-",C46)</f>
        <v>#REF!</v>
      </c>
      <c r="D19"/>
      <c r="E19"/>
      <c r="F19" s="106"/>
      <c r="G19" s="89"/>
    </row>
    <row r="20" spans="2:10" x14ac:dyDescent="0.2">
      <c r="B20" s="181" t="s">
        <v>620</v>
      </c>
      <c r="C20" s="194" t="e">
        <f>IF(C50=0,"-",C50)</f>
        <v>#REF!</v>
      </c>
      <c r="D20"/>
      <c r="E20"/>
      <c r="F20" s="106"/>
      <c r="G20" s="89"/>
      <c r="J20" s="88"/>
    </row>
    <row r="21" spans="2:10" x14ac:dyDescent="0.2">
      <c r="B21" s="181" t="s">
        <v>606</v>
      </c>
      <c r="C21" s="194" t="e">
        <f>IF(C56=0,"-",C56)</f>
        <v>#REF!</v>
      </c>
      <c r="D21"/>
      <c r="E21"/>
      <c r="F21" s="106"/>
      <c r="G21" s="89"/>
    </row>
    <row r="22" spans="2:10" x14ac:dyDescent="0.2">
      <c r="B22" s="181" t="s">
        <v>577</v>
      </c>
      <c r="C22" s="194" t="e">
        <f>IF(C60=0,"-",C60)</f>
        <v>#REF!</v>
      </c>
      <c r="D22"/>
      <c r="E22"/>
      <c r="F22" s="106"/>
      <c r="G22" s="89"/>
    </row>
    <row r="23" spans="2:10" x14ac:dyDescent="0.2">
      <c r="B23" s="181" t="s">
        <v>252</v>
      </c>
      <c r="C23" s="194" t="e">
        <f>IF(C68=0,"-",C68)</f>
        <v>#REF!</v>
      </c>
      <c r="D23" s="192"/>
      <c r="E23" s="192"/>
      <c r="F23" s="209"/>
      <c r="G23" s="89"/>
    </row>
    <row r="24" spans="2:10" x14ac:dyDescent="0.2">
      <c r="B24" s="181" t="s">
        <v>120</v>
      </c>
      <c r="C24" s="194" t="e">
        <f>IF(C70=0,"-",C70)</f>
        <v>#REF!</v>
      </c>
      <c r="D24" s="224" t="s">
        <v>429</v>
      </c>
      <c r="E24" s="192"/>
      <c r="F24" s="209"/>
      <c r="G24" s="89"/>
    </row>
    <row r="25" spans="2:10" ht="13.5" thickBot="1" x14ac:dyDescent="0.25">
      <c r="B25" s="210" t="s">
        <v>34</v>
      </c>
      <c r="C25" s="211" t="e">
        <f>C71</f>
        <v>#REF!</v>
      </c>
      <c r="D25" s="223" t="e">
        <f>C72</f>
        <v>#REF!</v>
      </c>
      <c r="E25" s="195"/>
      <c r="F25" s="106"/>
      <c r="G25" s="89"/>
    </row>
    <row r="26" spans="2:10" ht="14.25" thickTop="1" thickBot="1" x14ac:dyDescent="0.25">
      <c r="B26" s="196"/>
      <c r="C26" s="197"/>
      <c r="D26" s="197"/>
      <c r="E26" s="197"/>
    </row>
    <row r="27" spans="2:10" ht="26.25" thickTop="1" x14ac:dyDescent="0.2">
      <c r="B27" s="188" t="s">
        <v>254</v>
      </c>
      <c r="C27" s="189" t="s">
        <v>225</v>
      </c>
      <c r="D27" s="190" t="s">
        <v>617</v>
      </c>
      <c r="E27" s="198" t="s">
        <v>440</v>
      </c>
    </row>
    <row r="28" spans="2:10" x14ac:dyDescent="0.2">
      <c r="B28" s="191" t="s">
        <v>621</v>
      </c>
      <c r="C28" s="49" t="s">
        <v>518</v>
      </c>
      <c r="D28" s="192" t="s">
        <v>619</v>
      </c>
      <c r="E28" s="183" t="e">
        <f>IF(AND($C$6=C28,$C$7=D28),"YES","NO")</f>
        <v>#REF!</v>
      </c>
    </row>
    <row r="29" spans="2:10" x14ac:dyDescent="0.2">
      <c r="B29" s="191" t="s">
        <v>622</v>
      </c>
      <c r="C29" s="49" t="s">
        <v>518</v>
      </c>
      <c r="D29" s="192" t="s">
        <v>618</v>
      </c>
      <c r="E29" s="183" t="e">
        <f>IF(AND($C$6=C29,$C$7=D29),"YES","NO")</f>
        <v>#REF!</v>
      </c>
    </row>
    <row r="30" spans="2:10" x14ac:dyDescent="0.2">
      <c r="B30" s="191" t="s">
        <v>623</v>
      </c>
      <c r="C30" s="192" t="s">
        <v>228</v>
      </c>
      <c r="D30" s="192" t="s">
        <v>619</v>
      </c>
      <c r="E30" s="183" t="e">
        <f>IF(AND($C$6=C30,$C$7=D30),"YES","NO")</f>
        <v>#REF!</v>
      </c>
    </row>
    <row r="31" spans="2:10" x14ac:dyDescent="0.2">
      <c r="B31" s="191" t="s">
        <v>624</v>
      </c>
      <c r="C31" s="192" t="s">
        <v>228</v>
      </c>
      <c r="D31" s="192" t="s">
        <v>618</v>
      </c>
      <c r="E31" s="183" t="e">
        <f>IF(AND($C$6=C31,$C$7=D31),"YES","NO")</f>
        <v>#REF!</v>
      </c>
    </row>
    <row r="32" spans="2:10" x14ac:dyDescent="0.2">
      <c r="B32" s="181"/>
      <c r="C32" s="194"/>
      <c r="D32" s="194"/>
      <c r="E32" s="199"/>
    </row>
    <row r="33" spans="2:5" x14ac:dyDescent="0.2">
      <c r="B33" s="193" t="s">
        <v>625</v>
      </c>
      <c r="C33" s="194" t="e">
        <f>IF(E28="YES","Table D-1a",IF(E29="YES","Table D-1b",IF(E30="YES","Table D-1c","Table D-1d")))</f>
        <v>#REF!</v>
      </c>
      <c r="D33" s="194"/>
      <c r="E33" s="199"/>
    </row>
    <row r="34" spans="2:5" x14ac:dyDescent="0.2">
      <c r="B34" s="181" t="s">
        <v>444</v>
      </c>
      <c r="C34" s="194" t="e">
        <f>IF(C75=0,"-",C75)</f>
        <v>#REF!</v>
      </c>
      <c r="D34" s="194"/>
      <c r="E34" s="199"/>
    </row>
    <row r="35" spans="2:5" x14ac:dyDescent="0.2">
      <c r="B35" s="181" t="s">
        <v>620</v>
      </c>
      <c r="C35" s="194" t="e">
        <f>IF(C79=0,"-",C79)</f>
        <v>#REF!</v>
      </c>
      <c r="D35" s="194"/>
      <c r="E35" s="199"/>
    </row>
    <row r="36" spans="2:5" x14ac:dyDescent="0.2">
      <c r="B36" s="181" t="s">
        <v>445</v>
      </c>
      <c r="C36" s="194" t="e">
        <f>IF(C83=0,"-",C83)</f>
        <v>#REF!</v>
      </c>
      <c r="D36" s="194"/>
      <c r="E36" s="199"/>
    </row>
    <row r="37" spans="2:5" x14ac:dyDescent="0.2">
      <c r="B37" s="181" t="s">
        <v>252</v>
      </c>
      <c r="C37" s="194" t="e">
        <f>IF(C87=0,"-",C87)</f>
        <v>#REF!</v>
      </c>
      <c r="D37" s="224" t="s">
        <v>429</v>
      </c>
      <c r="E37" s="199"/>
    </row>
    <row r="38" spans="2:5" ht="13.5" thickBot="1" x14ac:dyDescent="0.25">
      <c r="B38" s="210" t="s">
        <v>626</v>
      </c>
      <c r="C38" s="211" t="e">
        <f>C88</f>
        <v>#REF!</v>
      </c>
      <c r="D38" s="223" t="e">
        <f>C89</f>
        <v>#REF!</v>
      </c>
      <c r="E38" s="200"/>
    </row>
    <row r="39" spans="2:5" ht="13.5" thickTop="1" x14ac:dyDescent="0.2">
      <c r="B39" s="201"/>
      <c r="C39" s="194"/>
      <c r="D39" s="194"/>
      <c r="E39" s="194"/>
    </row>
    <row r="40" spans="2:5" ht="13.5" thickBot="1" x14ac:dyDescent="0.25"/>
    <row r="41" spans="2:5" ht="14.25" thickTop="1" thickBot="1" x14ac:dyDescent="0.25">
      <c r="B41" s="204" t="s">
        <v>177</v>
      </c>
      <c r="C41" s="205"/>
      <c r="D41" s="218" t="s">
        <v>249</v>
      </c>
    </row>
    <row r="42" spans="2:5" ht="13.5" thickTop="1" x14ac:dyDescent="0.2">
      <c r="B42" s="154" t="s">
        <v>573</v>
      </c>
      <c r="C42" s="95"/>
      <c r="D42" s="43"/>
    </row>
    <row r="43" spans="2:5" x14ac:dyDescent="0.2">
      <c r="B43" s="93" t="s">
        <v>166</v>
      </c>
      <c r="C43" s="101" t="e">
        <f>IF(VLOOKUP(#REF!,'Table I-1 (Unrestricted SoilDE)'!A6:H159,2)=0,"-",VLOOKUP(#REF!,'Table I-1 (Unrestricted SoilDE)'!A6:H159,2))</f>
        <v>#REF!</v>
      </c>
      <c r="D43" s="45" t="s">
        <v>408</v>
      </c>
    </row>
    <row r="44" spans="2:5" x14ac:dyDescent="0.2">
      <c r="B44" s="93" t="s">
        <v>167</v>
      </c>
      <c r="C44" s="101" t="e">
        <f>IF(VLOOKUP(#REF!,'Table I-2 (C-I Soil DE)'!A6:G159,2)=0,"-",VLOOKUP(#REF!,'Table I-2 (C-I Soil DE)'!A6:G159,2))</f>
        <v>#REF!</v>
      </c>
      <c r="D44" s="45" t="s">
        <v>735</v>
      </c>
    </row>
    <row r="45" spans="2:5" x14ac:dyDescent="0.2">
      <c r="B45" s="93" t="s">
        <v>681</v>
      </c>
      <c r="C45" s="101" t="e">
        <f>IF(VLOOKUP(#REF!,'Table I-3 (Construction DE)'!A6:G159,2)=0,"-",VLOOKUP(#REF!,'Table I-3 (Construction DE)'!A6:G159,2))</f>
        <v>#REF!</v>
      </c>
      <c r="D45" s="45" t="s">
        <v>521</v>
      </c>
    </row>
    <row r="46" spans="2:5" ht="13.5" thickBot="1" x14ac:dyDescent="0.25">
      <c r="B46" s="98" t="s">
        <v>682</v>
      </c>
      <c r="C46" s="206" t="e">
        <f>IF((IF(#REF!=#REF!,C43,C44))=0,"-",(IF(#REF!=#REF!,C43,C44)))</f>
        <v>#REF!</v>
      </c>
      <c r="D46" s="99" t="e">
        <f>IF(#REF!=#REF!,"Table I-1","Table I-2")</f>
        <v>#REF!</v>
      </c>
    </row>
    <row r="47" spans="2:5" ht="13.5" thickTop="1" x14ac:dyDescent="0.2">
      <c r="B47" s="155" t="s">
        <v>572</v>
      </c>
      <c r="C47" s="101"/>
      <c r="D47" s="90"/>
    </row>
    <row r="48" spans="2:5" x14ac:dyDescent="0.2">
      <c r="B48" s="93" t="s">
        <v>166</v>
      </c>
      <c r="C48" s="101" t="e">
        <f>IF(VLOOKUP(#REF!,'Table C-1b (Soil to IA)'!A5:F158,5)="","-",VLOOKUP(#REF!,'Table C-1b (Soil to IA)'!A5:F158,5))</f>
        <v>#REF!</v>
      </c>
      <c r="D48" s="94" t="s">
        <v>715</v>
      </c>
    </row>
    <row r="49" spans="2:4" x14ac:dyDescent="0.2">
      <c r="B49" s="93" t="s">
        <v>167</v>
      </c>
      <c r="C49" s="101" t="e">
        <f>IF(VLOOKUP(#REF!,'Table C-1b (Soil to IA)'!A5:F158,6)="","-",VLOOKUP(#REF!,'Table C-1b (Soil to IA)'!A5:F158,6))</f>
        <v>#REF!</v>
      </c>
      <c r="D49" s="94" t="s">
        <v>715</v>
      </c>
    </row>
    <row r="50" spans="2:4" ht="13.5" thickBot="1" x14ac:dyDescent="0.25">
      <c r="B50" s="97" t="s">
        <v>164</v>
      </c>
      <c r="C50" s="207" t="e">
        <f>IF((IF(#REF!=#REF!,C48,C49))=0,"-",(IF(#REF!=#REF!,C48,C49)))</f>
        <v>#REF!</v>
      </c>
      <c r="D50" s="94" t="s">
        <v>715</v>
      </c>
    </row>
    <row r="51" spans="2:4" ht="13.5" thickTop="1" x14ac:dyDescent="0.2">
      <c r="B51" s="154" t="s">
        <v>227</v>
      </c>
      <c r="C51" s="105"/>
      <c r="D51" s="92"/>
    </row>
    <row r="52" spans="2:4" x14ac:dyDescent="0.2">
      <c r="B52" s="93" t="s">
        <v>736</v>
      </c>
      <c r="C52" s="101" t="e">
        <f>IF(VLOOKUP(#REF!,'Table E-1 Leaching Soil'!B7:P160,12)="","-",VLOOKUP(#REF!,'Table E-1 Leaching Soil'!B7:P160,12))</f>
        <v>#REF!</v>
      </c>
      <c r="D52" s="94" t="s">
        <v>716</v>
      </c>
    </row>
    <row r="53" spans="2:4" x14ac:dyDescent="0.2">
      <c r="B53" s="93" t="s">
        <v>737</v>
      </c>
      <c r="C53" s="101" t="e">
        <f>IF(VLOOKUP(#REF!,'Table E-1 Leaching Soil'!B7:P160,13)="","-",VLOOKUP(#REF!,'Table E-1 Leaching Soil'!B7:P160,13))</f>
        <v>#REF!</v>
      </c>
      <c r="D53" s="94" t="s">
        <v>716</v>
      </c>
    </row>
    <row r="54" spans="2:4" x14ac:dyDescent="0.2">
      <c r="B54" s="93" t="s">
        <v>738</v>
      </c>
      <c r="C54" s="101" t="e">
        <f>IF(VLOOKUP(#REF!,'Table E-1 Leaching Soil'!B7:P160,14)="","-",VLOOKUP(#REF!,'Table E-1 Leaching Soil'!B7:P160,14))</f>
        <v>#REF!</v>
      </c>
      <c r="D54" s="94" t="s">
        <v>716</v>
      </c>
    </row>
    <row r="55" spans="2:4" x14ac:dyDescent="0.2">
      <c r="B55" s="93" t="s">
        <v>739</v>
      </c>
      <c r="C55" s="101" t="e">
        <f>IF(VLOOKUP(#REF!,'Table E-1 Leaching Soil'!B7:P160,15)="","-",VLOOKUP(#REF!,'Table E-1 Leaching Soil'!B7:P160,15))</f>
        <v>#REF!</v>
      </c>
      <c r="D55" s="94" t="s">
        <v>716</v>
      </c>
    </row>
    <row r="56" spans="2:4" ht="13.5" thickBot="1" x14ac:dyDescent="0.25">
      <c r="B56" s="98" t="s">
        <v>165</v>
      </c>
      <c r="C56" s="206" t="e">
        <f>IF(IF(E28="YES",C52,IF(E29="YES",C53,IF(E30="YES",C54,C55)))=0,"-",IF(E28="YES",C52,IF(E29="YES",C53,IF(E30="YES",C54,C55))))</f>
        <v>#REF!</v>
      </c>
      <c r="D56" s="219" t="s">
        <v>716</v>
      </c>
    </row>
    <row r="57" spans="2:4" ht="13.5" thickTop="1" x14ac:dyDescent="0.2">
      <c r="B57" s="155" t="s">
        <v>571</v>
      </c>
      <c r="C57" s="101"/>
      <c r="D57" s="94"/>
    </row>
    <row r="58" spans="2:4" x14ac:dyDescent="0.2">
      <c r="B58" s="93" t="s">
        <v>166</v>
      </c>
      <c r="C58" s="101" t="e">
        <f>IF(VLOOKUP(#REF!,'Table L (Soil Ecotoxicity)'!A5:C158,2)=0,"-",VLOOKUP(#REF!,'Table L (Soil Ecotoxicity)'!A5:C158,2))</f>
        <v>#REF!</v>
      </c>
      <c r="D58" s="94" t="s">
        <v>714</v>
      </c>
    </row>
    <row r="59" spans="2:4" x14ac:dyDescent="0.2">
      <c r="B59" s="93" t="s">
        <v>167</v>
      </c>
      <c r="C59" s="101" t="e">
        <f>IF(VLOOKUP(#REF!,'Table L (Soil Ecotoxicity)'!A5:C158,3)=0,"-",VLOOKUP(#REF!,'Table L (Soil Ecotoxicity)'!A5:C158,3))</f>
        <v>#REF!</v>
      </c>
      <c r="D59" s="94" t="s">
        <v>714</v>
      </c>
    </row>
    <row r="60" spans="2:4" ht="13.5" thickBot="1" x14ac:dyDescent="0.25">
      <c r="B60" s="97" t="s">
        <v>31</v>
      </c>
      <c r="C60" s="207" t="e">
        <f>IF((IF(#REF!=#REF!,'Surfer Compiler HDOH'!C58,'Surfer Compiler HDOH'!C59))=0,"-",(IF(#REF!=#REF!,'Surfer Compiler HDOH'!C58,'Surfer Compiler HDOH'!C59)))</f>
        <v>#REF!</v>
      </c>
      <c r="D60" s="94" t="s">
        <v>714</v>
      </c>
    </row>
    <row r="61" spans="2:4" ht="13.5" thickTop="1" x14ac:dyDescent="0.2">
      <c r="B61" s="154" t="s">
        <v>226</v>
      </c>
      <c r="C61" s="105"/>
      <c r="D61" s="92"/>
    </row>
    <row r="62" spans="2:4" x14ac:dyDescent="0.2">
      <c r="B62" s="93" t="s">
        <v>230</v>
      </c>
      <c r="C62" s="101" t="e">
        <f>IF(VLOOKUP(#REF!,'Table F-2 (Exposed Soils)'!A4:J157,2)="","-",VLOOKUP(#REF!,'Table F-2 (Exposed Soils)'!A4:J157,2))</f>
        <v>#REF!</v>
      </c>
      <c r="D62" s="94" t="s">
        <v>713</v>
      </c>
    </row>
    <row r="63" spans="2:4" x14ac:dyDescent="0.2">
      <c r="B63" s="93" t="s">
        <v>231</v>
      </c>
      <c r="C63" s="101" t="e">
        <f>IF(VLOOKUP(#REF!,'Table F-3 (Isolated Soils)'!A4:J157,2)="","-",VLOOKUP(#REF!,'Table F-3 (Isolated Soils)'!A4:J157,2))</f>
        <v>#REF!</v>
      </c>
      <c r="D63" s="94" t="s">
        <v>407</v>
      </c>
    </row>
    <row r="64" spans="2:4" x14ac:dyDescent="0.2">
      <c r="B64" s="97" t="s">
        <v>814</v>
      </c>
      <c r="C64" s="207" t="e">
        <f>C62</f>
        <v>#REF!</v>
      </c>
      <c r="D64" s="94"/>
    </row>
    <row r="65" spans="2:4" x14ac:dyDescent="0.2">
      <c r="B65" s="93" t="s">
        <v>232</v>
      </c>
      <c r="C65" s="101" t="e">
        <f>IF(VLOOKUP(#REF!,'Table F-2 (Exposed Soils)'!A4:J157,3)="","-",VLOOKUP(#REF!,'Table F-2 (Exposed Soils)'!A4:J157,3))</f>
        <v>#REF!</v>
      </c>
      <c r="D65" s="94" t="s">
        <v>713</v>
      </c>
    </row>
    <row r="66" spans="2:4" x14ac:dyDescent="0.2">
      <c r="B66" s="93" t="s">
        <v>233</v>
      </c>
      <c r="C66" s="101" t="e">
        <f>IF(VLOOKUP(#REF!,'Table F-3 (Isolated Soils)'!A4:J157,3)="","-",VLOOKUP(#REF!,'Table F-3 (Isolated Soils)'!A4:J157,3))</f>
        <v>#REF!</v>
      </c>
      <c r="D66" s="94" t="s">
        <v>407</v>
      </c>
    </row>
    <row r="67" spans="2:4" x14ac:dyDescent="0.2">
      <c r="B67" s="97" t="s">
        <v>815</v>
      </c>
      <c r="C67" s="207" t="e">
        <f>C65</f>
        <v>#REF!</v>
      </c>
      <c r="D67" s="94"/>
    </row>
    <row r="68" spans="2:4" ht="13.5" thickBot="1" x14ac:dyDescent="0.25">
      <c r="B68" s="98" t="s">
        <v>495</v>
      </c>
      <c r="C68" s="206" t="e">
        <f>IF((IF(#REF!=#REF!,'Surfer Compiler HDOH'!C64,'Surfer Compiler HDOH'!C67))=0,"-",(IF(#REF!=#REF!,'Surfer Compiler HDOH'!C64,'Surfer Compiler HDOH'!C67)))</f>
        <v>#REF!</v>
      </c>
      <c r="D68" s="219" t="s">
        <v>713</v>
      </c>
    </row>
    <row r="69" spans="2:4" ht="13.5" thickTop="1" x14ac:dyDescent="0.2">
      <c r="B69" s="97" t="s">
        <v>34</v>
      </c>
      <c r="C69" s="156" t="e">
        <f>MIN(C46,C50,C56,C60,C68)</f>
        <v>#REF!</v>
      </c>
      <c r="D69" s="96"/>
    </row>
    <row r="70" spans="2:4" x14ac:dyDescent="0.2">
      <c r="B70" s="97" t="s">
        <v>120</v>
      </c>
      <c r="C70" s="156" t="e">
        <f>IF(VLOOKUP(#REF!,#REF!,10)=2,(IF(VLOOKUP(#REF!,'Table K (Soil Background)'!A4:E157,5)="","?",VLOOKUP(#REF!,'Table K (Soil Background)'!A4:E157,5))),"-")</f>
        <v>#REF!</v>
      </c>
      <c r="D70" s="96"/>
    </row>
    <row r="71" spans="2:4" x14ac:dyDescent="0.2">
      <c r="B71" s="97" t="s">
        <v>178</v>
      </c>
      <c r="C71" s="156" t="e">
        <f>IF(OR(C70="-",C70="?"),C69,IF(C70&gt;C69,C70,C69))</f>
        <v>#REF!</v>
      </c>
      <c r="D71" s="100"/>
    </row>
    <row r="72" spans="2:4" ht="14.25" customHeight="1" thickBot="1" x14ac:dyDescent="0.25">
      <c r="B72" s="98" t="s">
        <v>576</v>
      </c>
      <c r="C72" s="99" t="e">
        <f>IF(C71=C70,"Background",(IF(C71=C46,B42,IF(C71=C50,B47,IF(C71=C56,B51,IF(C71=C60,B57,B61))))))</f>
        <v>#REF!</v>
      </c>
      <c r="D72" s="101"/>
    </row>
    <row r="73" spans="2:4" ht="14.25" thickTop="1" thickBot="1" x14ac:dyDescent="0.25">
      <c r="B73" s="102"/>
      <c r="C73" s="103"/>
      <c r="D73" s="103"/>
    </row>
    <row r="74" spans="2:4" ht="15.75" customHeight="1" thickTop="1" thickBot="1" x14ac:dyDescent="0.25">
      <c r="B74" s="202" t="s">
        <v>179</v>
      </c>
      <c r="C74" s="208"/>
      <c r="D74" s="218" t="s">
        <v>249</v>
      </c>
    </row>
    <row r="75" spans="2:4" ht="14.25" thickTop="1" thickBot="1" x14ac:dyDescent="0.25">
      <c r="B75" s="154" t="s">
        <v>743</v>
      </c>
      <c r="C75" s="222" t="e">
        <f>IF(#REF!=#REF!,"-",(IF(VLOOKUP(#REF!,'Table D-3a (Final DW-Toxicity)'!A5:H158,2)="","-",VLOOKUP(#REF!,'Table D-3a (Final DW-Toxicity)'!A5:H158,2))))</f>
        <v>#REF!</v>
      </c>
      <c r="D75" s="157" t="s">
        <v>699</v>
      </c>
    </row>
    <row r="76" spans="2:4" x14ac:dyDescent="0.2">
      <c r="B76" s="212" t="s">
        <v>572</v>
      </c>
      <c r="C76" s="213"/>
      <c r="D76" s="214"/>
    </row>
    <row r="77" spans="2:4" x14ac:dyDescent="0.2">
      <c r="B77" s="93" t="s">
        <v>166</v>
      </c>
      <c r="C77" s="101" t="e">
        <f>IF(VLOOKUP(#REF!,'Table C-1a (GW to IA)'!A5:F158,5)="","-",VLOOKUP(#REF!,'Table C-1a (GW to IA)'!A5:F158,5))</f>
        <v>#REF!</v>
      </c>
      <c r="D77" s="90" t="s">
        <v>616</v>
      </c>
    </row>
    <row r="78" spans="2:4" x14ac:dyDescent="0.2">
      <c r="B78" s="93" t="s">
        <v>167</v>
      </c>
      <c r="C78" s="101" t="e">
        <f>IF(VLOOKUP(#REF!,'Table C-1a (GW to IA)'!A5:F158,6)="","-",VLOOKUP(#REF!,'Table C-1a (GW to IA)'!A5:F158,6))</f>
        <v>#REF!</v>
      </c>
      <c r="D78" s="90" t="s">
        <v>616</v>
      </c>
    </row>
    <row r="79" spans="2:4" ht="13.5" thickBot="1" x14ac:dyDescent="0.25">
      <c r="B79" s="215" t="s">
        <v>164</v>
      </c>
      <c r="C79" s="221" t="e">
        <f>IF(IF(#REF!=#REF!,C77,C78)=0,"-",IF(#REF!=#REF!,C77,C78))</f>
        <v>#REF!</v>
      </c>
      <c r="D79" s="220" t="s">
        <v>616</v>
      </c>
    </row>
    <row r="80" spans="2:4" x14ac:dyDescent="0.2">
      <c r="B80" s="155" t="s">
        <v>574</v>
      </c>
      <c r="C80" s="101"/>
      <c r="D80" s="90"/>
    </row>
    <row r="81" spans="2:4" x14ac:dyDescent="0.2">
      <c r="B81" s="93" t="s">
        <v>740</v>
      </c>
      <c r="C81" s="101" t="e">
        <f>IF(VLOOKUP(#REF!,'Table D-4a (Aquatic Goals Sum)'!A5:G158,2)="","-",VLOOKUP(#REF!,'Table D-4a (Aquatic Goals Sum)'!A5:G158,2))</f>
        <v>#REF!</v>
      </c>
      <c r="D81" s="90" t="s">
        <v>332</v>
      </c>
    </row>
    <row r="82" spans="2:4" x14ac:dyDescent="0.2">
      <c r="B82" s="93" t="s">
        <v>741</v>
      </c>
      <c r="C82" s="101" t="e">
        <f>IF(VLOOKUP(#REF!,'Table D-4a (Aquatic Goals Sum)'!A5:G158,3)="","-",VLOOKUP(#REF!,'Table D-4a (Aquatic Goals Sum)'!A5:G158,3))</f>
        <v>#REF!</v>
      </c>
      <c r="D82" s="90" t="s">
        <v>332</v>
      </c>
    </row>
    <row r="83" spans="2:4" ht="13.5" thickBot="1" x14ac:dyDescent="0.25">
      <c r="B83" s="97" t="s">
        <v>742</v>
      </c>
      <c r="C83" s="207" t="e">
        <f>IF(IF(#REF!=#REF!,C81,C82)=0,"-",IF(#REF!=#REF!,C81,C82))</f>
        <v>#REF!</v>
      </c>
      <c r="D83" s="90" t="s">
        <v>332</v>
      </c>
    </row>
    <row r="84" spans="2:4" x14ac:dyDescent="0.2">
      <c r="B84" s="212" t="s">
        <v>226</v>
      </c>
      <c r="C84" s="213"/>
      <c r="D84" s="214"/>
    </row>
    <row r="85" spans="2:4" x14ac:dyDescent="0.2">
      <c r="B85" s="93" t="s">
        <v>444</v>
      </c>
      <c r="C85" s="101" t="e">
        <f>VLOOKUP(#REF!,'Table G-1 (GW-DW Ceiling)'!A4:G157,2)</f>
        <v>#REF!</v>
      </c>
      <c r="D85" s="90" t="s">
        <v>615</v>
      </c>
    </row>
    <row r="86" spans="2:4" x14ac:dyDescent="0.2">
      <c r="B86" s="93" t="s">
        <v>222</v>
      </c>
      <c r="C86" s="101" t="e">
        <f>VLOOKUP(#REF!,'Table G-2 (GW-NDW Ceiling)'!A4:G157,2)</f>
        <v>#REF!</v>
      </c>
      <c r="D86" s="90" t="s">
        <v>175</v>
      </c>
    </row>
    <row r="87" spans="2:4" ht="13.5" thickBot="1" x14ac:dyDescent="0.25">
      <c r="B87" s="98" t="s">
        <v>683</v>
      </c>
      <c r="C87" s="206" t="e">
        <f>IF(IF(#REF!=#REF!,C85,C86)=0,"-",IF(#REF!=#REF!,C85,C86))</f>
        <v>#REF!</v>
      </c>
      <c r="D87" s="99" t="e">
        <f>IF(#REF!=#REF!,"Table G-1","Table G-2")</f>
        <v>#REF!</v>
      </c>
    </row>
    <row r="88" spans="2:4" ht="13.5" thickTop="1" x14ac:dyDescent="0.2">
      <c r="B88" s="91" t="s">
        <v>180</v>
      </c>
      <c r="C88" s="157" t="e">
        <f>MIN(C75,C79,C83,C87)</f>
        <v>#REF!</v>
      </c>
      <c r="D88" s="100"/>
    </row>
    <row r="89" spans="2:4" ht="13.5" thickBot="1" x14ac:dyDescent="0.25">
      <c r="B89" s="98" t="s">
        <v>576</v>
      </c>
      <c r="C89" s="99" t="e">
        <f>IF(C88=C75,B75,IF(C88=C79,B79,IF(C88=C83,B80,B84)))</f>
        <v>#REF!</v>
      </c>
      <c r="D89" s="101"/>
    </row>
    <row r="90" spans="2:4" ht="14.25" thickTop="1" thickBot="1" x14ac:dyDescent="0.25">
      <c r="B90" s="104"/>
      <c r="C90" s="101"/>
      <c r="D90" s="101"/>
    </row>
    <row r="91" spans="2:4" ht="15.75" thickTop="1" thickBot="1" x14ac:dyDescent="0.25">
      <c r="B91" s="216" t="s">
        <v>181</v>
      </c>
      <c r="C91" s="217"/>
      <c r="D91" s="218" t="s">
        <v>249</v>
      </c>
    </row>
    <row r="92" spans="2:4" x14ac:dyDescent="0.2">
      <c r="B92" s="212" t="s">
        <v>797</v>
      </c>
      <c r="C92" s="213"/>
      <c r="D92" s="214"/>
    </row>
    <row r="93" spans="2:4" x14ac:dyDescent="0.2">
      <c r="B93" s="93" t="s">
        <v>166</v>
      </c>
      <c r="C93" s="101" t="e">
        <f>IF(VLOOKUP(#REF!,'Table C-3 (Indoor Air Goals)'!A8:L161,6)="","-",VLOOKUP(#REF!,'Table C-3 (Indoor Air Goals)'!A8:L161,6))</f>
        <v>#REF!</v>
      </c>
      <c r="D93" s="90" t="s">
        <v>627</v>
      </c>
    </row>
    <row r="94" spans="2:4" x14ac:dyDescent="0.2">
      <c r="B94" s="93" t="s">
        <v>167</v>
      </c>
      <c r="C94" s="101" t="e">
        <f>IF(VLOOKUP(#REF!,'Table C-3 (Indoor Air Goals)'!A8:L161,9)="","-",VLOOKUP(#REF!,'Table C-3 (Indoor Air Goals)'!A8:L161,9))</f>
        <v>#REF!</v>
      </c>
      <c r="D94" s="90" t="s">
        <v>627</v>
      </c>
    </row>
    <row r="95" spans="2:4" ht="13.5" thickBot="1" x14ac:dyDescent="0.25">
      <c r="B95" s="215" t="s">
        <v>223</v>
      </c>
      <c r="C95" s="221" t="e">
        <f>IF(IF(#REF!=#REF!,C93,C94)=0,"",IF(#REF!=#REF!,C93,C94))</f>
        <v>#REF!</v>
      </c>
      <c r="D95" s="220" t="s">
        <v>627</v>
      </c>
    </row>
    <row r="96" spans="2:4" x14ac:dyDescent="0.2">
      <c r="B96" s="155" t="s">
        <v>575</v>
      </c>
      <c r="C96" s="101"/>
      <c r="D96" s="90"/>
    </row>
    <row r="97" spans="2:4" x14ac:dyDescent="0.2">
      <c r="B97" s="93" t="s">
        <v>166</v>
      </c>
      <c r="C97" s="101" t="e">
        <f>IF(VLOOKUP(#REF!,'Table C-2 (Soil Vapor to IA)'!A7:I160,4)="","-",VLOOKUP(#REF!,'Table C-2 (Soil Vapor to IA)'!A7:I160,4))</f>
        <v>#REF!</v>
      </c>
      <c r="D97" s="90" t="s">
        <v>628</v>
      </c>
    </row>
    <row r="98" spans="2:4" x14ac:dyDescent="0.2">
      <c r="B98" s="93" t="s">
        <v>167</v>
      </c>
      <c r="C98" s="101" t="e">
        <f>IF(VLOOKUP(#REF!,'Table C-2 (Soil Vapor to IA)'!A7:I160,7)="","-",VLOOKUP(#REF!,'Table C-2 (Soil Vapor to IA)'!A7:I160,7))</f>
        <v>#REF!</v>
      </c>
      <c r="D98" s="90" t="s">
        <v>628</v>
      </c>
    </row>
    <row r="99" spans="2:4" ht="13.5" thickBot="1" x14ac:dyDescent="0.25">
      <c r="B99" s="98" t="s">
        <v>224</v>
      </c>
      <c r="C99" s="206" t="e">
        <f>IF(IF(#REF!=#REF!,C97,C98)=0,"",IF(#REF!=#REF!,C97,C98))</f>
        <v>#REF!</v>
      </c>
      <c r="D99" s="99" t="s">
        <v>628</v>
      </c>
    </row>
    <row r="100" spans="2:4" ht="13.5" thickTop="1" x14ac:dyDescent="0.2"/>
  </sheetData>
  <sheetProtection algorithmName="SHA-512" hashValue="9x/yRO+8y/8+hHlx+ZFwZ8WNL5nwK0WOYeijTpsv1IHu9ezXSL0VmFZ96RpymB7UsBwzdQ1zJUW/b8fAzcBQyg==" saltValue="uO04MlF1pS2FFyInA7gEow==" spinCount="100000" sheet="1" objects="1" scenarios="1"/>
  <phoneticPr fontId="15" type="noConversion"/>
  <pageMargins left="0.75" right="0.75" top="0.24" bottom="0.28000000000000003" header="0.17" footer="0.16"/>
  <pageSetup scale="5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H181"/>
  <sheetViews>
    <sheetView zoomScaleNormal="100" workbookViewId="0">
      <pane ySplit="3105" topLeftCell="A6" activePane="bottomLeft"/>
      <selection activeCell="I16" sqref="I16"/>
      <selection pane="bottomLeft" activeCell="I16" sqref="I16"/>
    </sheetView>
  </sheetViews>
  <sheetFormatPr defaultColWidth="9.140625" defaultRowHeight="11.25" x14ac:dyDescent="0.2"/>
  <cols>
    <col min="1" max="1" width="40.7109375" style="112" customWidth="1"/>
    <col min="2" max="2" width="12.5703125" style="116" customWidth="1"/>
    <col min="3" max="3" width="20.7109375" style="580" customWidth="1"/>
    <col min="4" max="4" width="12.28515625" style="116" customWidth="1"/>
    <col min="5" max="5" width="8.85546875" style="116" customWidth="1"/>
    <col min="6" max="6" width="15.7109375" style="116" customWidth="1"/>
    <col min="7" max="7" width="13.7109375" style="116" customWidth="1"/>
    <col min="8" max="16384" width="9.140625" style="112"/>
  </cols>
  <sheetData>
    <row r="1" spans="1:8" s="107" customFormat="1" ht="50.1" customHeight="1" x14ac:dyDescent="0.25">
      <c r="A1" s="991" t="s">
        <v>612</v>
      </c>
      <c r="B1" s="992"/>
      <c r="C1" s="992"/>
      <c r="D1" s="992"/>
      <c r="E1" s="992"/>
      <c r="F1" s="992"/>
      <c r="G1" s="992"/>
      <c r="H1" s="129"/>
    </row>
    <row r="2" spans="1:8" s="107" customFormat="1" ht="15" x14ac:dyDescent="0.25">
      <c r="A2" s="564" t="s">
        <v>29</v>
      </c>
      <c r="B2" s="363"/>
      <c r="C2" s="363"/>
      <c r="D2" s="363"/>
      <c r="E2" s="363"/>
      <c r="F2" s="363"/>
      <c r="G2" s="363"/>
      <c r="H2" s="129"/>
    </row>
    <row r="3" spans="1:8" s="107" customFormat="1" ht="13.5" thickBot="1" x14ac:dyDescent="0.25">
      <c r="A3" s="565"/>
      <c r="B3" s="363"/>
      <c r="C3" s="566"/>
      <c r="D3" s="363"/>
      <c r="E3" s="363"/>
      <c r="F3" s="363"/>
      <c r="G3" s="363"/>
      <c r="H3" s="129"/>
    </row>
    <row r="4" spans="1:8" s="110" customFormat="1" ht="48.75" customHeight="1" thickTop="1" x14ac:dyDescent="0.2">
      <c r="A4" s="993" t="s">
        <v>523</v>
      </c>
      <c r="B4" s="989" t="s">
        <v>613</v>
      </c>
      <c r="C4" s="567"/>
      <c r="D4" s="568" t="s">
        <v>215</v>
      </c>
      <c r="E4" s="569" t="s">
        <v>614</v>
      </c>
      <c r="F4" s="570" t="s">
        <v>476</v>
      </c>
      <c r="G4" s="571" t="s">
        <v>151</v>
      </c>
      <c r="H4" s="129"/>
    </row>
    <row r="5" spans="1:8" s="110" customFormat="1" ht="15.75" customHeight="1" thickBot="1" x14ac:dyDescent="0.25">
      <c r="A5" s="994"/>
      <c r="B5" s="990"/>
      <c r="C5" s="572" t="s">
        <v>429</v>
      </c>
      <c r="D5" s="573" t="s">
        <v>615</v>
      </c>
      <c r="E5" s="386" t="s">
        <v>699</v>
      </c>
      <c r="F5" s="574" t="s">
        <v>616</v>
      </c>
      <c r="G5" s="575" t="s">
        <v>332</v>
      </c>
      <c r="H5" s="129"/>
    </row>
    <row r="6" spans="1:8" s="110" customFormat="1" ht="11.25" customHeight="1" x14ac:dyDescent="0.2">
      <c r="A6" s="138" t="s">
        <v>477</v>
      </c>
      <c r="B6" s="348">
        <v>15</v>
      </c>
      <c r="C6" s="390" t="s">
        <v>1029</v>
      </c>
      <c r="D6" s="347">
        <v>20</v>
      </c>
      <c r="E6" s="392">
        <v>353.51089588377721</v>
      </c>
      <c r="F6" s="576">
        <v>3900</v>
      </c>
      <c r="G6" s="330">
        <v>15</v>
      </c>
    </row>
    <row r="7" spans="1:8" s="110" customFormat="1" ht="11.25" customHeight="1" x14ac:dyDescent="0.2">
      <c r="A7" s="111" t="s">
        <v>478</v>
      </c>
      <c r="B7" s="352">
        <v>13</v>
      </c>
      <c r="C7" s="396" t="s">
        <v>1029</v>
      </c>
      <c r="D7" s="351">
        <v>1965</v>
      </c>
      <c r="E7" s="398">
        <v>235.67393058918483</v>
      </c>
      <c r="F7" s="577" t="s">
        <v>1026</v>
      </c>
      <c r="G7" s="286">
        <v>13</v>
      </c>
    </row>
    <row r="8" spans="1:8" s="110" customFormat="1" ht="11.25" customHeight="1" x14ac:dyDescent="0.2">
      <c r="A8" s="111" t="s">
        <v>479</v>
      </c>
      <c r="B8" s="352">
        <v>1500</v>
      </c>
      <c r="C8" s="396" t="s">
        <v>1029</v>
      </c>
      <c r="D8" s="351">
        <v>20000</v>
      </c>
      <c r="E8" s="398">
        <v>14110.433698212553</v>
      </c>
      <c r="F8" s="577">
        <v>617408431.79425704</v>
      </c>
      <c r="G8" s="286">
        <v>1500</v>
      </c>
    </row>
    <row r="9" spans="1:8" s="110" customFormat="1" ht="11.25" customHeight="1" x14ac:dyDescent="0.2">
      <c r="A9" s="111" t="s">
        <v>480</v>
      </c>
      <c r="B9" s="352">
        <v>1.3999999999999999E-4</v>
      </c>
      <c r="C9" s="396" t="s">
        <v>1029</v>
      </c>
      <c r="D9" s="351">
        <v>8.5</v>
      </c>
      <c r="E9" s="398">
        <v>1.0914125270236731E-3</v>
      </c>
      <c r="F9" s="577" t="s">
        <v>816</v>
      </c>
      <c r="G9" s="286">
        <v>1.3999999999999999E-4</v>
      </c>
    </row>
    <row r="10" spans="1:8" s="110" customFormat="1" ht="11.25" customHeight="1" x14ac:dyDescent="0.2">
      <c r="A10" s="111" t="s">
        <v>133</v>
      </c>
      <c r="B10" s="352">
        <v>180.49450549450549</v>
      </c>
      <c r="C10" s="396" t="s">
        <v>743</v>
      </c>
      <c r="D10" s="351">
        <v>50000</v>
      </c>
      <c r="E10" s="398">
        <v>180.49450549450549</v>
      </c>
      <c r="F10" s="577" t="s">
        <v>816</v>
      </c>
      <c r="G10" s="286">
        <v>700</v>
      </c>
    </row>
    <row r="11" spans="1:8" s="110" customFormat="1" ht="11.25" customHeight="1" x14ac:dyDescent="0.2">
      <c r="A11" s="134" t="s">
        <v>134</v>
      </c>
      <c r="B11" s="352">
        <v>18</v>
      </c>
      <c r="C11" s="396" t="s">
        <v>1029</v>
      </c>
      <c r="D11" s="351">
        <v>50000</v>
      </c>
      <c r="E11" s="398">
        <v>40.109890109890109</v>
      </c>
      <c r="F11" s="577" t="s">
        <v>816</v>
      </c>
      <c r="G11" s="286">
        <v>18</v>
      </c>
    </row>
    <row r="12" spans="1:8" s="110" customFormat="1" ht="11.25" customHeight="1" x14ac:dyDescent="0.2">
      <c r="A12" s="134" t="s">
        <v>68</v>
      </c>
      <c r="B12" s="352">
        <v>11</v>
      </c>
      <c r="C12" s="396" t="s">
        <v>1029</v>
      </c>
      <c r="D12" s="351">
        <v>50000</v>
      </c>
      <c r="E12" s="398">
        <v>40.109890109890109</v>
      </c>
      <c r="F12" s="577" t="s">
        <v>816</v>
      </c>
      <c r="G12" s="286">
        <v>11</v>
      </c>
    </row>
    <row r="13" spans="1:8" s="110" customFormat="1" ht="11.25" customHeight="1" x14ac:dyDescent="0.2">
      <c r="A13" s="111" t="s">
        <v>481</v>
      </c>
      <c r="B13" s="352">
        <v>0.02</v>
      </c>
      <c r="C13" s="396" t="s">
        <v>1029</v>
      </c>
      <c r="D13" s="351">
        <v>21.5</v>
      </c>
      <c r="E13" s="398">
        <v>1767.5544794188861</v>
      </c>
      <c r="F13" s="577">
        <v>43</v>
      </c>
      <c r="G13" s="286">
        <v>0.02</v>
      </c>
    </row>
    <row r="14" spans="1:8" s="110" customFormat="1" ht="11.25" customHeight="1" x14ac:dyDescent="0.2">
      <c r="A14" s="111" t="s">
        <v>482</v>
      </c>
      <c r="B14" s="352">
        <v>6</v>
      </c>
      <c r="C14" s="396" t="s">
        <v>743</v>
      </c>
      <c r="D14" s="351">
        <v>50000</v>
      </c>
      <c r="E14" s="398">
        <v>6</v>
      </c>
      <c r="F14" s="577" t="s">
        <v>816</v>
      </c>
      <c r="G14" s="286">
        <v>30</v>
      </c>
    </row>
    <row r="15" spans="1:8" s="110" customFormat="1" ht="11.25" customHeight="1" x14ac:dyDescent="0.2">
      <c r="A15" s="111" t="s">
        <v>584</v>
      </c>
      <c r="B15" s="352">
        <v>10</v>
      </c>
      <c r="C15" s="396" t="s">
        <v>743</v>
      </c>
      <c r="D15" s="351">
        <v>50000</v>
      </c>
      <c r="E15" s="398">
        <v>10</v>
      </c>
      <c r="F15" s="577" t="s">
        <v>816</v>
      </c>
      <c r="G15" s="286">
        <v>36</v>
      </c>
    </row>
    <row r="16" spans="1:8" s="110" customFormat="1" ht="11.25" customHeight="1" x14ac:dyDescent="0.2">
      <c r="A16" s="111" t="s">
        <v>69</v>
      </c>
      <c r="B16" s="352">
        <v>3</v>
      </c>
      <c r="C16" s="396" t="s">
        <v>743</v>
      </c>
      <c r="D16" s="351">
        <v>20</v>
      </c>
      <c r="E16" s="398">
        <v>3</v>
      </c>
      <c r="F16" s="577" t="s">
        <v>816</v>
      </c>
      <c r="G16" s="286">
        <v>12</v>
      </c>
    </row>
    <row r="17" spans="1:7" s="110" customFormat="1" ht="11.25" customHeight="1" x14ac:dyDescent="0.2">
      <c r="A17" s="111" t="s">
        <v>585</v>
      </c>
      <c r="B17" s="352">
        <v>220</v>
      </c>
      <c r="C17" s="396" t="s">
        <v>1029</v>
      </c>
      <c r="D17" s="351">
        <v>50000</v>
      </c>
      <c r="E17" s="398">
        <v>2000</v>
      </c>
      <c r="F17" s="577" t="s">
        <v>816</v>
      </c>
      <c r="G17" s="286">
        <v>220</v>
      </c>
    </row>
    <row r="18" spans="1:7" s="110" customFormat="1" ht="11.25" customHeight="1" x14ac:dyDescent="0.2">
      <c r="A18" s="111" t="s">
        <v>964</v>
      </c>
      <c r="B18" s="352">
        <v>0.14000000000000001</v>
      </c>
      <c r="C18" s="396" t="s">
        <v>1029</v>
      </c>
      <c r="D18" s="351">
        <v>1900</v>
      </c>
      <c r="E18" s="398">
        <v>1002.7472527472528</v>
      </c>
      <c r="F18" s="577" t="s">
        <v>816</v>
      </c>
      <c r="G18" s="286">
        <v>0.14000000000000001</v>
      </c>
    </row>
    <row r="19" spans="1:7" s="110" customFormat="1" ht="11.25" customHeight="1" x14ac:dyDescent="0.2">
      <c r="A19" s="111" t="s">
        <v>586</v>
      </c>
      <c r="B19" s="352">
        <v>5</v>
      </c>
      <c r="C19" s="396" t="s">
        <v>743</v>
      </c>
      <c r="D19" s="351">
        <v>170</v>
      </c>
      <c r="E19" s="398">
        <v>5</v>
      </c>
      <c r="F19" s="577">
        <v>2250.3937370979761</v>
      </c>
      <c r="G19" s="286">
        <v>71.3</v>
      </c>
    </row>
    <row r="20" spans="1:7" s="110" customFormat="1" ht="11.25" customHeight="1" x14ac:dyDescent="0.2">
      <c r="A20" s="111" t="s">
        <v>587</v>
      </c>
      <c r="B20" s="352">
        <v>2.7E-2</v>
      </c>
      <c r="C20" s="396" t="s">
        <v>1029</v>
      </c>
      <c r="D20" s="351">
        <v>4.7</v>
      </c>
      <c r="E20" s="398">
        <v>2.9211684673869549E-2</v>
      </c>
      <c r="F20" s="577" t="s">
        <v>816</v>
      </c>
      <c r="G20" s="286">
        <v>2.7E-2</v>
      </c>
    </row>
    <row r="21" spans="1:7" s="110" customFormat="1" ht="11.25" customHeight="1" x14ac:dyDescent="0.2">
      <c r="A21" s="111" t="s">
        <v>588</v>
      </c>
      <c r="B21" s="352">
        <v>0.06</v>
      </c>
      <c r="C21" s="396" t="s">
        <v>1029</v>
      </c>
      <c r="D21" s="351">
        <v>0.8</v>
      </c>
      <c r="E21" s="398">
        <v>0.2</v>
      </c>
      <c r="F21" s="577" t="s">
        <v>816</v>
      </c>
      <c r="G21" s="286">
        <v>0.06</v>
      </c>
    </row>
    <row r="22" spans="1:7" s="110" customFormat="1" ht="11.25" customHeight="1" x14ac:dyDescent="0.2">
      <c r="A22" s="111" t="s">
        <v>589</v>
      </c>
      <c r="B22" s="352">
        <v>0.21533923303834807</v>
      </c>
      <c r="C22" s="396" t="s">
        <v>743</v>
      </c>
      <c r="D22" s="351">
        <v>0.75</v>
      </c>
      <c r="E22" s="398">
        <v>0.21533923303834807</v>
      </c>
      <c r="F22" s="577" t="s">
        <v>816</v>
      </c>
      <c r="G22" s="286">
        <v>0.68</v>
      </c>
    </row>
    <row r="23" spans="1:7" s="110" customFormat="1" ht="11.25" customHeight="1" x14ac:dyDescent="0.2">
      <c r="A23" s="111" t="s">
        <v>590</v>
      </c>
      <c r="B23" s="352">
        <v>0.12999999999999998</v>
      </c>
      <c r="C23" s="396" t="s">
        <v>226</v>
      </c>
      <c r="D23" s="351">
        <v>0.12999999999999998</v>
      </c>
      <c r="E23" s="398">
        <v>802.19780219780216</v>
      </c>
      <c r="F23" s="577" t="s">
        <v>816</v>
      </c>
      <c r="G23" s="286">
        <v>0.44</v>
      </c>
    </row>
    <row r="24" spans="1:7" s="110" customFormat="1" ht="11.25" customHeight="1" x14ac:dyDescent="0.2">
      <c r="A24" s="111" t="s">
        <v>591</v>
      </c>
      <c r="B24" s="352">
        <v>0.4</v>
      </c>
      <c r="C24" s="396" t="s">
        <v>226</v>
      </c>
      <c r="D24" s="351">
        <v>0.4</v>
      </c>
      <c r="E24" s="398">
        <v>2.1533923303834808</v>
      </c>
      <c r="F24" s="577" t="s">
        <v>816</v>
      </c>
      <c r="G24" s="286">
        <v>0.64</v>
      </c>
    </row>
    <row r="25" spans="1:7" s="110" customFormat="1" ht="11.25" customHeight="1" x14ac:dyDescent="0.2">
      <c r="A25" s="111" t="s">
        <v>100</v>
      </c>
      <c r="B25" s="352">
        <v>0.66</v>
      </c>
      <c r="C25" s="396" t="s">
        <v>1029</v>
      </c>
      <c r="D25" s="351">
        <v>50000</v>
      </c>
      <c r="E25" s="398">
        <v>4</v>
      </c>
      <c r="F25" s="577" t="s">
        <v>816</v>
      </c>
      <c r="G25" s="286">
        <v>0.66</v>
      </c>
    </row>
    <row r="26" spans="1:7" s="110" customFormat="1" ht="11.25" customHeight="1" x14ac:dyDescent="0.2">
      <c r="A26" s="111" t="s">
        <v>195</v>
      </c>
      <c r="B26" s="352">
        <v>0.5</v>
      </c>
      <c r="C26" s="396" t="s">
        <v>226</v>
      </c>
      <c r="D26" s="351">
        <v>0.5</v>
      </c>
      <c r="E26" s="398">
        <v>0.83421630748893139</v>
      </c>
      <c r="F26" s="577" t="s">
        <v>1026</v>
      </c>
      <c r="G26" s="286">
        <v>6.5</v>
      </c>
    </row>
    <row r="27" spans="1:7" s="110" customFormat="1" ht="11.25" customHeight="1" x14ac:dyDescent="0.2">
      <c r="A27" s="111" t="s">
        <v>101</v>
      </c>
      <c r="B27" s="352">
        <v>1.3719999248219218E-2</v>
      </c>
      <c r="C27" s="396" t="s">
        <v>743</v>
      </c>
      <c r="D27" s="351">
        <v>360</v>
      </c>
      <c r="E27" s="398">
        <v>1.3719999248219218E-2</v>
      </c>
      <c r="F27" s="577">
        <v>175.65607394552634</v>
      </c>
      <c r="G27" s="286">
        <v>2380</v>
      </c>
    </row>
    <row r="28" spans="1:7" s="110" customFormat="1" ht="11.25" customHeight="1" x14ac:dyDescent="0.2">
      <c r="A28" s="353" t="s">
        <v>927</v>
      </c>
      <c r="B28" s="352">
        <v>0.37322971522061449</v>
      </c>
      <c r="C28" s="396" t="s">
        <v>1029</v>
      </c>
      <c r="D28" s="351">
        <v>320</v>
      </c>
      <c r="E28" s="398">
        <v>0.37322971522061449</v>
      </c>
      <c r="F28" s="577" t="s">
        <v>1026</v>
      </c>
      <c r="G28" s="286">
        <v>0.37322971522061449</v>
      </c>
    </row>
    <row r="29" spans="1:7" s="110" customFormat="1" ht="11.25" customHeight="1" x14ac:dyDescent="0.2">
      <c r="A29" s="111" t="s">
        <v>102</v>
      </c>
      <c r="B29" s="352">
        <v>3</v>
      </c>
      <c r="C29" s="396" t="s">
        <v>1029</v>
      </c>
      <c r="D29" s="351">
        <v>135</v>
      </c>
      <c r="E29" s="398">
        <v>6</v>
      </c>
      <c r="F29" s="577" t="s">
        <v>816</v>
      </c>
      <c r="G29" s="286">
        <v>3</v>
      </c>
    </row>
    <row r="30" spans="1:7" s="110" customFormat="1" ht="11.25" customHeight="1" x14ac:dyDescent="0.2">
      <c r="A30" s="111" t="s">
        <v>103</v>
      </c>
      <c r="B30" s="352">
        <v>1000</v>
      </c>
      <c r="C30" s="396" t="s">
        <v>1029</v>
      </c>
      <c r="D30" s="351">
        <v>50000</v>
      </c>
      <c r="E30" s="398">
        <v>4010.9890109890111</v>
      </c>
      <c r="F30" s="577" t="s">
        <v>816</v>
      </c>
      <c r="G30" s="286">
        <v>1000</v>
      </c>
    </row>
    <row r="31" spans="1:7" s="110" customFormat="1" ht="11.25" customHeight="1" x14ac:dyDescent="0.2">
      <c r="A31" s="111" t="s">
        <v>104</v>
      </c>
      <c r="B31" s="352">
        <v>0.13541237706225631</v>
      </c>
      <c r="C31" s="396" t="s">
        <v>743</v>
      </c>
      <c r="D31" s="351">
        <v>50000</v>
      </c>
      <c r="E31" s="398">
        <v>0.13541237706225631</v>
      </c>
      <c r="F31" s="577">
        <v>114.99301190674856</v>
      </c>
      <c r="G31" s="286">
        <v>340</v>
      </c>
    </row>
    <row r="32" spans="1:7" s="110" customFormat="1" ht="11.25" customHeight="1" x14ac:dyDescent="0.2">
      <c r="A32" s="111" t="s">
        <v>105</v>
      </c>
      <c r="B32" s="352">
        <v>80</v>
      </c>
      <c r="C32" s="396" t="s">
        <v>743</v>
      </c>
      <c r="D32" s="351">
        <v>510</v>
      </c>
      <c r="E32" s="398">
        <v>80</v>
      </c>
      <c r="F32" s="577" t="s">
        <v>816</v>
      </c>
      <c r="G32" s="286">
        <v>230</v>
      </c>
    </row>
    <row r="33" spans="1:7" s="110" customFormat="1" ht="11.25" customHeight="1" x14ac:dyDescent="0.2">
      <c r="A33" s="111" t="s">
        <v>106</v>
      </c>
      <c r="B33" s="352">
        <v>7.6041666666666679</v>
      </c>
      <c r="C33" s="396" t="s">
        <v>743</v>
      </c>
      <c r="D33" s="351">
        <v>50000</v>
      </c>
      <c r="E33" s="398">
        <v>7.6041666666666679</v>
      </c>
      <c r="F33" s="577">
        <v>406.594108187725</v>
      </c>
      <c r="G33" s="286">
        <v>16</v>
      </c>
    </row>
    <row r="34" spans="1:7" s="110" customFormat="1" ht="11.25" customHeight="1" x14ac:dyDescent="0.2">
      <c r="A34" s="111" t="s">
        <v>107</v>
      </c>
      <c r="B34" s="352">
        <v>3</v>
      </c>
      <c r="C34" s="396" t="s">
        <v>1029</v>
      </c>
      <c r="D34" s="351">
        <v>50000</v>
      </c>
      <c r="E34" s="398">
        <v>5</v>
      </c>
      <c r="F34" s="577" t="s">
        <v>816</v>
      </c>
      <c r="G34" s="286">
        <v>3</v>
      </c>
    </row>
    <row r="35" spans="1:7" s="110" customFormat="1" ht="11.25" customHeight="1" x14ac:dyDescent="0.2">
      <c r="A35" s="111" t="s">
        <v>108</v>
      </c>
      <c r="B35" s="352">
        <v>5</v>
      </c>
      <c r="C35" s="396" t="s">
        <v>743</v>
      </c>
      <c r="D35" s="351">
        <v>520</v>
      </c>
      <c r="E35" s="398">
        <v>5</v>
      </c>
      <c r="F35" s="577">
        <v>109.78360683200988</v>
      </c>
      <c r="G35" s="286">
        <v>9.8000000000000007</v>
      </c>
    </row>
    <row r="36" spans="1:7" s="110" customFormat="1" ht="11.25" customHeight="1" x14ac:dyDescent="0.2">
      <c r="A36" s="111" t="s">
        <v>524</v>
      </c>
      <c r="B36" s="352">
        <v>4.0000000000000001E-3</v>
      </c>
      <c r="C36" s="396" t="s">
        <v>1029</v>
      </c>
      <c r="D36" s="351">
        <v>2.5</v>
      </c>
      <c r="E36" s="398">
        <v>2</v>
      </c>
      <c r="F36" s="577" t="s">
        <v>816</v>
      </c>
      <c r="G36" s="286">
        <v>4.0000000000000001E-3</v>
      </c>
    </row>
    <row r="37" spans="1:7" s="110" customFormat="1" ht="11.25" customHeight="1" x14ac:dyDescent="0.2">
      <c r="A37" s="111" t="s">
        <v>109</v>
      </c>
      <c r="B37" s="352">
        <v>0.38954108858057629</v>
      </c>
      <c r="C37" s="396" t="s">
        <v>743</v>
      </c>
      <c r="D37" s="351">
        <v>50000</v>
      </c>
      <c r="E37" s="398">
        <v>0.38954108858057629</v>
      </c>
      <c r="F37" s="577" t="s">
        <v>816</v>
      </c>
      <c r="G37" s="286">
        <v>19</v>
      </c>
    </row>
    <row r="38" spans="1:7" s="110" customFormat="1" ht="11.25" customHeight="1" x14ac:dyDescent="0.2">
      <c r="A38" s="111" t="s">
        <v>110</v>
      </c>
      <c r="B38" s="352">
        <v>25</v>
      </c>
      <c r="C38" s="396" t="s">
        <v>1029</v>
      </c>
      <c r="D38" s="351">
        <v>50</v>
      </c>
      <c r="E38" s="398">
        <v>100</v>
      </c>
      <c r="F38" s="577">
        <v>12400.875594724155</v>
      </c>
      <c r="G38" s="286">
        <v>25</v>
      </c>
    </row>
    <row r="39" spans="1:7" s="110" customFormat="1" ht="11.25" customHeight="1" x14ac:dyDescent="0.2">
      <c r="A39" s="111" t="s">
        <v>669</v>
      </c>
      <c r="B39" s="352">
        <v>16</v>
      </c>
      <c r="C39" s="396" t="s">
        <v>226</v>
      </c>
      <c r="D39" s="351">
        <v>16</v>
      </c>
      <c r="E39" s="398">
        <v>20857.142857142859</v>
      </c>
      <c r="F39" s="577">
        <v>603988.68665359775</v>
      </c>
      <c r="G39" s="286">
        <v>20857.142857142859</v>
      </c>
    </row>
    <row r="40" spans="1:7" ht="11.25" customHeight="1" x14ac:dyDescent="0.2">
      <c r="A40" s="136" t="s">
        <v>111</v>
      </c>
      <c r="B40" s="352">
        <v>28</v>
      </c>
      <c r="C40" s="396" t="s">
        <v>1029</v>
      </c>
      <c r="D40" s="351">
        <v>2400</v>
      </c>
      <c r="E40" s="398">
        <v>70</v>
      </c>
      <c r="F40" s="577">
        <v>108.3094022043858</v>
      </c>
      <c r="G40" s="286">
        <v>28</v>
      </c>
    </row>
    <row r="41" spans="1:7" ht="11.25" customHeight="1" x14ac:dyDescent="0.2">
      <c r="A41" s="111" t="s">
        <v>670</v>
      </c>
      <c r="B41" s="352">
        <v>187.71428571428572</v>
      </c>
      <c r="C41" s="396" t="s">
        <v>1029</v>
      </c>
      <c r="D41" s="351">
        <v>50000</v>
      </c>
      <c r="E41" s="398">
        <v>187.71428571428572</v>
      </c>
      <c r="F41" s="577">
        <v>5216.5892543454502</v>
      </c>
      <c r="G41" s="286">
        <v>187.71428571428572</v>
      </c>
    </row>
    <row r="42" spans="1:7" ht="11.25" customHeight="1" x14ac:dyDescent="0.2">
      <c r="A42" s="111" t="s">
        <v>112</v>
      </c>
      <c r="B42" s="352">
        <v>0.18</v>
      </c>
      <c r="C42" s="396" t="s">
        <v>226</v>
      </c>
      <c r="D42" s="351">
        <v>0.18</v>
      </c>
      <c r="E42" s="398">
        <v>29.459241323648104</v>
      </c>
      <c r="F42" s="577">
        <v>100405.44972413174</v>
      </c>
      <c r="G42" s="286">
        <v>32</v>
      </c>
    </row>
    <row r="43" spans="1:7" ht="11.25" customHeight="1" x14ac:dyDescent="0.2">
      <c r="A43" s="111" t="s">
        <v>522</v>
      </c>
      <c r="B43" s="352">
        <v>11</v>
      </c>
      <c r="C43" s="396" t="s">
        <v>1029</v>
      </c>
      <c r="D43" s="351">
        <v>50000</v>
      </c>
      <c r="E43" s="398">
        <v>100</v>
      </c>
      <c r="F43" s="577" t="s">
        <v>816</v>
      </c>
      <c r="G43" s="286">
        <v>11</v>
      </c>
    </row>
    <row r="44" spans="1:7" ht="11.25" customHeight="1" x14ac:dyDescent="0.2">
      <c r="A44" s="111" t="s">
        <v>667</v>
      </c>
      <c r="B44" s="352">
        <v>20</v>
      </c>
      <c r="C44" s="396" t="s">
        <v>1029</v>
      </c>
      <c r="D44" s="351">
        <v>50000</v>
      </c>
      <c r="E44" s="398">
        <v>30082.417582417584</v>
      </c>
      <c r="F44" s="577" t="s">
        <v>816</v>
      </c>
      <c r="G44" s="286">
        <v>20</v>
      </c>
    </row>
    <row r="45" spans="1:7" ht="11.25" customHeight="1" x14ac:dyDescent="0.2">
      <c r="A45" s="111" t="s">
        <v>668</v>
      </c>
      <c r="B45" s="352">
        <v>4.3067846607669615</v>
      </c>
      <c r="C45" s="396" t="s">
        <v>743</v>
      </c>
      <c r="D45" s="351">
        <v>50000</v>
      </c>
      <c r="E45" s="398">
        <v>4.3067846607669615</v>
      </c>
      <c r="F45" s="577" t="s">
        <v>816</v>
      </c>
      <c r="G45" s="286">
        <v>11</v>
      </c>
    </row>
    <row r="46" spans="1:7" ht="11.25" customHeight="1" x14ac:dyDescent="0.2">
      <c r="A46" s="111" t="s">
        <v>113</v>
      </c>
      <c r="B46" s="352">
        <v>1</v>
      </c>
      <c r="C46" s="396" t="s">
        <v>226</v>
      </c>
      <c r="D46" s="351">
        <v>1</v>
      </c>
      <c r="E46" s="398">
        <v>21.533923303834808</v>
      </c>
      <c r="F46" s="577" t="s">
        <v>816</v>
      </c>
      <c r="G46" s="286">
        <v>2</v>
      </c>
    </row>
    <row r="47" spans="1:7" ht="11.25" customHeight="1" x14ac:dyDescent="0.2">
      <c r="A47" s="111" t="s">
        <v>114</v>
      </c>
      <c r="B47" s="352">
        <v>6.0164835164835164</v>
      </c>
      <c r="C47" s="396" t="s">
        <v>743</v>
      </c>
      <c r="D47" s="351">
        <v>50000</v>
      </c>
      <c r="E47" s="398">
        <v>6.0164835164835164</v>
      </c>
      <c r="F47" s="577" t="s">
        <v>816</v>
      </c>
      <c r="G47" s="286">
        <v>19</v>
      </c>
    </row>
    <row r="48" spans="1:7" ht="11.25" customHeight="1" x14ac:dyDescent="0.2">
      <c r="A48" s="111" t="s">
        <v>115</v>
      </c>
      <c r="B48" s="352">
        <v>2.9</v>
      </c>
      <c r="C48" s="396" t="s">
        <v>1029</v>
      </c>
      <c r="D48" s="351">
        <v>1000</v>
      </c>
      <c r="E48" s="398">
        <v>1300</v>
      </c>
      <c r="F48" s="577" t="s">
        <v>816</v>
      </c>
      <c r="G48" s="286">
        <v>2.9</v>
      </c>
    </row>
    <row r="49" spans="1:7" ht="11.25" customHeight="1" x14ac:dyDescent="0.2">
      <c r="A49" s="111" t="s">
        <v>116</v>
      </c>
      <c r="B49" s="352">
        <v>1</v>
      </c>
      <c r="C49" s="396" t="s">
        <v>1029</v>
      </c>
      <c r="D49" s="351">
        <v>170</v>
      </c>
      <c r="E49" s="398">
        <v>200</v>
      </c>
      <c r="F49" s="577" t="s">
        <v>1026</v>
      </c>
      <c r="G49" s="286">
        <v>1</v>
      </c>
    </row>
    <row r="50" spans="1:7" ht="11.25" customHeight="1" x14ac:dyDescent="0.2">
      <c r="A50" s="134" t="s">
        <v>70</v>
      </c>
      <c r="B50" s="352">
        <v>0.70825652469195688</v>
      </c>
      <c r="C50" s="396" t="s">
        <v>743</v>
      </c>
      <c r="D50" s="351">
        <v>29850</v>
      </c>
      <c r="E50" s="398">
        <v>0.70825652469195688</v>
      </c>
      <c r="F50" s="577" t="s">
        <v>816</v>
      </c>
      <c r="G50" s="286">
        <v>79</v>
      </c>
    </row>
    <row r="51" spans="1:7" ht="11.25" customHeight="1" x14ac:dyDescent="0.2">
      <c r="A51" s="111" t="s">
        <v>71</v>
      </c>
      <c r="B51" s="352">
        <v>200</v>
      </c>
      <c r="C51" s="396" t="s">
        <v>743</v>
      </c>
      <c r="D51" s="351">
        <v>50000</v>
      </c>
      <c r="E51" s="398">
        <v>200</v>
      </c>
      <c r="F51" s="577" t="s">
        <v>816</v>
      </c>
      <c r="G51" s="286">
        <v>300</v>
      </c>
    </row>
    <row r="52" spans="1:7" ht="11.25" customHeight="1" x14ac:dyDescent="0.2">
      <c r="A52" s="111" t="s">
        <v>117</v>
      </c>
      <c r="B52" s="352">
        <v>2.1533923303834808E-2</v>
      </c>
      <c r="C52" s="396" t="s">
        <v>743</v>
      </c>
      <c r="D52" s="351">
        <v>1.25</v>
      </c>
      <c r="E52" s="398">
        <v>2.1533923303834808E-2</v>
      </c>
      <c r="F52" s="577" t="s">
        <v>816</v>
      </c>
      <c r="G52" s="286">
        <v>0.8</v>
      </c>
    </row>
    <row r="53" spans="1:7" ht="11.25" customHeight="1" x14ac:dyDescent="0.2">
      <c r="A53" s="111" t="s">
        <v>311</v>
      </c>
      <c r="B53" s="352">
        <v>0.04</v>
      </c>
      <c r="C53" s="396" t="s">
        <v>1029</v>
      </c>
      <c r="D53" s="351">
        <v>10</v>
      </c>
      <c r="E53" s="398">
        <v>0.04</v>
      </c>
      <c r="F53" s="577" t="s">
        <v>1026</v>
      </c>
      <c r="G53" s="286">
        <v>0.04</v>
      </c>
    </row>
    <row r="54" spans="1:7" ht="11.25" customHeight="1" x14ac:dyDescent="0.2">
      <c r="A54" s="111" t="s">
        <v>118</v>
      </c>
      <c r="B54" s="352">
        <v>0.92747878233470538</v>
      </c>
      <c r="C54" s="396" t="s">
        <v>743</v>
      </c>
      <c r="D54" s="351">
        <v>50000</v>
      </c>
      <c r="E54" s="398">
        <v>0.92747878233470538</v>
      </c>
      <c r="F54" s="577">
        <v>56415.281375870363</v>
      </c>
      <c r="G54" s="286">
        <v>34</v>
      </c>
    </row>
    <row r="55" spans="1:7" ht="11.25" customHeight="1" x14ac:dyDescent="0.2">
      <c r="A55" s="111" t="s">
        <v>431</v>
      </c>
      <c r="B55" s="352">
        <v>0.04</v>
      </c>
      <c r="C55" s="396" t="s">
        <v>743</v>
      </c>
      <c r="D55" s="351">
        <v>50000</v>
      </c>
      <c r="E55" s="398">
        <v>0.04</v>
      </c>
      <c r="F55" s="577">
        <v>18.617708877383702</v>
      </c>
      <c r="G55" s="286">
        <v>1400</v>
      </c>
    </row>
    <row r="56" spans="1:7" ht="11.25" customHeight="1" x14ac:dyDescent="0.2">
      <c r="A56" s="111" t="s">
        <v>119</v>
      </c>
      <c r="B56" s="352">
        <v>10</v>
      </c>
      <c r="C56" s="396" t="s">
        <v>226</v>
      </c>
      <c r="D56" s="351">
        <v>10</v>
      </c>
      <c r="E56" s="398">
        <v>600</v>
      </c>
      <c r="F56" s="577">
        <v>83377.443722530952</v>
      </c>
      <c r="G56" s="286">
        <v>14</v>
      </c>
    </row>
    <row r="57" spans="1:7" ht="11.25" customHeight="1" x14ac:dyDescent="0.2">
      <c r="A57" s="111" t="s">
        <v>188</v>
      </c>
      <c r="B57" s="352">
        <v>5</v>
      </c>
      <c r="C57" s="396" t="s">
        <v>226</v>
      </c>
      <c r="D57" s="351">
        <v>5</v>
      </c>
      <c r="E57" s="398">
        <v>176.7554479418886</v>
      </c>
      <c r="F57" s="577" t="s">
        <v>1026</v>
      </c>
      <c r="G57" s="286">
        <v>22</v>
      </c>
    </row>
    <row r="58" spans="1:7" ht="11.25" customHeight="1" x14ac:dyDescent="0.2">
      <c r="A58" s="111" t="s">
        <v>189</v>
      </c>
      <c r="B58" s="352">
        <v>5</v>
      </c>
      <c r="C58" s="396" t="s">
        <v>226</v>
      </c>
      <c r="D58" s="351">
        <v>5</v>
      </c>
      <c r="E58" s="398">
        <v>75</v>
      </c>
      <c r="F58" s="577">
        <v>449.85112140655059</v>
      </c>
      <c r="G58" s="286">
        <v>9.4</v>
      </c>
    </row>
    <row r="59" spans="1:7" ht="11.25" customHeight="1" x14ac:dyDescent="0.2">
      <c r="A59" s="111" t="s">
        <v>190</v>
      </c>
      <c r="B59" s="352">
        <v>0.17312937270247838</v>
      </c>
      <c r="C59" s="396" t="s">
        <v>743</v>
      </c>
      <c r="D59" s="351">
        <v>1550</v>
      </c>
      <c r="E59" s="398">
        <v>0.17312937270247838</v>
      </c>
      <c r="F59" s="577" t="s">
        <v>816</v>
      </c>
      <c r="G59" s="286">
        <v>4.5</v>
      </c>
    </row>
    <row r="60" spans="1:7" ht="11.25" customHeight="1" x14ac:dyDescent="0.2">
      <c r="A60" s="111" t="s">
        <v>286</v>
      </c>
      <c r="B60" s="352">
        <v>1.0999999999999999E-2</v>
      </c>
      <c r="C60" s="396" t="s">
        <v>1029</v>
      </c>
      <c r="D60" s="351">
        <v>45</v>
      </c>
      <c r="E60" s="398">
        <v>0.32461757381714695</v>
      </c>
      <c r="F60" s="577" t="s">
        <v>816</v>
      </c>
      <c r="G60" s="286">
        <v>1.0999999999999999E-2</v>
      </c>
    </row>
    <row r="61" spans="1:7" ht="11.25" customHeight="1" x14ac:dyDescent="0.2">
      <c r="A61" s="111" t="s">
        <v>287</v>
      </c>
      <c r="B61" s="352">
        <v>4.6214816596816873E-2</v>
      </c>
      <c r="C61" s="396" t="s">
        <v>743</v>
      </c>
      <c r="D61" s="351">
        <v>20</v>
      </c>
      <c r="E61" s="398">
        <v>4.6214816596816873E-2</v>
      </c>
      <c r="F61" s="577" t="s">
        <v>816</v>
      </c>
      <c r="G61" s="286">
        <v>0.41</v>
      </c>
    </row>
    <row r="62" spans="1:7" ht="11.25" customHeight="1" x14ac:dyDescent="0.2">
      <c r="A62" s="111" t="s">
        <v>288</v>
      </c>
      <c r="B62" s="352">
        <v>1E-3</v>
      </c>
      <c r="C62" s="396" t="s">
        <v>1029</v>
      </c>
      <c r="D62" s="351">
        <v>2.75</v>
      </c>
      <c r="E62" s="398">
        <v>0.22914181681210372</v>
      </c>
      <c r="F62" s="577" t="s">
        <v>816</v>
      </c>
      <c r="G62" s="286">
        <v>1E-3</v>
      </c>
    </row>
    <row r="63" spans="1:7" ht="11.25" customHeight="1" x14ac:dyDescent="0.2">
      <c r="A63" s="111" t="s">
        <v>196</v>
      </c>
      <c r="B63" s="352">
        <v>2.7925587871878932</v>
      </c>
      <c r="C63" s="396" t="s">
        <v>743</v>
      </c>
      <c r="D63" s="351">
        <v>50000</v>
      </c>
      <c r="E63" s="398">
        <v>2.7925587871878932</v>
      </c>
      <c r="F63" s="577">
        <v>1093.4471780092338</v>
      </c>
      <c r="G63" s="286">
        <v>47</v>
      </c>
    </row>
    <row r="64" spans="1:7" ht="11.25" customHeight="1" x14ac:dyDescent="0.2">
      <c r="A64" s="111" t="s">
        <v>197</v>
      </c>
      <c r="B64" s="352">
        <v>5</v>
      </c>
      <c r="C64" s="396" t="s">
        <v>743</v>
      </c>
      <c r="D64" s="351">
        <v>7000</v>
      </c>
      <c r="E64" s="398">
        <v>5</v>
      </c>
      <c r="F64" s="577">
        <v>182.45621075944572</v>
      </c>
      <c r="G64" s="286">
        <v>910</v>
      </c>
    </row>
    <row r="65" spans="1:7" ht="11.25" customHeight="1" x14ac:dyDescent="0.2">
      <c r="A65" s="111" t="s">
        <v>243</v>
      </c>
      <c r="B65" s="352">
        <v>7</v>
      </c>
      <c r="C65" s="396" t="s">
        <v>743</v>
      </c>
      <c r="D65" s="351">
        <v>1500</v>
      </c>
      <c r="E65" s="398">
        <v>7</v>
      </c>
      <c r="F65" s="577">
        <v>6624.9382313275155</v>
      </c>
      <c r="G65" s="286">
        <v>25</v>
      </c>
    </row>
    <row r="66" spans="1:7" ht="11.25" customHeight="1" x14ac:dyDescent="0.2">
      <c r="A66" s="111" t="s">
        <v>244</v>
      </c>
      <c r="B66" s="352">
        <v>70</v>
      </c>
      <c r="C66" s="396" t="s">
        <v>743</v>
      </c>
      <c r="D66" s="351">
        <v>50000</v>
      </c>
      <c r="E66" s="398">
        <v>70</v>
      </c>
      <c r="F66" s="577">
        <v>1274.1487170213863</v>
      </c>
      <c r="G66" s="286">
        <v>620</v>
      </c>
    </row>
    <row r="67" spans="1:7" ht="11.25" customHeight="1" x14ac:dyDescent="0.2">
      <c r="A67" s="111" t="s">
        <v>191</v>
      </c>
      <c r="B67" s="352">
        <v>100</v>
      </c>
      <c r="C67" s="396" t="s">
        <v>743</v>
      </c>
      <c r="D67" s="351">
        <v>260</v>
      </c>
      <c r="E67" s="398">
        <v>100</v>
      </c>
      <c r="F67" s="577">
        <v>6597.0401016888873</v>
      </c>
      <c r="G67" s="286">
        <v>558</v>
      </c>
    </row>
    <row r="68" spans="1:7" ht="11.25" customHeight="1" x14ac:dyDescent="0.2">
      <c r="A68" s="111" t="s">
        <v>805</v>
      </c>
      <c r="B68" s="352">
        <v>0.3</v>
      </c>
      <c r="C68" s="396" t="s">
        <v>226</v>
      </c>
      <c r="D68" s="351">
        <v>0.3</v>
      </c>
      <c r="E68" s="398">
        <v>60.164835164835161</v>
      </c>
      <c r="F68" s="577" t="s">
        <v>816</v>
      </c>
      <c r="G68" s="286">
        <v>11</v>
      </c>
    </row>
    <row r="69" spans="1:7" ht="11.25" customHeight="1" x14ac:dyDescent="0.2">
      <c r="A69" s="111" t="s">
        <v>72</v>
      </c>
      <c r="B69" s="352">
        <v>70</v>
      </c>
      <c r="C69" s="396" t="s">
        <v>1029</v>
      </c>
      <c r="D69" s="351">
        <v>50000</v>
      </c>
      <c r="E69" s="398">
        <v>70</v>
      </c>
      <c r="F69" s="577" t="s">
        <v>816</v>
      </c>
      <c r="G69" s="286">
        <v>70</v>
      </c>
    </row>
    <row r="70" spans="1:7" ht="11.25" customHeight="1" x14ac:dyDescent="0.2">
      <c r="A70" s="111" t="s">
        <v>806</v>
      </c>
      <c r="B70" s="352">
        <v>5</v>
      </c>
      <c r="C70" s="396" t="s">
        <v>743</v>
      </c>
      <c r="D70" s="351">
        <v>10</v>
      </c>
      <c r="E70" s="398">
        <v>5</v>
      </c>
      <c r="F70" s="577">
        <v>906.38089810273414</v>
      </c>
      <c r="G70" s="286">
        <v>520</v>
      </c>
    </row>
    <row r="71" spans="1:7" ht="11.25" customHeight="1" x14ac:dyDescent="0.2">
      <c r="A71" s="111" t="s">
        <v>245</v>
      </c>
      <c r="B71" s="352">
        <v>0.06</v>
      </c>
      <c r="C71" s="396" t="s">
        <v>1029</v>
      </c>
      <c r="D71" s="351">
        <v>50000</v>
      </c>
      <c r="E71" s="398">
        <v>0.50102951269732321</v>
      </c>
      <c r="F71" s="577">
        <v>673.73911756880364</v>
      </c>
      <c r="G71" s="286">
        <v>0.06</v>
      </c>
    </row>
    <row r="72" spans="1:7" ht="11.25" customHeight="1" x14ac:dyDescent="0.2">
      <c r="A72" s="111" t="s">
        <v>807</v>
      </c>
      <c r="B72" s="352">
        <v>1.9E-3</v>
      </c>
      <c r="C72" s="396" t="s">
        <v>1029</v>
      </c>
      <c r="D72" s="351">
        <v>41</v>
      </c>
      <c r="E72" s="398">
        <v>1.1129745388016466E-2</v>
      </c>
      <c r="F72" s="577" t="s">
        <v>816</v>
      </c>
      <c r="G72" s="286">
        <v>1.9E-3</v>
      </c>
    </row>
    <row r="73" spans="1:7" ht="11.25" customHeight="1" x14ac:dyDescent="0.2">
      <c r="A73" s="111" t="s">
        <v>808</v>
      </c>
      <c r="B73" s="352">
        <v>210</v>
      </c>
      <c r="C73" s="396" t="s">
        <v>1029</v>
      </c>
      <c r="D73" s="351">
        <v>50000</v>
      </c>
      <c r="E73" s="398">
        <v>16043.956043956045</v>
      </c>
      <c r="F73" s="577" t="s">
        <v>816</v>
      </c>
      <c r="G73" s="286">
        <v>210</v>
      </c>
    </row>
    <row r="74" spans="1:7" ht="11.25" customHeight="1" x14ac:dyDescent="0.2">
      <c r="A74" s="111" t="s">
        <v>810</v>
      </c>
      <c r="B74" s="352">
        <v>120</v>
      </c>
      <c r="C74" s="396" t="s">
        <v>1029</v>
      </c>
      <c r="D74" s="351">
        <v>400</v>
      </c>
      <c r="E74" s="398">
        <v>401.09890109890108</v>
      </c>
      <c r="F74" s="577" t="s">
        <v>816</v>
      </c>
      <c r="G74" s="286">
        <v>120</v>
      </c>
    </row>
    <row r="75" spans="1:7" ht="11.25" customHeight="1" x14ac:dyDescent="0.2">
      <c r="A75" s="111" t="s">
        <v>809</v>
      </c>
      <c r="B75" s="352">
        <v>1100</v>
      </c>
      <c r="C75" s="396" t="s">
        <v>1029</v>
      </c>
      <c r="D75" s="351">
        <v>50000</v>
      </c>
      <c r="E75" s="398">
        <v>200549.45054945053</v>
      </c>
      <c r="F75" s="577" t="s">
        <v>816</v>
      </c>
      <c r="G75" s="286">
        <v>1100</v>
      </c>
    </row>
    <row r="76" spans="1:7" ht="11.25" customHeight="1" x14ac:dyDescent="0.2">
      <c r="A76" s="134" t="s">
        <v>73</v>
      </c>
      <c r="B76" s="352">
        <v>2.0054945054945055</v>
      </c>
      <c r="C76" s="396" t="s">
        <v>743</v>
      </c>
      <c r="D76" s="351">
        <v>50000</v>
      </c>
      <c r="E76" s="398">
        <v>2.0054945054945055</v>
      </c>
      <c r="F76" s="577" t="s">
        <v>816</v>
      </c>
      <c r="G76" s="286">
        <v>10</v>
      </c>
    </row>
    <row r="77" spans="1:7" ht="11.25" customHeight="1" x14ac:dyDescent="0.2">
      <c r="A77" s="111" t="s">
        <v>246</v>
      </c>
      <c r="B77" s="352">
        <v>14.3</v>
      </c>
      <c r="C77" s="396" t="s">
        <v>1029</v>
      </c>
      <c r="D77" s="351">
        <v>50000</v>
      </c>
      <c r="E77" s="398">
        <v>40.109890109890109</v>
      </c>
      <c r="F77" s="577" t="s">
        <v>816</v>
      </c>
      <c r="G77" s="286">
        <v>14.3</v>
      </c>
    </row>
    <row r="78" spans="1:7" ht="11.25" customHeight="1" x14ac:dyDescent="0.2">
      <c r="A78" s="134" t="s">
        <v>74</v>
      </c>
      <c r="B78" s="352">
        <v>0.25131683134230731</v>
      </c>
      <c r="C78" s="396" t="s">
        <v>743</v>
      </c>
      <c r="D78" s="351">
        <v>50000</v>
      </c>
      <c r="E78" s="398">
        <v>0.25131683134230731</v>
      </c>
      <c r="F78" s="577" t="s">
        <v>816</v>
      </c>
      <c r="G78" s="286">
        <v>9.1</v>
      </c>
    </row>
    <row r="79" spans="1:7" ht="11.25" customHeight="1" x14ac:dyDescent="0.2">
      <c r="A79" s="134" t="s">
        <v>75</v>
      </c>
      <c r="B79" s="352">
        <v>5.1938811810743515E-2</v>
      </c>
      <c r="C79" s="396" t="s">
        <v>743</v>
      </c>
      <c r="D79" s="351">
        <v>50000</v>
      </c>
      <c r="E79" s="398">
        <v>5.1938811810743515E-2</v>
      </c>
      <c r="F79" s="577" t="s">
        <v>816</v>
      </c>
      <c r="G79" s="286">
        <v>81</v>
      </c>
    </row>
    <row r="80" spans="1:7" ht="11.25" customHeight="1" x14ac:dyDescent="0.2">
      <c r="A80" s="111" t="s">
        <v>312</v>
      </c>
      <c r="B80" s="352">
        <v>0.45998739760554502</v>
      </c>
      <c r="C80" s="396" t="s">
        <v>743</v>
      </c>
      <c r="D80" s="351">
        <v>50000</v>
      </c>
      <c r="E80" s="398">
        <v>0.45998739760554502</v>
      </c>
      <c r="F80" s="577" t="s">
        <v>1026</v>
      </c>
      <c r="G80" s="286">
        <v>335000</v>
      </c>
    </row>
    <row r="81" spans="1:7" ht="11.25" customHeight="1" x14ac:dyDescent="0.2">
      <c r="A81" s="111" t="s">
        <v>506</v>
      </c>
      <c r="B81" s="352">
        <v>3.1E-9</v>
      </c>
      <c r="C81" s="396" t="s">
        <v>1029</v>
      </c>
      <c r="D81" s="351">
        <v>0.1</v>
      </c>
      <c r="E81" s="398">
        <v>3.0000000000000001E-5</v>
      </c>
      <c r="F81" s="577" t="s">
        <v>816</v>
      </c>
      <c r="G81" s="286">
        <v>3.1E-9</v>
      </c>
    </row>
    <row r="82" spans="1:7" ht="11.25" customHeight="1" x14ac:dyDescent="0.2">
      <c r="A82" s="111" t="s">
        <v>76</v>
      </c>
      <c r="B82" s="352">
        <v>40.109890109890109</v>
      </c>
      <c r="C82" s="396" t="s">
        <v>743</v>
      </c>
      <c r="D82" s="351">
        <v>21000</v>
      </c>
      <c r="E82" s="398">
        <v>40.109890109890109</v>
      </c>
      <c r="F82" s="577" t="s">
        <v>816</v>
      </c>
      <c r="G82" s="286">
        <v>60</v>
      </c>
    </row>
    <row r="83" spans="1:7" ht="11.25" customHeight="1" x14ac:dyDescent="0.2">
      <c r="A83" s="111" t="s">
        <v>295</v>
      </c>
      <c r="B83" s="352">
        <v>8.6999999999999994E-3</v>
      </c>
      <c r="C83" s="396" t="s">
        <v>1029</v>
      </c>
      <c r="D83" s="351">
        <v>162.5</v>
      </c>
      <c r="E83" s="398">
        <v>120.32967032967032</v>
      </c>
      <c r="F83" s="577" t="s">
        <v>816</v>
      </c>
      <c r="G83" s="286">
        <v>8.6999999999999994E-3</v>
      </c>
    </row>
    <row r="84" spans="1:7" ht="11.25" customHeight="1" x14ac:dyDescent="0.2">
      <c r="A84" s="111" t="s">
        <v>264</v>
      </c>
      <c r="B84" s="352">
        <v>2.3E-3</v>
      </c>
      <c r="C84" s="396" t="s">
        <v>1029</v>
      </c>
      <c r="D84" s="351">
        <v>41</v>
      </c>
      <c r="E84" s="398">
        <v>2</v>
      </c>
      <c r="F84" s="577" t="s">
        <v>816</v>
      </c>
      <c r="G84" s="286">
        <v>2.3E-3</v>
      </c>
    </row>
    <row r="85" spans="1:7" ht="11.25" customHeight="1" x14ac:dyDescent="0.2">
      <c r="A85" s="111" t="s">
        <v>27</v>
      </c>
      <c r="B85" s="352">
        <v>50000</v>
      </c>
      <c r="C85" s="396" t="s">
        <v>226</v>
      </c>
      <c r="D85" s="351">
        <v>50000</v>
      </c>
      <c r="E85" s="398" t="s">
        <v>816</v>
      </c>
      <c r="F85" s="577" t="s">
        <v>1026</v>
      </c>
      <c r="G85" s="286" t="s">
        <v>816</v>
      </c>
    </row>
    <row r="86" spans="1:7" ht="11.25" customHeight="1" x14ac:dyDescent="0.2">
      <c r="A86" s="111" t="s">
        <v>265</v>
      </c>
      <c r="B86" s="352">
        <v>7.3</v>
      </c>
      <c r="C86" s="396" t="s">
        <v>1029</v>
      </c>
      <c r="D86" s="351">
        <v>30</v>
      </c>
      <c r="E86" s="398">
        <v>700</v>
      </c>
      <c r="F86" s="577">
        <v>75701.315782304358</v>
      </c>
      <c r="G86" s="286">
        <v>7.3</v>
      </c>
    </row>
    <row r="87" spans="1:7" ht="11.25" customHeight="1" x14ac:dyDescent="0.2">
      <c r="A87" s="111" t="s">
        <v>266</v>
      </c>
      <c r="B87" s="352">
        <v>0.8</v>
      </c>
      <c r="C87" s="396" t="s">
        <v>1029</v>
      </c>
      <c r="D87" s="351">
        <v>130</v>
      </c>
      <c r="E87" s="398">
        <v>802.19780219780216</v>
      </c>
      <c r="F87" s="577" t="s">
        <v>816</v>
      </c>
      <c r="G87" s="286">
        <v>0.8</v>
      </c>
    </row>
    <row r="88" spans="1:7" ht="11.25" customHeight="1" x14ac:dyDescent="0.2">
      <c r="A88" s="111" t="s">
        <v>267</v>
      </c>
      <c r="B88" s="352">
        <v>3.9</v>
      </c>
      <c r="C88" s="396" t="s">
        <v>1029</v>
      </c>
      <c r="D88" s="351">
        <v>845</v>
      </c>
      <c r="E88" s="398">
        <v>235.67393058918483</v>
      </c>
      <c r="F88" s="577">
        <v>1690</v>
      </c>
      <c r="G88" s="286">
        <v>3.9</v>
      </c>
    </row>
    <row r="89" spans="1:7" ht="11.25" customHeight="1" x14ac:dyDescent="0.2">
      <c r="A89" s="111" t="s">
        <v>77</v>
      </c>
      <c r="B89" s="352">
        <v>700</v>
      </c>
      <c r="C89" s="396" t="s">
        <v>743</v>
      </c>
      <c r="D89" s="351">
        <v>50000</v>
      </c>
      <c r="E89" s="398">
        <v>700</v>
      </c>
      <c r="F89" s="577" t="s">
        <v>816</v>
      </c>
      <c r="G89" s="286">
        <v>1800</v>
      </c>
    </row>
    <row r="90" spans="1:7" ht="11.25" customHeight="1" x14ac:dyDescent="0.2">
      <c r="A90" s="111" t="s">
        <v>268</v>
      </c>
      <c r="B90" s="352">
        <v>3.5999999999999999E-3</v>
      </c>
      <c r="C90" s="396" t="s">
        <v>1029</v>
      </c>
      <c r="D90" s="351">
        <v>20</v>
      </c>
      <c r="E90" s="398">
        <v>0.4</v>
      </c>
      <c r="F90" s="577" t="s">
        <v>816</v>
      </c>
      <c r="G90" s="286">
        <v>3.5999999999999999E-3</v>
      </c>
    </row>
    <row r="91" spans="1:7" ht="11.25" customHeight="1" x14ac:dyDescent="0.2">
      <c r="A91" s="111" t="s">
        <v>269</v>
      </c>
      <c r="B91" s="352">
        <v>3.5999999999999999E-3</v>
      </c>
      <c r="C91" s="396" t="s">
        <v>1029</v>
      </c>
      <c r="D91" s="351">
        <v>100</v>
      </c>
      <c r="E91" s="398">
        <v>0.2</v>
      </c>
      <c r="F91" s="577" t="s">
        <v>816</v>
      </c>
      <c r="G91" s="286">
        <v>3.5999999999999999E-3</v>
      </c>
    </row>
    <row r="92" spans="1:7" ht="11.25" customHeight="1" x14ac:dyDescent="0.2">
      <c r="A92" s="111" t="s">
        <v>296</v>
      </c>
      <c r="B92" s="352">
        <v>2.9999999999999997E-4</v>
      </c>
      <c r="C92" s="396" t="s">
        <v>1029</v>
      </c>
      <c r="D92" s="351">
        <v>3.1</v>
      </c>
      <c r="E92" s="398">
        <v>1</v>
      </c>
      <c r="F92" s="577" t="s">
        <v>816</v>
      </c>
      <c r="G92" s="286">
        <v>2.9999999999999997E-4</v>
      </c>
    </row>
    <row r="93" spans="1:7" ht="11.25" customHeight="1" x14ac:dyDescent="0.2">
      <c r="A93" s="111" t="s">
        <v>270</v>
      </c>
      <c r="B93" s="352">
        <v>0.20329391844850539</v>
      </c>
      <c r="C93" s="396" t="s">
        <v>743</v>
      </c>
      <c r="D93" s="351">
        <v>6</v>
      </c>
      <c r="E93" s="398">
        <v>0.20329391844850539</v>
      </c>
      <c r="F93" s="577" t="s">
        <v>816</v>
      </c>
      <c r="G93" s="286">
        <v>0.3</v>
      </c>
    </row>
    <row r="94" spans="1:7" ht="11.25" customHeight="1" x14ac:dyDescent="0.2">
      <c r="A94" s="111" t="s">
        <v>289</v>
      </c>
      <c r="B94" s="352">
        <v>6.3E-2</v>
      </c>
      <c r="C94" s="396" t="s">
        <v>1029</v>
      </c>
      <c r="D94" s="351">
        <v>3650</v>
      </c>
      <c r="E94" s="398">
        <v>0.2</v>
      </c>
      <c r="F94" s="577" t="s">
        <v>816</v>
      </c>
      <c r="G94" s="286">
        <v>6.3E-2</v>
      </c>
    </row>
    <row r="95" spans="1:7" ht="11.25" customHeight="1" x14ac:dyDescent="0.2">
      <c r="A95" s="111" t="s">
        <v>271</v>
      </c>
      <c r="B95" s="352">
        <v>0.40447695035460995</v>
      </c>
      <c r="C95" s="396" t="s">
        <v>743</v>
      </c>
      <c r="D95" s="351">
        <v>10</v>
      </c>
      <c r="E95" s="398">
        <v>0.40447695035460995</v>
      </c>
      <c r="F95" s="577" t="s">
        <v>816</v>
      </c>
      <c r="G95" s="286">
        <v>12</v>
      </c>
    </row>
    <row r="96" spans="1:7" ht="11.25" customHeight="1" x14ac:dyDescent="0.2">
      <c r="A96" s="111" t="s">
        <v>78</v>
      </c>
      <c r="B96" s="352">
        <v>661.81318681318692</v>
      </c>
      <c r="C96" s="396" t="s">
        <v>743</v>
      </c>
      <c r="D96" s="351">
        <v>50000</v>
      </c>
      <c r="E96" s="398">
        <v>661.81318681318692</v>
      </c>
      <c r="F96" s="577" t="s">
        <v>816</v>
      </c>
      <c r="G96" s="286">
        <v>17000</v>
      </c>
    </row>
    <row r="97" spans="1:7" ht="11.25" customHeight="1" x14ac:dyDescent="0.2">
      <c r="A97" s="111" t="s">
        <v>272</v>
      </c>
      <c r="B97" s="352">
        <v>9.5000000000000001E-2</v>
      </c>
      <c r="C97" s="396" t="s">
        <v>226</v>
      </c>
      <c r="D97" s="351">
        <v>9.5000000000000001E-2</v>
      </c>
      <c r="E97" s="398">
        <v>0.21533923303834807</v>
      </c>
      <c r="F97" s="577" t="s">
        <v>816</v>
      </c>
      <c r="G97" s="286">
        <v>0.28000000000000003</v>
      </c>
    </row>
    <row r="98" spans="1:7" ht="11.25" customHeight="1" x14ac:dyDescent="0.2">
      <c r="A98" s="111" t="s">
        <v>79</v>
      </c>
      <c r="B98" s="352">
        <v>82.008650227489753</v>
      </c>
      <c r="C98" s="396" t="s">
        <v>743</v>
      </c>
      <c r="D98" s="351">
        <v>50000</v>
      </c>
      <c r="E98" s="398">
        <v>82.008650227489753</v>
      </c>
      <c r="F98" s="577" t="s">
        <v>816</v>
      </c>
      <c r="G98" s="286">
        <v>920</v>
      </c>
    </row>
    <row r="99" spans="1:7" ht="11.25" customHeight="1" x14ac:dyDescent="0.2">
      <c r="A99" s="111" t="s">
        <v>273</v>
      </c>
      <c r="B99" s="352">
        <v>5.6</v>
      </c>
      <c r="C99" s="396" t="s">
        <v>1029</v>
      </c>
      <c r="D99" s="351">
        <v>50000</v>
      </c>
      <c r="E99" s="398">
        <v>15</v>
      </c>
      <c r="F99" s="577" t="s">
        <v>816</v>
      </c>
      <c r="G99" s="286">
        <v>5.6</v>
      </c>
    </row>
    <row r="100" spans="1:7" ht="11.25" customHeight="1" x14ac:dyDescent="0.2">
      <c r="A100" s="111" t="s">
        <v>274</v>
      </c>
      <c r="B100" s="352">
        <v>2.5000000000000001E-2</v>
      </c>
      <c r="C100" s="396" t="s">
        <v>1029</v>
      </c>
      <c r="D100" s="351">
        <v>50000</v>
      </c>
      <c r="E100" s="398">
        <v>2</v>
      </c>
      <c r="F100" s="577" t="s">
        <v>816</v>
      </c>
      <c r="G100" s="286">
        <v>2.5000000000000001E-2</v>
      </c>
    </row>
    <row r="101" spans="1:7" ht="11.25" customHeight="1" x14ac:dyDescent="0.2">
      <c r="A101" s="111" t="s">
        <v>275</v>
      </c>
      <c r="B101" s="352">
        <v>0.03</v>
      </c>
      <c r="C101" s="396" t="s">
        <v>1029</v>
      </c>
      <c r="D101" s="351">
        <v>50</v>
      </c>
      <c r="E101" s="398">
        <v>40</v>
      </c>
      <c r="F101" s="577" t="s">
        <v>816</v>
      </c>
      <c r="G101" s="286">
        <v>0.03</v>
      </c>
    </row>
    <row r="102" spans="1:7" ht="11.25" customHeight="1" x14ac:dyDescent="0.2">
      <c r="A102" s="111" t="s">
        <v>277</v>
      </c>
      <c r="B102" s="352">
        <v>5586.7346938775509</v>
      </c>
      <c r="C102" s="396" t="s">
        <v>743</v>
      </c>
      <c r="D102" s="351">
        <v>8400</v>
      </c>
      <c r="E102" s="398">
        <v>5586.7346938775509</v>
      </c>
      <c r="F102" s="577">
        <v>223000000</v>
      </c>
      <c r="G102" s="286">
        <v>14000</v>
      </c>
    </row>
    <row r="103" spans="1:7" ht="11.25" customHeight="1" x14ac:dyDescent="0.2">
      <c r="A103" s="111" t="s">
        <v>278</v>
      </c>
      <c r="B103" s="352">
        <v>170</v>
      </c>
      <c r="C103" s="396" t="s">
        <v>1029</v>
      </c>
      <c r="D103" s="351">
        <v>1300</v>
      </c>
      <c r="E103" s="398">
        <v>6257.1428571428587</v>
      </c>
      <c r="F103" s="577">
        <v>19000000</v>
      </c>
      <c r="G103" s="286">
        <v>170</v>
      </c>
    </row>
    <row r="104" spans="1:7" ht="11.25" customHeight="1" x14ac:dyDescent="0.2">
      <c r="A104" s="111" t="s">
        <v>279</v>
      </c>
      <c r="B104" s="352">
        <v>2.8E-3</v>
      </c>
      <c r="C104" s="396" t="s">
        <v>1029</v>
      </c>
      <c r="D104" s="351">
        <v>50000</v>
      </c>
      <c r="E104" s="398">
        <v>2.0054945054945055</v>
      </c>
      <c r="F104" s="577" t="s">
        <v>816</v>
      </c>
      <c r="G104" s="286">
        <v>2.8E-3</v>
      </c>
    </row>
    <row r="105" spans="1:7" ht="11.25" customHeight="1" x14ac:dyDescent="0.2">
      <c r="A105" s="111" t="s">
        <v>280</v>
      </c>
      <c r="B105" s="352">
        <v>5</v>
      </c>
      <c r="C105" s="396" t="s">
        <v>226</v>
      </c>
      <c r="D105" s="351">
        <v>5</v>
      </c>
      <c r="E105" s="398">
        <v>14.408084316898904</v>
      </c>
      <c r="F105" s="577">
        <v>31043.943756596891</v>
      </c>
      <c r="G105" s="286">
        <v>730</v>
      </c>
    </row>
    <row r="106" spans="1:7" ht="11.25" customHeight="1" x14ac:dyDescent="0.2">
      <c r="A106" s="111" t="s">
        <v>276</v>
      </c>
      <c r="B106" s="352">
        <v>5</v>
      </c>
      <c r="C106" s="396" t="s">
        <v>743</v>
      </c>
      <c r="D106" s="351">
        <v>9100</v>
      </c>
      <c r="E106" s="398">
        <v>5</v>
      </c>
      <c r="F106" s="577">
        <v>76060.351513941452</v>
      </c>
      <c r="G106" s="286">
        <v>1500</v>
      </c>
    </row>
    <row r="107" spans="1:7" ht="11.25" customHeight="1" x14ac:dyDescent="0.2">
      <c r="A107" s="111" t="s">
        <v>502</v>
      </c>
      <c r="B107" s="352">
        <v>2.1</v>
      </c>
      <c r="C107" s="396" t="s">
        <v>1029</v>
      </c>
      <c r="D107" s="351">
        <v>10</v>
      </c>
      <c r="E107" s="398">
        <v>26.864902660729406</v>
      </c>
      <c r="F107" s="577">
        <v>25800</v>
      </c>
      <c r="G107" s="286">
        <v>2.1</v>
      </c>
    </row>
    <row r="108" spans="1:7" ht="11.25" customHeight="1" x14ac:dyDescent="0.2">
      <c r="A108" s="111" t="s">
        <v>503</v>
      </c>
      <c r="B108" s="352">
        <v>4.7</v>
      </c>
      <c r="C108" s="396" t="s">
        <v>1029</v>
      </c>
      <c r="D108" s="351">
        <v>10</v>
      </c>
      <c r="E108" s="398">
        <v>23.56739305891848</v>
      </c>
      <c r="F108" s="577">
        <v>24600</v>
      </c>
      <c r="G108" s="286">
        <v>4.7</v>
      </c>
    </row>
    <row r="109" spans="1:7" ht="11.25" customHeight="1" x14ac:dyDescent="0.2">
      <c r="A109" s="111" t="s">
        <v>409</v>
      </c>
      <c r="B109" s="352">
        <v>100.27472527472527</v>
      </c>
      <c r="C109" s="396" t="s">
        <v>743</v>
      </c>
      <c r="D109" s="351">
        <v>50000</v>
      </c>
      <c r="E109" s="398">
        <v>100.27472527472527</v>
      </c>
      <c r="F109" s="577" t="s">
        <v>816</v>
      </c>
      <c r="G109" s="286">
        <v>370</v>
      </c>
    </row>
    <row r="110" spans="1:7" ht="11.25" customHeight="1" x14ac:dyDescent="0.2">
      <c r="A110" s="111" t="s">
        <v>410</v>
      </c>
      <c r="B110" s="352">
        <v>12</v>
      </c>
      <c r="C110" s="396" t="s">
        <v>1029</v>
      </c>
      <c r="D110" s="351">
        <v>21</v>
      </c>
      <c r="E110" s="398">
        <v>17</v>
      </c>
      <c r="F110" s="577">
        <v>28777.562790660297</v>
      </c>
      <c r="G110" s="286">
        <v>12</v>
      </c>
    </row>
    <row r="111" spans="1:7" ht="11.25" customHeight="1" x14ac:dyDescent="0.2">
      <c r="A111" s="111" t="s">
        <v>703</v>
      </c>
      <c r="B111" s="352">
        <v>5</v>
      </c>
      <c r="C111" s="396" t="s">
        <v>1029</v>
      </c>
      <c r="D111" s="351">
        <v>50000</v>
      </c>
      <c r="E111" s="398">
        <v>401.09890109890108</v>
      </c>
      <c r="F111" s="577" t="s">
        <v>816</v>
      </c>
      <c r="G111" s="286">
        <v>5</v>
      </c>
    </row>
    <row r="112" spans="1:7" ht="11.25" customHeight="1" x14ac:dyDescent="0.2">
      <c r="A112" s="134" t="s">
        <v>80</v>
      </c>
      <c r="B112" s="352">
        <v>0.14038461538461536</v>
      </c>
      <c r="C112" s="396" t="s">
        <v>743</v>
      </c>
      <c r="D112" s="351">
        <v>50000</v>
      </c>
      <c r="E112" s="398">
        <v>0.14038461538461536</v>
      </c>
      <c r="F112" s="577" t="s">
        <v>1026</v>
      </c>
      <c r="G112" s="286">
        <v>380</v>
      </c>
    </row>
    <row r="113" spans="1:7" ht="11.25" customHeight="1" x14ac:dyDescent="0.2">
      <c r="A113" s="134" t="s">
        <v>81</v>
      </c>
      <c r="B113" s="352">
        <v>2.0054945054945055</v>
      </c>
      <c r="C113" s="396" t="s">
        <v>743</v>
      </c>
      <c r="D113" s="351">
        <v>50000</v>
      </c>
      <c r="E113" s="398">
        <v>2.0054945054945055</v>
      </c>
      <c r="F113" s="577" t="s">
        <v>816</v>
      </c>
      <c r="G113" s="286">
        <v>18</v>
      </c>
    </row>
    <row r="114" spans="1:7" ht="11.25" customHeight="1" x14ac:dyDescent="0.2">
      <c r="A114" s="134" t="s">
        <v>82</v>
      </c>
      <c r="B114" s="352">
        <v>0.35412826234597844</v>
      </c>
      <c r="C114" s="396" t="s">
        <v>743</v>
      </c>
      <c r="D114" s="351">
        <v>50000</v>
      </c>
      <c r="E114" s="398">
        <v>0.35412826234597844</v>
      </c>
      <c r="F114" s="577" t="s">
        <v>1026</v>
      </c>
      <c r="G114" s="286">
        <v>71</v>
      </c>
    </row>
    <row r="115" spans="1:7" ht="11.25" customHeight="1" x14ac:dyDescent="0.2">
      <c r="A115" s="134" t="s">
        <v>83</v>
      </c>
      <c r="B115" s="352">
        <v>2.0054945054945055</v>
      </c>
      <c r="C115" s="396" t="s">
        <v>743</v>
      </c>
      <c r="D115" s="351">
        <v>50000</v>
      </c>
      <c r="E115" s="398">
        <v>2.0054945054945055</v>
      </c>
      <c r="F115" s="577" t="s">
        <v>816</v>
      </c>
      <c r="G115" s="286">
        <v>42</v>
      </c>
    </row>
    <row r="116" spans="1:7" ht="11.25" customHeight="1" x14ac:dyDescent="0.2">
      <c r="A116" s="134" t="s">
        <v>84</v>
      </c>
      <c r="B116" s="352">
        <v>4.8692636072572038</v>
      </c>
      <c r="C116" s="396" t="s">
        <v>743</v>
      </c>
      <c r="D116" s="351">
        <v>50000</v>
      </c>
      <c r="E116" s="398">
        <v>4.8692636072572038</v>
      </c>
      <c r="F116" s="577" t="s">
        <v>816</v>
      </c>
      <c r="G116" s="286">
        <v>46</v>
      </c>
    </row>
    <row r="117" spans="1:7" ht="11.25" customHeight="1" x14ac:dyDescent="0.2">
      <c r="A117" s="111" t="s">
        <v>411</v>
      </c>
      <c r="B117" s="352">
        <v>1</v>
      </c>
      <c r="C117" s="396" t="s">
        <v>743</v>
      </c>
      <c r="D117" s="351">
        <v>30</v>
      </c>
      <c r="E117" s="398">
        <v>1</v>
      </c>
      <c r="F117" s="577" t="s">
        <v>816</v>
      </c>
      <c r="G117" s="286">
        <v>7.9</v>
      </c>
    </row>
    <row r="118" spans="1:7" ht="11.25" customHeight="1" x14ac:dyDescent="0.2">
      <c r="A118" s="134" t="s">
        <v>85</v>
      </c>
      <c r="B118" s="352">
        <v>19.477054429028815</v>
      </c>
      <c r="C118" s="396" t="s">
        <v>743</v>
      </c>
      <c r="D118" s="351">
        <v>21500</v>
      </c>
      <c r="E118" s="398">
        <v>19.477054429028815</v>
      </c>
      <c r="F118" s="577" t="s">
        <v>816</v>
      </c>
      <c r="G118" s="286">
        <v>850000</v>
      </c>
    </row>
    <row r="119" spans="1:7" ht="11.25" customHeight="1" x14ac:dyDescent="0.2">
      <c r="A119" s="111" t="s">
        <v>193</v>
      </c>
      <c r="B119" s="352">
        <v>15</v>
      </c>
      <c r="C119" s="396" t="s">
        <v>743</v>
      </c>
      <c r="D119" s="351">
        <v>50000</v>
      </c>
      <c r="E119" s="398">
        <v>15</v>
      </c>
      <c r="F119" s="577" t="s">
        <v>816</v>
      </c>
      <c r="G119" s="286">
        <v>600</v>
      </c>
    </row>
    <row r="120" spans="1:7" ht="11.25" customHeight="1" x14ac:dyDescent="0.2">
      <c r="A120" s="111" t="s">
        <v>412</v>
      </c>
      <c r="B120" s="352">
        <v>2.2999999999999998</v>
      </c>
      <c r="C120" s="396" t="s">
        <v>1029</v>
      </c>
      <c r="D120" s="351">
        <v>408</v>
      </c>
      <c r="E120" s="398">
        <v>214.07624633431087</v>
      </c>
      <c r="F120" s="577" t="s">
        <v>1026</v>
      </c>
      <c r="G120" s="286">
        <v>2.2999999999999998</v>
      </c>
    </row>
    <row r="121" spans="1:7" ht="11.25" customHeight="1" x14ac:dyDescent="0.2">
      <c r="A121" s="111" t="s">
        <v>413</v>
      </c>
      <c r="B121" s="352">
        <v>58</v>
      </c>
      <c r="C121" s="396" t="s">
        <v>1029</v>
      </c>
      <c r="D121" s="351">
        <v>7900</v>
      </c>
      <c r="E121" s="398">
        <v>6016.4835164835167</v>
      </c>
      <c r="F121" s="577" t="s">
        <v>816</v>
      </c>
      <c r="G121" s="286">
        <v>58</v>
      </c>
    </row>
    <row r="122" spans="1:7" ht="11.25" customHeight="1" x14ac:dyDescent="0.2">
      <c r="A122" s="111" t="s">
        <v>290</v>
      </c>
      <c r="B122" s="352">
        <v>1.4E-2</v>
      </c>
      <c r="C122" s="396" t="s">
        <v>1029</v>
      </c>
      <c r="D122" s="351">
        <v>21.5</v>
      </c>
      <c r="E122" s="398">
        <v>0.5</v>
      </c>
      <c r="F122" s="577" t="s">
        <v>816</v>
      </c>
      <c r="G122" s="286">
        <v>1.4E-2</v>
      </c>
    </row>
    <row r="123" spans="1:7" ht="11.25" customHeight="1" x14ac:dyDescent="0.2">
      <c r="A123" s="111" t="s">
        <v>86</v>
      </c>
      <c r="B123" s="352">
        <v>95</v>
      </c>
      <c r="C123" s="396" t="s">
        <v>1029</v>
      </c>
      <c r="D123" s="351">
        <v>50000</v>
      </c>
      <c r="E123" s="398">
        <v>2005.4945054945056</v>
      </c>
      <c r="F123" s="577" t="s">
        <v>816</v>
      </c>
      <c r="G123" s="286">
        <v>95</v>
      </c>
    </row>
    <row r="124" spans="1:7" ht="11.25" customHeight="1" x14ac:dyDescent="0.2">
      <c r="A124" s="111" t="s">
        <v>414</v>
      </c>
      <c r="B124" s="352">
        <v>4.5999999999999996</v>
      </c>
      <c r="C124" s="396" t="s">
        <v>1029</v>
      </c>
      <c r="D124" s="351">
        <v>67.5</v>
      </c>
      <c r="E124" s="398">
        <v>176.7554479418886</v>
      </c>
      <c r="F124" s="577">
        <v>135</v>
      </c>
      <c r="G124" s="286">
        <v>4.5999999999999996</v>
      </c>
    </row>
    <row r="125" spans="1:7" ht="11.25" customHeight="1" x14ac:dyDescent="0.2">
      <c r="A125" s="111" t="s">
        <v>415</v>
      </c>
      <c r="B125" s="352">
        <v>5</v>
      </c>
      <c r="C125" s="396" t="s">
        <v>1029</v>
      </c>
      <c r="D125" s="351">
        <v>50000</v>
      </c>
      <c r="E125" s="398">
        <v>50</v>
      </c>
      <c r="F125" s="577" t="s">
        <v>816</v>
      </c>
      <c r="G125" s="286">
        <v>5</v>
      </c>
    </row>
    <row r="126" spans="1:7" ht="11.25" customHeight="1" x14ac:dyDescent="0.2">
      <c r="A126" s="111" t="s">
        <v>704</v>
      </c>
      <c r="B126" s="352">
        <v>0.1</v>
      </c>
      <c r="C126" s="396" t="s">
        <v>1029</v>
      </c>
      <c r="D126" s="351">
        <v>100</v>
      </c>
      <c r="E126" s="398">
        <v>100.27472527472527</v>
      </c>
      <c r="F126" s="577" t="s">
        <v>816</v>
      </c>
      <c r="G126" s="286">
        <v>0.1</v>
      </c>
    </row>
    <row r="127" spans="1:7" ht="11.25" customHeight="1" x14ac:dyDescent="0.2">
      <c r="A127" s="111" t="s">
        <v>87</v>
      </c>
      <c r="B127" s="352">
        <v>4</v>
      </c>
      <c r="C127" s="396" t="s">
        <v>743</v>
      </c>
      <c r="D127" s="351">
        <v>3100</v>
      </c>
      <c r="E127" s="398">
        <v>4</v>
      </c>
      <c r="F127" s="577" t="s">
        <v>816</v>
      </c>
      <c r="G127" s="286">
        <v>9</v>
      </c>
    </row>
    <row r="128" spans="1:7" ht="11.25" customHeight="1" x14ac:dyDescent="0.2">
      <c r="A128" s="111" t="s">
        <v>416</v>
      </c>
      <c r="B128" s="352">
        <v>10</v>
      </c>
      <c r="C128" s="396" t="s">
        <v>226</v>
      </c>
      <c r="D128" s="351">
        <v>10</v>
      </c>
      <c r="E128" s="398">
        <v>100</v>
      </c>
      <c r="F128" s="577">
        <v>310000</v>
      </c>
      <c r="G128" s="286">
        <v>32</v>
      </c>
    </row>
    <row r="129" spans="1:7" ht="11.25" customHeight="1" x14ac:dyDescent="0.2">
      <c r="A129" s="111" t="s">
        <v>88</v>
      </c>
      <c r="B129" s="352">
        <v>260.71428571428572</v>
      </c>
      <c r="C129" s="396" t="s">
        <v>1029</v>
      </c>
      <c r="D129" s="351">
        <v>50000</v>
      </c>
      <c r="E129" s="398">
        <v>260.71428571428572</v>
      </c>
      <c r="F129" s="577" t="s">
        <v>816</v>
      </c>
      <c r="G129" s="286">
        <v>260.71428571428572</v>
      </c>
    </row>
    <row r="130" spans="1:7" ht="11.25" customHeight="1" x14ac:dyDescent="0.2">
      <c r="A130" s="111" t="s">
        <v>20</v>
      </c>
      <c r="B130" s="352">
        <v>5.2176399113715961</v>
      </c>
      <c r="C130" s="396" t="s">
        <v>743</v>
      </c>
      <c r="D130" s="351">
        <v>50000</v>
      </c>
      <c r="E130" s="398">
        <v>5.2176399113715961</v>
      </c>
      <c r="F130" s="577" t="s">
        <v>1026</v>
      </c>
      <c r="G130" s="286">
        <v>18000</v>
      </c>
    </row>
    <row r="131" spans="1:7" ht="11.25" customHeight="1" x14ac:dyDescent="0.2">
      <c r="A131" s="111" t="s">
        <v>417</v>
      </c>
      <c r="B131" s="352">
        <v>0.6054975863041423</v>
      </c>
      <c r="C131" s="396" t="s">
        <v>743</v>
      </c>
      <c r="D131" s="351">
        <v>50000</v>
      </c>
      <c r="E131" s="398">
        <v>0.6054975863041423</v>
      </c>
      <c r="F131" s="577" t="s">
        <v>1026</v>
      </c>
      <c r="G131" s="286">
        <v>10.8</v>
      </c>
    </row>
    <row r="132" spans="1:7" ht="11.25" customHeight="1" x14ac:dyDescent="0.2">
      <c r="A132" s="111" t="s">
        <v>418</v>
      </c>
      <c r="B132" s="352">
        <v>7.7544083280220943E-2</v>
      </c>
      <c r="C132" s="396" t="s">
        <v>743</v>
      </c>
      <c r="D132" s="351">
        <v>500</v>
      </c>
      <c r="E132" s="398">
        <v>7.7544083280220943E-2</v>
      </c>
      <c r="F132" s="577">
        <v>240.39246728311088</v>
      </c>
      <c r="G132" s="286">
        <v>200</v>
      </c>
    </row>
    <row r="133" spans="1:7" ht="11.25" customHeight="1" x14ac:dyDescent="0.2">
      <c r="A133" s="111" t="s">
        <v>419</v>
      </c>
      <c r="B133" s="352">
        <v>5</v>
      </c>
      <c r="C133" s="396" t="s">
        <v>743</v>
      </c>
      <c r="D133" s="351">
        <v>170</v>
      </c>
      <c r="E133" s="398">
        <v>5</v>
      </c>
      <c r="F133" s="577">
        <v>194.19961168935555</v>
      </c>
      <c r="G133" s="286">
        <v>53</v>
      </c>
    </row>
    <row r="134" spans="1:7" ht="11.25" customHeight="1" x14ac:dyDescent="0.2">
      <c r="A134" s="111" t="s">
        <v>89</v>
      </c>
      <c r="B134" s="352">
        <v>1.2</v>
      </c>
      <c r="C134" s="396" t="s">
        <v>1029</v>
      </c>
      <c r="D134" s="351">
        <v>11500</v>
      </c>
      <c r="E134" s="398">
        <v>601.64835164835165</v>
      </c>
      <c r="F134" s="577" t="s">
        <v>816</v>
      </c>
      <c r="G134" s="286">
        <v>1.2</v>
      </c>
    </row>
    <row r="135" spans="1:7" ht="11.25" customHeight="1" x14ac:dyDescent="0.2">
      <c r="A135" s="134" t="s">
        <v>90</v>
      </c>
      <c r="B135" s="352">
        <v>220</v>
      </c>
      <c r="C135" s="396" t="s">
        <v>1029</v>
      </c>
      <c r="D135" s="351">
        <v>2500</v>
      </c>
      <c r="E135" s="398">
        <v>1002.7472527472528</v>
      </c>
      <c r="F135" s="577" t="s">
        <v>816</v>
      </c>
      <c r="G135" s="286">
        <v>220</v>
      </c>
    </row>
    <row r="136" spans="1:7" ht="11.25" customHeight="1" x14ac:dyDescent="0.2">
      <c r="A136" s="111" t="s">
        <v>420</v>
      </c>
      <c r="B136" s="352">
        <v>2</v>
      </c>
      <c r="C136" s="396" t="s">
        <v>743</v>
      </c>
      <c r="D136" s="351">
        <v>50000</v>
      </c>
      <c r="E136" s="398">
        <v>2</v>
      </c>
      <c r="F136" s="577" t="s">
        <v>816</v>
      </c>
      <c r="G136" s="286">
        <v>6</v>
      </c>
    </row>
    <row r="137" spans="1:7" ht="11.25" customHeight="1" x14ac:dyDescent="0.2">
      <c r="A137" s="111" t="s">
        <v>291</v>
      </c>
      <c r="B137" s="352">
        <v>9.8000000000000007</v>
      </c>
      <c r="C137" s="396" t="s">
        <v>1029</v>
      </c>
      <c r="D137" s="351">
        <v>40</v>
      </c>
      <c r="E137" s="398">
        <v>1000</v>
      </c>
      <c r="F137" s="577">
        <v>526000</v>
      </c>
      <c r="G137" s="286">
        <v>9.8000000000000007</v>
      </c>
    </row>
    <row r="138" spans="1:7" ht="11.25" customHeight="1" x14ac:dyDescent="0.2">
      <c r="A138" s="111" t="s">
        <v>21</v>
      </c>
      <c r="B138" s="352">
        <v>2.0000000000000001E-4</v>
      </c>
      <c r="C138" s="396" t="s">
        <v>1029</v>
      </c>
      <c r="D138" s="351">
        <v>140</v>
      </c>
      <c r="E138" s="398">
        <v>3</v>
      </c>
      <c r="F138" s="577" t="s">
        <v>816</v>
      </c>
      <c r="G138" s="286">
        <v>2.0000000000000001E-4</v>
      </c>
    </row>
    <row r="139" spans="1:7" ht="11.25" customHeight="1" x14ac:dyDescent="0.2">
      <c r="A139" s="111" t="s">
        <v>44</v>
      </c>
      <c r="B139" s="352">
        <v>296.88253796723336</v>
      </c>
      <c r="C139" s="396" t="s">
        <v>743</v>
      </c>
      <c r="D139" s="351">
        <v>500</v>
      </c>
      <c r="E139" s="398">
        <v>296.88253796723336</v>
      </c>
      <c r="F139" s="577" t="s">
        <v>1026</v>
      </c>
      <c r="G139" s="286">
        <v>500</v>
      </c>
    </row>
    <row r="140" spans="1:7" ht="11.25" customHeight="1" x14ac:dyDescent="0.2">
      <c r="A140" s="111" t="s">
        <v>43</v>
      </c>
      <c r="B140" s="352">
        <v>401.09890109890108</v>
      </c>
      <c r="C140" s="396" t="s">
        <v>743</v>
      </c>
      <c r="D140" s="351">
        <v>500</v>
      </c>
      <c r="E140" s="398">
        <v>401.09890109890108</v>
      </c>
      <c r="F140" s="577" t="s">
        <v>1026</v>
      </c>
      <c r="G140" s="286">
        <v>640</v>
      </c>
    </row>
    <row r="141" spans="1:7" ht="11.25" customHeight="1" x14ac:dyDescent="0.2">
      <c r="A141" s="111" t="s">
        <v>665</v>
      </c>
      <c r="B141" s="352">
        <v>500</v>
      </c>
      <c r="C141" s="396" t="s">
        <v>226</v>
      </c>
      <c r="D141" s="351">
        <v>500</v>
      </c>
      <c r="E141" s="398">
        <v>2406.5934065934066</v>
      </c>
      <c r="F141" s="577" t="s">
        <v>816</v>
      </c>
      <c r="G141" s="286">
        <v>640</v>
      </c>
    </row>
    <row r="142" spans="1:7" ht="11.25" customHeight="1" x14ac:dyDescent="0.2">
      <c r="A142" s="111" t="s">
        <v>705</v>
      </c>
      <c r="B142" s="352">
        <v>70</v>
      </c>
      <c r="C142" s="396" t="s">
        <v>743</v>
      </c>
      <c r="D142" s="351">
        <v>3000</v>
      </c>
      <c r="E142" s="398">
        <v>70</v>
      </c>
      <c r="F142" s="577">
        <v>1264.7163081734013</v>
      </c>
      <c r="G142" s="286">
        <v>110</v>
      </c>
    </row>
    <row r="143" spans="1:7" ht="11.25" customHeight="1" x14ac:dyDescent="0.2">
      <c r="A143" s="111" t="s">
        <v>706</v>
      </c>
      <c r="B143" s="352">
        <v>11</v>
      </c>
      <c r="C143" s="396" t="s">
        <v>1029</v>
      </c>
      <c r="D143" s="351">
        <v>970</v>
      </c>
      <c r="E143" s="398">
        <v>200</v>
      </c>
      <c r="F143" s="577">
        <v>340449.97663418204</v>
      </c>
      <c r="G143" s="286">
        <v>11</v>
      </c>
    </row>
    <row r="144" spans="1:7" ht="11.25" customHeight="1" x14ac:dyDescent="0.2">
      <c r="A144" s="111" t="s">
        <v>421</v>
      </c>
      <c r="B144" s="352">
        <v>5</v>
      </c>
      <c r="C144" s="396" t="s">
        <v>743</v>
      </c>
      <c r="D144" s="351">
        <v>50000</v>
      </c>
      <c r="E144" s="398">
        <v>5</v>
      </c>
      <c r="F144" s="577">
        <v>106.62958207144922</v>
      </c>
      <c r="G144" s="286">
        <v>730</v>
      </c>
    </row>
    <row r="145" spans="1:7" ht="11.25" customHeight="1" x14ac:dyDescent="0.2">
      <c r="A145" s="111" t="s">
        <v>422</v>
      </c>
      <c r="B145" s="352">
        <v>5</v>
      </c>
      <c r="C145" s="396" t="s">
        <v>743</v>
      </c>
      <c r="D145" s="351">
        <v>310</v>
      </c>
      <c r="E145" s="398">
        <v>5</v>
      </c>
      <c r="F145" s="577">
        <v>208.89003096783017</v>
      </c>
      <c r="G145" s="286">
        <v>47</v>
      </c>
    </row>
    <row r="146" spans="1:7" ht="11.25" customHeight="1" x14ac:dyDescent="0.2">
      <c r="A146" s="111" t="s">
        <v>423</v>
      </c>
      <c r="B146" s="352">
        <v>1.9</v>
      </c>
      <c r="C146" s="396" t="s">
        <v>1029</v>
      </c>
      <c r="D146" s="351">
        <v>200</v>
      </c>
      <c r="E146" s="398">
        <v>2005.4945054945056</v>
      </c>
      <c r="F146" s="577" t="s">
        <v>816</v>
      </c>
      <c r="G146" s="286">
        <v>1.9</v>
      </c>
    </row>
    <row r="147" spans="1:7" ht="11.25" customHeight="1" x14ac:dyDescent="0.2">
      <c r="A147" s="111" t="s">
        <v>424</v>
      </c>
      <c r="B147" s="352">
        <v>4.9000000000000004</v>
      </c>
      <c r="C147" s="396" t="s">
        <v>1029</v>
      </c>
      <c r="D147" s="351">
        <v>100</v>
      </c>
      <c r="E147" s="398">
        <v>7.0825652469195699</v>
      </c>
      <c r="F147" s="577" t="s">
        <v>816</v>
      </c>
      <c r="G147" s="286">
        <v>4.9000000000000004</v>
      </c>
    </row>
    <row r="148" spans="1:7" ht="11.25" customHeight="1" x14ac:dyDescent="0.2">
      <c r="A148" s="134" t="s">
        <v>91</v>
      </c>
      <c r="B148" s="352">
        <v>200.54945054945054</v>
      </c>
      <c r="C148" s="396" t="s">
        <v>743</v>
      </c>
      <c r="D148" s="351">
        <v>50000</v>
      </c>
      <c r="E148" s="398">
        <v>200.54945054945054</v>
      </c>
      <c r="F148" s="577" t="s">
        <v>816</v>
      </c>
      <c r="G148" s="286">
        <v>686</v>
      </c>
    </row>
    <row r="149" spans="1:7" ht="11.25" customHeight="1" x14ac:dyDescent="0.2">
      <c r="A149" s="111" t="s">
        <v>92</v>
      </c>
      <c r="B149" s="352">
        <v>30</v>
      </c>
      <c r="C149" s="396" t="s">
        <v>1029</v>
      </c>
      <c r="D149" s="351">
        <v>35500</v>
      </c>
      <c r="E149" s="398">
        <v>50</v>
      </c>
      <c r="F149" s="577" t="s">
        <v>816</v>
      </c>
      <c r="G149" s="286">
        <v>30</v>
      </c>
    </row>
    <row r="150" spans="1:7" ht="11.25" customHeight="1" x14ac:dyDescent="0.2">
      <c r="A150" s="111" t="s">
        <v>93</v>
      </c>
      <c r="B150" s="352">
        <v>0.6</v>
      </c>
      <c r="C150" s="396" t="s">
        <v>743</v>
      </c>
      <c r="D150" s="351">
        <v>50000</v>
      </c>
      <c r="E150" s="398">
        <v>0.6</v>
      </c>
      <c r="F150" s="577" t="s">
        <v>1026</v>
      </c>
      <c r="G150" s="286">
        <v>14</v>
      </c>
    </row>
    <row r="151" spans="1:7" ht="11.25" customHeight="1" x14ac:dyDescent="0.2">
      <c r="A151" s="111" t="s">
        <v>94</v>
      </c>
      <c r="B151" s="352">
        <v>0.61927383780115375</v>
      </c>
      <c r="C151" s="396" t="s">
        <v>1029</v>
      </c>
      <c r="D151" s="351">
        <v>50000</v>
      </c>
      <c r="E151" s="398">
        <v>0.61927383780115375</v>
      </c>
      <c r="F151" s="577" t="s">
        <v>1026</v>
      </c>
      <c r="G151" s="286">
        <v>0.61927383780115375</v>
      </c>
    </row>
    <row r="152" spans="1:7" ht="11.25" customHeight="1" x14ac:dyDescent="0.2">
      <c r="A152" s="111" t="s">
        <v>513</v>
      </c>
      <c r="B152" s="352">
        <v>1.1399999999999999</v>
      </c>
      <c r="C152" s="396" t="s">
        <v>1029</v>
      </c>
      <c r="D152" s="351">
        <v>90</v>
      </c>
      <c r="E152" s="398">
        <v>10.117950352742241</v>
      </c>
      <c r="F152" s="577" t="s">
        <v>816</v>
      </c>
      <c r="G152" s="286">
        <v>1.1399999999999999</v>
      </c>
    </row>
    <row r="153" spans="1:7" ht="11.25" customHeight="1" x14ac:dyDescent="0.2">
      <c r="A153" s="134" t="s">
        <v>802</v>
      </c>
      <c r="B153" s="352">
        <v>10</v>
      </c>
      <c r="C153" s="396" t="s">
        <v>1029</v>
      </c>
      <c r="D153" s="351">
        <v>50000</v>
      </c>
      <c r="E153" s="398">
        <v>601.64835164835165</v>
      </c>
      <c r="F153" s="577" t="s">
        <v>816</v>
      </c>
      <c r="G153" s="286">
        <v>10</v>
      </c>
    </row>
    <row r="154" spans="1:7" ht="11.25" customHeight="1" x14ac:dyDescent="0.2">
      <c r="A154" s="134" t="s">
        <v>514</v>
      </c>
      <c r="B154" s="352">
        <v>40.109890109890109</v>
      </c>
      <c r="C154" s="396" t="s">
        <v>1029</v>
      </c>
      <c r="D154" s="351">
        <v>37000</v>
      </c>
      <c r="E154" s="398">
        <v>40.109890109890109</v>
      </c>
      <c r="F154" s="577" t="s">
        <v>816</v>
      </c>
      <c r="G154" s="286">
        <v>40.109890109890109</v>
      </c>
    </row>
    <row r="155" spans="1:7" ht="11.25" customHeight="1" x14ac:dyDescent="0.2">
      <c r="A155" s="134" t="s">
        <v>516</v>
      </c>
      <c r="B155" s="352">
        <v>2.5969405905371756</v>
      </c>
      <c r="C155" s="396" t="s">
        <v>743</v>
      </c>
      <c r="D155" s="351">
        <v>50000</v>
      </c>
      <c r="E155" s="398">
        <v>2.5969405905371756</v>
      </c>
      <c r="F155" s="577" t="s">
        <v>816</v>
      </c>
      <c r="G155" s="286">
        <v>13</v>
      </c>
    </row>
    <row r="156" spans="1:7" ht="11.25" customHeight="1" x14ac:dyDescent="0.2">
      <c r="A156" s="111" t="s">
        <v>425</v>
      </c>
      <c r="B156" s="352">
        <v>27</v>
      </c>
      <c r="C156" s="396" t="s">
        <v>1029</v>
      </c>
      <c r="D156" s="351">
        <v>50000</v>
      </c>
      <c r="E156" s="398">
        <v>100.27472527472527</v>
      </c>
      <c r="F156" s="577" t="s">
        <v>816</v>
      </c>
      <c r="G156" s="286">
        <v>27</v>
      </c>
    </row>
    <row r="157" spans="1:7" ht="11.25" customHeight="1" x14ac:dyDescent="0.2">
      <c r="A157" s="111" t="s">
        <v>426</v>
      </c>
      <c r="B157" s="352">
        <v>2</v>
      </c>
      <c r="C157" s="396" t="s">
        <v>743</v>
      </c>
      <c r="D157" s="351">
        <v>3400</v>
      </c>
      <c r="E157" s="398">
        <v>2</v>
      </c>
      <c r="F157" s="577">
        <v>18.496958233562776</v>
      </c>
      <c r="G157" s="286">
        <v>930</v>
      </c>
    </row>
    <row r="158" spans="1:7" ht="11.25" customHeight="1" x14ac:dyDescent="0.2">
      <c r="A158" s="111" t="s">
        <v>427</v>
      </c>
      <c r="B158" s="352">
        <v>13</v>
      </c>
      <c r="C158" s="396" t="s">
        <v>1029</v>
      </c>
      <c r="D158" s="351">
        <v>20</v>
      </c>
      <c r="E158" s="398">
        <v>10000</v>
      </c>
      <c r="F158" s="577">
        <v>106000</v>
      </c>
      <c r="G158" s="286">
        <v>13</v>
      </c>
    </row>
    <row r="159" spans="1:7" ht="11.25" customHeight="1" thickBot="1" x14ac:dyDescent="0.25">
      <c r="A159" s="113" t="s">
        <v>428</v>
      </c>
      <c r="B159" s="354">
        <v>22</v>
      </c>
      <c r="C159" s="578" t="s">
        <v>1029</v>
      </c>
      <c r="D159" s="523">
        <v>5000</v>
      </c>
      <c r="E159" s="408">
        <v>6016.4835164835167</v>
      </c>
      <c r="F159" s="579" t="s">
        <v>816</v>
      </c>
      <c r="G159" s="293">
        <v>22</v>
      </c>
    </row>
    <row r="160" spans="1:7" ht="11.25" customHeight="1" thickTop="1" x14ac:dyDescent="0.2">
      <c r="A160" s="65" t="s">
        <v>432</v>
      </c>
      <c r="B160" s="109"/>
      <c r="C160" s="446"/>
      <c r="D160" s="109"/>
      <c r="E160" s="109"/>
      <c r="F160" s="109"/>
      <c r="G160" s="336"/>
    </row>
    <row r="161" spans="1:7" ht="11.25" customHeight="1" x14ac:dyDescent="0.2">
      <c r="A161" s="65" t="s">
        <v>214</v>
      </c>
      <c r="B161" s="109"/>
      <c r="C161" s="446"/>
      <c r="D161" s="109"/>
      <c r="E161" s="109"/>
      <c r="F161" s="109"/>
      <c r="G161" s="336"/>
    </row>
    <row r="162" spans="1:7" ht="11.25" customHeight="1" x14ac:dyDescent="0.2">
      <c r="A162" s="65" t="s">
        <v>323</v>
      </c>
      <c r="B162" s="109"/>
      <c r="C162" s="446"/>
      <c r="D162" s="109"/>
      <c r="E162" s="109"/>
      <c r="F162" s="109"/>
      <c r="G162" s="336"/>
    </row>
    <row r="163" spans="1:7" ht="11.25" customHeight="1" x14ac:dyDescent="0.2">
      <c r="A163" s="65"/>
      <c r="B163" s="109"/>
      <c r="C163" s="446"/>
      <c r="D163" s="109"/>
      <c r="E163" s="109"/>
      <c r="F163" s="109"/>
      <c r="G163" s="336"/>
    </row>
    <row r="164" spans="1:7" ht="11.25" customHeight="1" x14ac:dyDescent="0.2">
      <c r="A164" s="66" t="s">
        <v>666</v>
      </c>
      <c r="B164" s="109"/>
      <c r="C164" s="446"/>
      <c r="D164" s="109"/>
      <c r="E164" s="109"/>
      <c r="F164" s="109"/>
      <c r="G164" s="336"/>
    </row>
    <row r="165" spans="1:7" ht="11.25" customHeight="1" x14ac:dyDescent="0.2">
      <c r="A165" s="66" t="s">
        <v>217</v>
      </c>
      <c r="B165" s="109"/>
      <c r="C165" s="446"/>
      <c r="D165" s="109"/>
      <c r="E165" s="109"/>
      <c r="F165" s="109"/>
      <c r="G165" s="336"/>
    </row>
    <row r="166" spans="1:7" ht="11.25" customHeight="1" x14ac:dyDescent="0.2">
      <c r="A166" s="66" t="s">
        <v>664</v>
      </c>
      <c r="B166" s="109"/>
      <c r="C166" s="446"/>
      <c r="D166" s="109"/>
      <c r="E166" s="109"/>
      <c r="F166" s="109"/>
      <c r="G166" s="336"/>
    </row>
    <row r="167" spans="1:7" ht="11.25" customHeight="1" x14ac:dyDescent="0.2">
      <c r="A167" s="66" t="s">
        <v>218</v>
      </c>
      <c r="B167" s="109"/>
      <c r="C167" s="446"/>
      <c r="D167" s="109"/>
      <c r="E167" s="109"/>
      <c r="F167" s="109"/>
      <c r="G167" s="336"/>
    </row>
    <row r="168" spans="1:7" ht="11.25" customHeight="1" x14ac:dyDescent="0.2">
      <c r="A168" s="66" t="s">
        <v>236</v>
      </c>
      <c r="B168" s="109"/>
      <c r="C168" s="446"/>
      <c r="D168" s="109"/>
      <c r="E168" s="109"/>
      <c r="F168" s="109"/>
      <c r="G168" s="336"/>
    </row>
    <row r="169" spans="1:7" ht="11.25" customHeight="1" x14ac:dyDescent="0.2">
      <c r="A169" s="66" t="s">
        <v>906</v>
      </c>
      <c r="B169" s="109"/>
      <c r="C169" s="446"/>
      <c r="D169" s="109"/>
      <c r="E169" s="109"/>
      <c r="F169" s="109"/>
      <c r="G169" s="336"/>
    </row>
    <row r="170" spans="1:7" ht="11.25" customHeight="1" x14ac:dyDescent="0.2">
      <c r="A170" s="115" t="s">
        <v>219</v>
      </c>
      <c r="B170" s="109"/>
      <c r="C170" s="446"/>
      <c r="D170" s="109"/>
      <c r="E170" s="109"/>
      <c r="F170" s="109"/>
      <c r="G170" s="336"/>
    </row>
    <row r="171" spans="1:7" ht="11.25" customHeight="1" x14ac:dyDescent="0.2">
      <c r="A171" s="66" t="s">
        <v>907</v>
      </c>
      <c r="B171" s="109"/>
      <c r="C171" s="446"/>
      <c r="D171" s="109"/>
      <c r="E171" s="109"/>
      <c r="F171" s="109"/>
      <c r="G171" s="336"/>
    </row>
    <row r="172" spans="1:7" ht="11.25" customHeight="1" x14ac:dyDescent="0.2">
      <c r="A172" s="66" t="s">
        <v>969</v>
      </c>
      <c r="B172" s="109"/>
      <c r="C172" s="446"/>
      <c r="D172" s="109"/>
      <c r="E172" s="109"/>
      <c r="F172" s="109"/>
      <c r="G172" s="336"/>
    </row>
    <row r="173" spans="1:7" ht="11.25" customHeight="1" x14ac:dyDescent="0.2">
      <c r="A173" s="66" t="s">
        <v>646</v>
      </c>
      <c r="B173" s="109"/>
      <c r="C173" s="446"/>
      <c r="D173" s="109"/>
      <c r="E173" s="109"/>
      <c r="F173" s="109"/>
      <c r="G173" s="336"/>
    </row>
    <row r="174" spans="1:7" ht="11.25" customHeight="1" thickBot="1" x14ac:dyDescent="0.25">
      <c r="A174" s="68" t="s">
        <v>220</v>
      </c>
      <c r="B174" s="114"/>
      <c r="C174" s="416"/>
      <c r="D174" s="114"/>
      <c r="E174" s="114"/>
      <c r="F174" s="114"/>
      <c r="G174" s="527"/>
    </row>
    <row r="175" spans="1:7" ht="12" thickTop="1" x14ac:dyDescent="0.2"/>
    <row r="181" spans="1:1" x14ac:dyDescent="0.2">
      <c r="A181" s="581"/>
    </row>
  </sheetData>
  <sheetProtection algorithmName="SHA-512" hashValue="o3dtAITOZ4tkHiLghWBXi32tI/Sg/wIZMNkc+v+9QADf+CFs7f754QJbnmhgYsLZDYXhTwYheE3avZelTXpBww==" saltValue="qQOgEdryjG029WwNN+cgSA==" spinCount="100000" sheet="1" objects="1" scenarios="1"/>
  <mergeCells count="3">
    <mergeCell ref="B4:B5"/>
    <mergeCell ref="A1:G1"/>
    <mergeCell ref="A4:A5"/>
  </mergeCells>
  <phoneticPr fontId="0" type="noConversion"/>
  <printOptions horizontalCentered="1"/>
  <pageMargins left="0.17" right="0.16" top="0.53" bottom="1" header="0.5" footer="0.5"/>
  <pageSetup scale="78" fitToHeight="4" orientation="landscape" r:id="rId1"/>
  <headerFooter alignWithMargins="0">
    <oddFooter>&amp;LHawai'i DOH
Fall 2017&amp;C&amp;8Page &amp;P of &amp;N&amp;R&amp;A</oddFooter>
  </headerFooter>
  <rowBreaks count="1" manualBreakCount="1">
    <brk id="15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81"/>
  <sheetViews>
    <sheetView zoomScaleNormal="100" workbookViewId="0">
      <pane ySplit="3075" topLeftCell="A6" activePane="bottomLeft"/>
      <selection activeCell="I16" sqref="I16"/>
      <selection pane="bottomLeft" activeCell="I16" sqref="I16"/>
    </sheetView>
  </sheetViews>
  <sheetFormatPr defaultColWidth="9.140625" defaultRowHeight="11.25" x14ac:dyDescent="0.2"/>
  <cols>
    <col min="1" max="1" width="40.7109375" style="112" customWidth="1"/>
    <col min="2" max="2" width="12.5703125" style="116" customWidth="1"/>
    <col min="3" max="3" width="20.7109375" style="580" customWidth="1"/>
    <col min="4" max="4" width="12.28515625" style="116" customWidth="1"/>
    <col min="5" max="5" width="8.85546875" style="116" customWidth="1"/>
    <col min="6" max="6" width="15.7109375" style="116" customWidth="1"/>
    <col min="7" max="7" width="13.7109375" style="116" customWidth="1"/>
    <col min="8" max="16384" width="9.140625" style="112"/>
  </cols>
  <sheetData>
    <row r="1" spans="1:7" s="107" customFormat="1" ht="50.1" customHeight="1" x14ac:dyDescent="0.25">
      <c r="A1" s="991" t="s">
        <v>174</v>
      </c>
      <c r="B1" s="995"/>
      <c r="C1" s="995"/>
      <c r="D1" s="995"/>
      <c r="E1" s="995"/>
      <c r="F1" s="995"/>
      <c r="G1" s="996"/>
    </row>
    <row r="2" spans="1:7" s="107" customFormat="1" ht="15" x14ac:dyDescent="0.25">
      <c r="A2" s="564" t="s">
        <v>29</v>
      </c>
      <c r="B2" s="363"/>
      <c r="C2" s="363"/>
      <c r="D2" s="363"/>
      <c r="E2" s="363"/>
      <c r="F2" s="363"/>
      <c r="G2" s="328"/>
    </row>
    <row r="3" spans="1:7" s="107" customFormat="1" ht="12" thickBot="1" x14ac:dyDescent="0.25">
      <c r="A3" s="565"/>
      <c r="B3" s="363"/>
      <c r="C3" s="566"/>
      <c r="D3" s="363"/>
      <c r="E3" s="363"/>
      <c r="F3" s="363"/>
      <c r="G3" s="116"/>
    </row>
    <row r="4" spans="1:7" s="110" customFormat="1" ht="48.75" customHeight="1" thickTop="1" x14ac:dyDescent="0.2">
      <c r="A4" s="993" t="s">
        <v>523</v>
      </c>
      <c r="B4" s="989" t="s">
        <v>613</v>
      </c>
      <c r="C4" s="567"/>
      <c r="D4" s="568" t="s">
        <v>215</v>
      </c>
      <c r="E4" s="569" t="s">
        <v>614</v>
      </c>
      <c r="F4" s="570" t="s">
        <v>476</v>
      </c>
      <c r="G4" s="571" t="s">
        <v>150</v>
      </c>
    </row>
    <row r="5" spans="1:7" s="110" customFormat="1" ht="15.75" customHeight="1" thickBot="1" x14ac:dyDescent="0.25">
      <c r="A5" s="994"/>
      <c r="B5" s="990"/>
      <c r="C5" s="572" t="s">
        <v>429</v>
      </c>
      <c r="D5" s="573" t="s">
        <v>615</v>
      </c>
      <c r="E5" s="386" t="s">
        <v>699</v>
      </c>
      <c r="F5" s="574" t="s">
        <v>616</v>
      </c>
      <c r="G5" s="575" t="s">
        <v>332</v>
      </c>
    </row>
    <row r="6" spans="1:7" s="110" customFormat="1" ht="11.25" customHeight="1" x14ac:dyDescent="0.2">
      <c r="A6" s="138" t="s">
        <v>477</v>
      </c>
      <c r="B6" s="348">
        <v>20</v>
      </c>
      <c r="C6" s="390" t="s">
        <v>226</v>
      </c>
      <c r="D6" s="347">
        <v>20</v>
      </c>
      <c r="E6" s="392">
        <v>353.51089588377721</v>
      </c>
      <c r="F6" s="576">
        <v>3900</v>
      </c>
      <c r="G6" s="330">
        <v>320</v>
      </c>
    </row>
    <row r="7" spans="1:7" s="110" customFormat="1" ht="11.25" customHeight="1" x14ac:dyDescent="0.2">
      <c r="A7" s="111" t="s">
        <v>478</v>
      </c>
      <c r="B7" s="352">
        <v>235.67393058918483</v>
      </c>
      <c r="C7" s="396" t="s">
        <v>743</v>
      </c>
      <c r="D7" s="351">
        <v>1965</v>
      </c>
      <c r="E7" s="398">
        <v>235.67393058918483</v>
      </c>
      <c r="F7" s="577" t="s">
        <v>1026</v>
      </c>
      <c r="G7" s="286">
        <v>300</v>
      </c>
    </row>
    <row r="8" spans="1:7" s="110" customFormat="1" ht="11.25" customHeight="1" x14ac:dyDescent="0.2">
      <c r="A8" s="111" t="s">
        <v>479</v>
      </c>
      <c r="B8" s="352">
        <v>14110.433698212553</v>
      </c>
      <c r="C8" s="396" t="s">
        <v>743</v>
      </c>
      <c r="D8" s="351">
        <v>20000</v>
      </c>
      <c r="E8" s="398">
        <v>14110.433698212553</v>
      </c>
      <c r="F8" s="577">
        <v>617408431.79425704</v>
      </c>
      <c r="G8" s="286">
        <v>15000</v>
      </c>
    </row>
    <row r="9" spans="1:7" s="110" customFormat="1" ht="11.25" customHeight="1" x14ac:dyDescent="0.2">
      <c r="A9" s="111" t="s">
        <v>480</v>
      </c>
      <c r="B9" s="352">
        <v>1.0914125270236731E-3</v>
      </c>
      <c r="C9" s="396" t="s">
        <v>743</v>
      </c>
      <c r="D9" s="351">
        <v>8.5</v>
      </c>
      <c r="E9" s="398">
        <v>1.0914125270236731E-3</v>
      </c>
      <c r="F9" s="577" t="s">
        <v>816</v>
      </c>
      <c r="G9" s="286">
        <v>1.3</v>
      </c>
    </row>
    <row r="10" spans="1:7" s="110" customFormat="1" ht="11.25" customHeight="1" x14ac:dyDescent="0.2">
      <c r="A10" s="111" t="s">
        <v>133</v>
      </c>
      <c r="B10" s="352">
        <v>180.49450549450549</v>
      </c>
      <c r="C10" s="396" t="s">
        <v>743</v>
      </c>
      <c r="D10" s="351">
        <v>50000</v>
      </c>
      <c r="E10" s="398">
        <v>180.49450549450549</v>
      </c>
      <c r="F10" s="577" t="s">
        <v>816</v>
      </c>
      <c r="G10" s="286">
        <v>1800</v>
      </c>
    </row>
    <row r="11" spans="1:7" s="110" customFormat="1" ht="11.25" customHeight="1" x14ac:dyDescent="0.2">
      <c r="A11" s="134" t="s">
        <v>134</v>
      </c>
      <c r="B11" s="352">
        <v>40.109890109890109</v>
      </c>
      <c r="C11" s="396" t="s">
        <v>743</v>
      </c>
      <c r="D11" s="351">
        <v>50000</v>
      </c>
      <c r="E11" s="398">
        <v>40.109890109890109</v>
      </c>
      <c r="F11" s="577" t="s">
        <v>816</v>
      </c>
      <c r="G11" s="286">
        <v>160</v>
      </c>
    </row>
    <row r="12" spans="1:7" s="110" customFormat="1" ht="11.25" customHeight="1" x14ac:dyDescent="0.2">
      <c r="A12" s="134" t="s">
        <v>68</v>
      </c>
      <c r="B12" s="352">
        <v>40.109890109890109</v>
      </c>
      <c r="C12" s="396" t="s">
        <v>743</v>
      </c>
      <c r="D12" s="351">
        <v>50000</v>
      </c>
      <c r="E12" s="398">
        <v>40.109890109890109</v>
      </c>
      <c r="F12" s="577" t="s">
        <v>816</v>
      </c>
      <c r="G12" s="286">
        <v>98</v>
      </c>
    </row>
    <row r="13" spans="1:7" s="110" customFormat="1" ht="11.25" customHeight="1" x14ac:dyDescent="0.2">
      <c r="A13" s="111" t="s">
        <v>481</v>
      </c>
      <c r="B13" s="352">
        <v>0.18</v>
      </c>
      <c r="C13" s="396" t="s">
        <v>1029</v>
      </c>
      <c r="D13" s="351">
        <v>21.5</v>
      </c>
      <c r="E13" s="398">
        <v>1767.5544794188861</v>
      </c>
      <c r="F13" s="577">
        <v>43</v>
      </c>
      <c r="G13" s="286">
        <v>0.18</v>
      </c>
    </row>
    <row r="14" spans="1:7" s="110" customFormat="1" ht="11.25" customHeight="1" x14ac:dyDescent="0.2">
      <c r="A14" s="111" t="s">
        <v>482</v>
      </c>
      <c r="B14" s="352">
        <v>6</v>
      </c>
      <c r="C14" s="396" t="s">
        <v>743</v>
      </c>
      <c r="D14" s="351">
        <v>50000</v>
      </c>
      <c r="E14" s="398">
        <v>6</v>
      </c>
      <c r="F14" s="577" t="s">
        <v>816</v>
      </c>
      <c r="G14" s="286">
        <v>180</v>
      </c>
    </row>
    <row r="15" spans="1:7" s="110" customFormat="1" ht="11.25" customHeight="1" x14ac:dyDescent="0.2">
      <c r="A15" s="111" t="s">
        <v>584</v>
      </c>
      <c r="B15" s="352">
        <v>10</v>
      </c>
      <c r="C15" s="396" t="s">
        <v>743</v>
      </c>
      <c r="D15" s="351">
        <v>50000</v>
      </c>
      <c r="E15" s="398">
        <v>10</v>
      </c>
      <c r="F15" s="577" t="s">
        <v>816</v>
      </c>
      <c r="G15" s="286">
        <v>69</v>
      </c>
    </row>
    <row r="16" spans="1:7" s="110" customFormat="1" ht="11.25" customHeight="1" x14ac:dyDescent="0.2">
      <c r="A16" s="111" t="s">
        <v>69</v>
      </c>
      <c r="B16" s="352">
        <v>3</v>
      </c>
      <c r="C16" s="396" t="s">
        <v>743</v>
      </c>
      <c r="D16" s="351">
        <v>20</v>
      </c>
      <c r="E16" s="398">
        <v>3</v>
      </c>
      <c r="F16" s="577" t="s">
        <v>816</v>
      </c>
      <c r="G16" s="286">
        <v>330</v>
      </c>
    </row>
    <row r="17" spans="1:7" s="110" customFormat="1" ht="11.25" customHeight="1" x14ac:dyDescent="0.2">
      <c r="A17" s="111" t="s">
        <v>585</v>
      </c>
      <c r="B17" s="352">
        <v>2000</v>
      </c>
      <c r="C17" s="396" t="s">
        <v>1029</v>
      </c>
      <c r="D17" s="351">
        <v>50000</v>
      </c>
      <c r="E17" s="398">
        <v>2000</v>
      </c>
      <c r="F17" s="577" t="s">
        <v>816</v>
      </c>
      <c r="G17" s="286">
        <v>2000</v>
      </c>
    </row>
    <row r="18" spans="1:7" s="110" customFormat="1" ht="11.25" customHeight="1" x14ac:dyDescent="0.2">
      <c r="A18" s="111" t="s">
        <v>964</v>
      </c>
      <c r="B18" s="352">
        <v>2.8</v>
      </c>
      <c r="C18" s="396" t="s">
        <v>1029</v>
      </c>
      <c r="D18" s="351">
        <v>1900</v>
      </c>
      <c r="E18" s="398">
        <v>1002.7472527472528</v>
      </c>
      <c r="F18" s="577" t="s">
        <v>816</v>
      </c>
      <c r="G18" s="286">
        <v>2.8</v>
      </c>
    </row>
    <row r="19" spans="1:7" s="110" customFormat="1" ht="11.25" customHeight="1" x14ac:dyDescent="0.2">
      <c r="A19" s="111" t="s">
        <v>586</v>
      </c>
      <c r="B19" s="352">
        <v>5</v>
      </c>
      <c r="C19" s="396" t="s">
        <v>743</v>
      </c>
      <c r="D19" s="351">
        <v>170</v>
      </c>
      <c r="E19" s="398">
        <v>5</v>
      </c>
      <c r="F19" s="577">
        <v>2250.3937370979761</v>
      </c>
      <c r="G19" s="286">
        <v>1700</v>
      </c>
    </row>
    <row r="20" spans="1:7" s="110" customFormat="1" ht="11.25" customHeight="1" x14ac:dyDescent="0.2">
      <c r="A20" s="111" t="s">
        <v>587</v>
      </c>
      <c r="B20" s="352">
        <v>2.9211684673869549E-2</v>
      </c>
      <c r="C20" s="396" t="s">
        <v>743</v>
      </c>
      <c r="D20" s="351">
        <v>4.7</v>
      </c>
      <c r="E20" s="398">
        <v>2.9211684673869549E-2</v>
      </c>
      <c r="F20" s="577" t="s">
        <v>816</v>
      </c>
      <c r="G20" s="286">
        <v>300</v>
      </c>
    </row>
    <row r="21" spans="1:7" s="110" customFormat="1" ht="11.25" customHeight="1" x14ac:dyDescent="0.2">
      <c r="A21" s="111" t="s">
        <v>588</v>
      </c>
      <c r="B21" s="352">
        <v>0.2</v>
      </c>
      <c r="C21" s="396" t="s">
        <v>743</v>
      </c>
      <c r="D21" s="351">
        <v>0.8</v>
      </c>
      <c r="E21" s="398">
        <v>0.2</v>
      </c>
      <c r="F21" s="577" t="s">
        <v>816</v>
      </c>
      <c r="G21" s="286">
        <v>300</v>
      </c>
    </row>
    <row r="22" spans="1:7" s="110" customFormat="1" ht="11.25" customHeight="1" x14ac:dyDescent="0.2">
      <c r="A22" s="111" t="s">
        <v>589</v>
      </c>
      <c r="B22" s="352">
        <v>0.21533923303834807</v>
      </c>
      <c r="C22" s="396" t="s">
        <v>743</v>
      </c>
      <c r="D22" s="351">
        <v>0.75</v>
      </c>
      <c r="E22" s="398">
        <v>0.21533923303834807</v>
      </c>
      <c r="F22" s="577" t="s">
        <v>816</v>
      </c>
      <c r="G22" s="286">
        <v>300</v>
      </c>
    </row>
    <row r="23" spans="1:7" s="110" customFormat="1" ht="11.25" customHeight="1" x14ac:dyDescent="0.2">
      <c r="A23" s="111" t="s">
        <v>590</v>
      </c>
      <c r="B23" s="352">
        <v>0.12999999999999998</v>
      </c>
      <c r="C23" s="396" t="s">
        <v>226</v>
      </c>
      <c r="D23" s="351">
        <v>0.12999999999999998</v>
      </c>
      <c r="E23" s="398">
        <v>802.19780219780216</v>
      </c>
      <c r="F23" s="577" t="s">
        <v>816</v>
      </c>
      <c r="G23" s="286">
        <v>300</v>
      </c>
    </row>
    <row r="24" spans="1:7" s="110" customFormat="1" ht="11.25" customHeight="1" x14ac:dyDescent="0.2">
      <c r="A24" s="111" t="s">
        <v>591</v>
      </c>
      <c r="B24" s="352">
        <v>0.4</v>
      </c>
      <c r="C24" s="396" t="s">
        <v>226</v>
      </c>
      <c r="D24" s="351">
        <v>0.4</v>
      </c>
      <c r="E24" s="398">
        <v>2.1533923303834808</v>
      </c>
      <c r="F24" s="577" t="s">
        <v>816</v>
      </c>
      <c r="G24" s="286">
        <v>300</v>
      </c>
    </row>
    <row r="25" spans="1:7" s="110" customFormat="1" ht="11.25" customHeight="1" x14ac:dyDescent="0.2">
      <c r="A25" s="111" t="s">
        <v>100</v>
      </c>
      <c r="B25" s="352">
        <v>4</v>
      </c>
      <c r="C25" s="396" t="s">
        <v>743</v>
      </c>
      <c r="D25" s="351">
        <v>50000</v>
      </c>
      <c r="E25" s="398">
        <v>4</v>
      </c>
      <c r="F25" s="577" t="s">
        <v>816</v>
      </c>
      <c r="G25" s="286">
        <v>35</v>
      </c>
    </row>
    <row r="26" spans="1:7" s="110" customFormat="1" ht="11.25" customHeight="1" x14ac:dyDescent="0.2">
      <c r="A26" s="111" t="s">
        <v>195</v>
      </c>
      <c r="B26" s="352">
        <v>0.5</v>
      </c>
      <c r="C26" s="396" t="s">
        <v>226</v>
      </c>
      <c r="D26" s="351">
        <v>0.5</v>
      </c>
      <c r="E26" s="398">
        <v>0.83421630748893139</v>
      </c>
      <c r="F26" s="577" t="s">
        <v>1026</v>
      </c>
      <c r="G26" s="286">
        <v>26</v>
      </c>
    </row>
    <row r="27" spans="1:7" s="110" customFormat="1" ht="11.25" customHeight="1" x14ac:dyDescent="0.2">
      <c r="A27" s="111" t="s">
        <v>101</v>
      </c>
      <c r="B27" s="352">
        <v>1.3719999248219218E-2</v>
      </c>
      <c r="C27" s="396" t="s">
        <v>743</v>
      </c>
      <c r="D27" s="351">
        <v>360</v>
      </c>
      <c r="E27" s="398">
        <v>1.3719999248219218E-2</v>
      </c>
      <c r="F27" s="577">
        <v>175.65607394552634</v>
      </c>
      <c r="G27" s="286">
        <v>23800</v>
      </c>
    </row>
    <row r="28" spans="1:7" s="110" customFormat="1" ht="11.25" customHeight="1" x14ac:dyDescent="0.2">
      <c r="A28" s="353" t="s">
        <v>927</v>
      </c>
      <c r="B28" s="352">
        <v>0.37322971522061449</v>
      </c>
      <c r="C28" s="396" t="s">
        <v>1029</v>
      </c>
      <c r="D28" s="351">
        <v>320</v>
      </c>
      <c r="E28" s="398">
        <v>0.37322971522061449</v>
      </c>
      <c r="F28" s="577" t="s">
        <v>1026</v>
      </c>
      <c r="G28" s="286">
        <v>0.37322971522061449</v>
      </c>
    </row>
    <row r="29" spans="1:7" s="110" customFormat="1" ht="11.25" customHeight="1" x14ac:dyDescent="0.2">
      <c r="A29" s="111" t="s">
        <v>102</v>
      </c>
      <c r="B29" s="352">
        <v>6</v>
      </c>
      <c r="C29" s="396" t="s">
        <v>743</v>
      </c>
      <c r="D29" s="351">
        <v>135</v>
      </c>
      <c r="E29" s="398">
        <v>6</v>
      </c>
      <c r="F29" s="577" t="s">
        <v>816</v>
      </c>
      <c r="G29" s="286">
        <v>27</v>
      </c>
    </row>
    <row r="30" spans="1:7" s="110" customFormat="1" ht="11.25" customHeight="1" x14ac:dyDescent="0.2">
      <c r="A30" s="111" t="s">
        <v>103</v>
      </c>
      <c r="B30" s="352">
        <v>4010.9890109890111</v>
      </c>
      <c r="C30" s="396" t="s">
        <v>743</v>
      </c>
      <c r="D30" s="351">
        <v>50000</v>
      </c>
      <c r="E30" s="398">
        <v>4010.9890109890111</v>
      </c>
      <c r="F30" s="577" t="s">
        <v>816</v>
      </c>
      <c r="G30" s="286">
        <v>34000</v>
      </c>
    </row>
    <row r="31" spans="1:7" s="110" customFormat="1" ht="11.25" customHeight="1" x14ac:dyDescent="0.2">
      <c r="A31" s="111" t="s">
        <v>104</v>
      </c>
      <c r="B31" s="352">
        <v>0.13541237706225631</v>
      </c>
      <c r="C31" s="396" t="s">
        <v>743</v>
      </c>
      <c r="D31" s="351">
        <v>50000</v>
      </c>
      <c r="E31" s="398">
        <v>0.13541237706225631</v>
      </c>
      <c r="F31" s="577">
        <v>114.99301190674856</v>
      </c>
      <c r="G31" s="286">
        <v>3100</v>
      </c>
    </row>
    <row r="32" spans="1:7" s="110" customFormat="1" ht="11.25" customHeight="1" x14ac:dyDescent="0.2">
      <c r="A32" s="111" t="s">
        <v>105</v>
      </c>
      <c r="B32" s="352">
        <v>80</v>
      </c>
      <c r="C32" s="396" t="s">
        <v>743</v>
      </c>
      <c r="D32" s="351">
        <v>510</v>
      </c>
      <c r="E32" s="398">
        <v>80</v>
      </c>
      <c r="F32" s="577" t="s">
        <v>816</v>
      </c>
      <c r="G32" s="286">
        <v>1100</v>
      </c>
    </row>
    <row r="33" spans="1:7" s="110" customFormat="1" ht="11.25" customHeight="1" x14ac:dyDescent="0.2">
      <c r="A33" s="111" t="s">
        <v>106</v>
      </c>
      <c r="B33" s="352">
        <v>7.6041666666666679</v>
      </c>
      <c r="C33" s="396" t="s">
        <v>743</v>
      </c>
      <c r="D33" s="351">
        <v>50000</v>
      </c>
      <c r="E33" s="398">
        <v>7.6041666666666679</v>
      </c>
      <c r="F33" s="577">
        <v>406.594108187725</v>
      </c>
      <c r="G33" s="286">
        <v>38</v>
      </c>
    </row>
    <row r="34" spans="1:7" s="110" customFormat="1" ht="11.25" customHeight="1" x14ac:dyDescent="0.2">
      <c r="A34" s="111" t="s">
        <v>107</v>
      </c>
      <c r="B34" s="352">
        <v>3</v>
      </c>
      <c r="C34" s="396" t="s">
        <v>1029</v>
      </c>
      <c r="D34" s="351">
        <v>50000</v>
      </c>
      <c r="E34" s="398">
        <v>5</v>
      </c>
      <c r="F34" s="577" t="s">
        <v>816</v>
      </c>
      <c r="G34" s="286">
        <v>3</v>
      </c>
    </row>
    <row r="35" spans="1:7" s="110" customFormat="1" ht="11.25" customHeight="1" x14ac:dyDescent="0.2">
      <c r="A35" s="111" t="s">
        <v>108</v>
      </c>
      <c r="B35" s="352">
        <v>5</v>
      </c>
      <c r="C35" s="396" t="s">
        <v>743</v>
      </c>
      <c r="D35" s="351">
        <v>520</v>
      </c>
      <c r="E35" s="398">
        <v>5</v>
      </c>
      <c r="F35" s="577">
        <v>109.78360683200988</v>
      </c>
      <c r="G35" s="286">
        <v>12000</v>
      </c>
    </row>
    <row r="36" spans="1:7" s="110" customFormat="1" ht="11.25" customHeight="1" x14ac:dyDescent="0.2">
      <c r="A36" s="111" t="s">
        <v>524</v>
      </c>
      <c r="B36" s="352">
        <v>0.09</v>
      </c>
      <c r="C36" s="396" t="s">
        <v>1029</v>
      </c>
      <c r="D36" s="351">
        <v>2.5</v>
      </c>
      <c r="E36" s="398">
        <v>2</v>
      </c>
      <c r="F36" s="577" t="s">
        <v>816</v>
      </c>
      <c r="G36" s="286">
        <v>0.09</v>
      </c>
    </row>
    <row r="37" spans="1:7" s="110" customFormat="1" ht="11.25" customHeight="1" x14ac:dyDescent="0.2">
      <c r="A37" s="111" t="s">
        <v>109</v>
      </c>
      <c r="B37" s="352">
        <v>0.38954108858057629</v>
      </c>
      <c r="C37" s="396" t="s">
        <v>743</v>
      </c>
      <c r="D37" s="351">
        <v>50000</v>
      </c>
      <c r="E37" s="398">
        <v>0.38954108858057629</v>
      </c>
      <c r="F37" s="577" t="s">
        <v>816</v>
      </c>
      <c r="G37" s="286">
        <v>459</v>
      </c>
    </row>
    <row r="38" spans="1:7" s="110" customFormat="1" ht="11.25" customHeight="1" x14ac:dyDescent="0.2">
      <c r="A38" s="111" t="s">
        <v>110</v>
      </c>
      <c r="B38" s="352">
        <v>50</v>
      </c>
      <c r="C38" s="396" t="s">
        <v>226</v>
      </c>
      <c r="D38" s="351">
        <v>50</v>
      </c>
      <c r="E38" s="398">
        <v>100</v>
      </c>
      <c r="F38" s="577">
        <v>12400.875594724155</v>
      </c>
      <c r="G38" s="286">
        <v>220</v>
      </c>
    </row>
    <row r="39" spans="1:7" s="110" customFormat="1" ht="11.25" customHeight="1" x14ac:dyDescent="0.2">
      <c r="A39" s="111" t="s">
        <v>669</v>
      </c>
      <c r="B39" s="352">
        <v>16</v>
      </c>
      <c r="C39" s="396" t="s">
        <v>226</v>
      </c>
      <c r="D39" s="351">
        <v>16</v>
      </c>
      <c r="E39" s="398">
        <v>20857.142857142859</v>
      </c>
      <c r="F39" s="577">
        <v>603988.68665359775</v>
      </c>
      <c r="G39" s="286">
        <v>20857.142857142859</v>
      </c>
    </row>
    <row r="40" spans="1:7" ht="11.25" customHeight="1" x14ac:dyDescent="0.2">
      <c r="A40" s="136" t="s">
        <v>111</v>
      </c>
      <c r="B40" s="352">
        <v>70</v>
      </c>
      <c r="C40" s="396" t="s">
        <v>743</v>
      </c>
      <c r="D40" s="351">
        <v>2400</v>
      </c>
      <c r="E40" s="398">
        <v>70</v>
      </c>
      <c r="F40" s="577">
        <v>108.3094022043858</v>
      </c>
      <c r="G40" s="286">
        <v>490</v>
      </c>
    </row>
    <row r="41" spans="1:7" ht="11.25" customHeight="1" x14ac:dyDescent="0.2">
      <c r="A41" s="111" t="s">
        <v>670</v>
      </c>
      <c r="B41" s="352">
        <v>187.71428571428572</v>
      </c>
      <c r="C41" s="396" t="s">
        <v>1029</v>
      </c>
      <c r="D41" s="351">
        <v>50000</v>
      </c>
      <c r="E41" s="398">
        <v>187.71428571428572</v>
      </c>
      <c r="F41" s="577">
        <v>5216.5892543454502</v>
      </c>
      <c r="G41" s="286">
        <v>187.71428571428572</v>
      </c>
    </row>
    <row r="42" spans="1:7" ht="11.25" customHeight="1" x14ac:dyDescent="0.2">
      <c r="A42" s="111" t="s">
        <v>112</v>
      </c>
      <c r="B42" s="352">
        <v>0.18</v>
      </c>
      <c r="C42" s="396" t="s">
        <v>226</v>
      </c>
      <c r="D42" s="351">
        <v>0.18</v>
      </c>
      <c r="E42" s="398">
        <v>29.459241323648104</v>
      </c>
      <c r="F42" s="577">
        <v>100405.44972413174</v>
      </c>
      <c r="G42" s="286">
        <v>400</v>
      </c>
    </row>
    <row r="43" spans="1:7" ht="11.25" customHeight="1" x14ac:dyDescent="0.2">
      <c r="A43" s="111" t="s">
        <v>522</v>
      </c>
      <c r="B43" s="352">
        <v>16</v>
      </c>
      <c r="C43" s="396" t="s">
        <v>1029</v>
      </c>
      <c r="D43" s="351">
        <v>50000</v>
      </c>
      <c r="E43" s="398">
        <v>100</v>
      </c>
      <c r="F43" s="577" t="s">
        <v>816</v>
      </c>
      <c r="G43" s="286">
        <v>16</v>
      </c>
    </row>
    <row r="44" spans="1:7" ht="11.25" customHeight="1" x14ac:dyDescent="0.2">
      <c r="A44" s="111" t="s">
        <v>667</v>
      </c>
      <c r="B44" s="352">
        <v>570</v>
      </c>
      <c r="C44" s="396" t="s">
        <v>1029</v>
      </c>
      <c r="D44" s="351">
        <v>50000</v>
      </c>
      <c r="E44" s="398">
        <v>30082.417582417584</v>
      </c>
      <c r="F44" s="577" t="s">
        <v>816</v>
      </c>
      <c r="G44" s="286">
        <v>570</v>
      </c>
    </row>
    <row r="45" spans="1:7" ht="11.25" customHeight="1" x14ac:dyDescent="0.2">
      <c r="A45" s="111" t="s">
        <v>668</v>
      </c>
      <c r="B45" s="352">
        <v>4.3067846607669615</v>
      </c>
      <c r="C45" s="396" t="s">
        <v>743</v>
      </c>
      <c r="D45" s="351">
        <v>50000</v>
      </c>
      <c r="E45" s="398">
        <v>4.3067846607669615</v>
      </c>
      <c r="F45" s="577" t="s">
        <v>816</v>
      </c>
      <c r="G45" s="286">
        <v>16</v>
      </c>
    </row>
    <row r="46" spans="1:7" ht="11.25" customHeight="1" x14ac:dyDescent="0.2">
      <c r="A46" s="111" t="s">
        <v>113</v>
      </c>
      <c r="B46" s="352">
        <v>1</v>
      </c>
      <c r="C46" s="396" t="s">
        <v>226</v>
      </c>
      <c r="D46" s="351">
        <v>1</v>
      </c>
      <c r="E46" s="398">
        <v>21.533923303834808</v>
      </c>
      <c r="F46" s="577" t="s">
        <v>816</v>
      </c>
      <c r="G46" s="286">
        <v>300</v>
      </c>
    </row>
    <row r="47" spans="1:7" ht="11.25" customHeight="1" x14ac:dyDescent="0.2">
      <c r="A47" s="111" t="s">
        <v>114</v>
      </c>
      <c r="B47" s="352">
        <v>6.0164835164835164</v>
      </c>
      <c r="C47" s="396" t="s">
        <v>743</v>
      </c>
      <c r="D47" s="351">
        <v>50000</v>
      </c>
      <c r="E47" s="398">
        <v>6.0164835164835164</v>
      </c>
      <c r="F47" s="577" t="s">
        <v>816</v>
      </c>
      <c r="G47" s="286">
        <v>120</v>
      </c>
    </row>
    <row r="48" spans="1:7" ht="11.25" customHeight="1" x14ac:dyDescent="0.2">
      <c r="A48" s="111" t="s">
        <v>115</v>
      </c>
      <c r="B48" s="352">
        <v>2.9</v>
      </c>
      <c r="C48" s="396" t="s">
        <v>1029</v>
      </c>
      <c r="D48" s="351">
        <v>1000</v>
      </c>
      <c r="E48" s="398">
        <v>1300</v>
      </c>
      <c r="F48" s="577" t="s">
        <v>816</v>
      </c>
      <c r="G48" s="286">
        <v>2.9</v>
      </c>
    </row>
    <row r="49" spans="1:7" ht="11.25" customHeight="1" x14ac:dyDescent="0.2">
      <c r="A49" s="111" t="s">
        <v>116</v>
      </c>
      <c r="B49" s="352">
        <v>1</v>
      </c>
      <c r="C49" s="396" t="s">
        <v>1029</v>
      </c>
      <c r="D49" s="351">
        <v>170</v>
      </c>
      <c r="E49" s="398">
        <v>200</v>
      </c>
      <c r="F49" s="577" t="s">
        <v>1026</v>
      </c>
      <c r="G49" s="286">
        <v>1</v>
      </c>
    </row>
    <row r="50" spans="1:7" ht="11.25" customHeight="1" x14ac:dyDescent="0.2">
      <c r="A50" s="134" t="s">
        <v>70</v>
      </c>
      <c r="B50" s="352">
        <v>0.70825652469195688</v>
      </c>
      <c r="C50" s="396" t="s">
        <v>743</v>
      </c>
      <c r="D50" s="351">
        <v>29850</v>
      </c>
      <c r="E50" s="398">
        <v>0.70825652469195688</v>
      </c>
      <c r="F50" s="577" t="s">
        <v>816</v>
      </c>
      <c r="G50" s="286">
        <v>520</v>
      </c>
    </row>
    <row r="51" spans="1:7" ht="11.25" customHeight="1" x14ac:dyDescent="0.2">
      <c r="A51" s="111" t="s">
        <v>71</v>
      </c>
      <c r="B51" s="352">
        <v>200</v>
      </c>
      <c r="C51" s="396" t="s">
        <v>743</v>
      </c>
      <c r="D51" s="351">
        <v>50000</v>
      </c>
      <c r="E51" s="398">
        <v>200</v>
      </c>
      <c r="F51" s="577" t="s">
        <v>816</v>
      </c>
      <c r="G51" s="286">
        <v>3000</v>
      </c>
    </row>
    <row r="52" spans="1:7" ht="11.25" customHeight="1" x14ac:dyDescent="0.2">
      <c r="A52" s="111" t="s">
        <v>117</v>
      </c>
      <c r="B52" s="352">
        <v>2.1533923303834808E-2</v>
      </c>
      <c r="C52" s="396" t="s">
        <v>743</v>
      </c>
      <c r="D52" s="351">
        <v>1.25</v>
      </c>
      <c r="E52" s="398">
        <v>2.1533923303834808E-2</v>
      </c>
      <c r="F52" s="577" t="s">
        <v>816</v>
      </c>
      <c r="G52" s="286">
        <v>300</v>
      </c>
    </row>
    <row r="53" spans="1:7" ht="11.25" customHeight="1" x14ac:dyDescent="0.2">
      <c r="A53" s="111" t="s">
        <v>311</v>
      </c>
      <c r="B53" s="352">
        <v>0.04</v>
      </c>
      <c r="C53" s="396" t="s">
        <v>1029</v>
      </c>
      <c r="D53" s="351">
        <v>10</v>
      </c>
      <c r="E53" s="398">
        <v>0.04</v>
      </c>
      <c r="F53" s="577" t="s">
        <v>1026</v>
      </c>
      <c r="G53" s="286">
        <v>0.04</v>
      </c>
    </row>
    <row r="54" spans="1:7" ht="11.25" customHeight="1" x14ac:dyDescent="0.2">
      <c r="A54" s="111" t="s">
        <v>118</v>
      </c>
      <c r="B54" s="352">
        <v>0.92747878233470538</v>
      </c>
      <c r="C54" s="396" t="s">
        <v>743</v>
      </c>
      <c r="D54" s="351">
        <v>50000</v>
      </c>
      <c r="E54" s="398">
        <v>0.92747878233470538</v>
      </c>
      <c r="F54" s="577">
        <v>56415.281375870363</v>
      </c>
      <c r="G54" s="286">
        <v>2900</v>
      </c>
    </row>
    <row r="55" spans="1:7" ht="11.25" customHeight="1" x14ac:dyDescent="0.2">
      <c r="A55" s="111" t="s">
        <v>431</v>
      </c>
      <c r="B55" s="352">
        <v>0.04</v>
      </c>
      <c r="C55" s="396" t="s">
        <v>743</v>
      </c>
      <c r="D55" s="351">
        <v>50000</v>
      </c>
      <c r="E55" s="398">
        <v>0.04</v>
      </c>
      <c r="F55" s="577">
        <v>18.617708877383702</v>
      </c>
      <c r="G55" s="286">
        <v>1400</v>
      </c>
    </row>
    <row r="56" spans="1:7" ht="11.25" customHeight="1" x14ac:dyDescent="0.2">
      <c r="A56" s="111" t="s">
        <v>119</v>
      </c>
      <c r="B56" s="352">
        <v>10</v>
      </c>
      <c r="C56" s="396" t="s">
        <v>226</v>
      </c>
      <c r="D56" s="351">
        <v>10</v>
      </c>
      <c r="E56" s="398">
        <v>600</v>
      </c>
      <c r="F56" s="577">
        <v>83377.443722530952</v>
      </c>
      <c r="G56" s="286">
        <v>370</v>
      </c>
    </row>
    <row r="57" spans="1:7" ht="11.25" customHeight="1" x14ac:dyDescent="0.2">
      <c r="A57" s="111" t="s">
        <v>188</v>
      </c>
      <c r="B57" s="352">
        <v>5</v>
      </c>
      <c r="C57" s="396" t="s">
        <v>226</v>
      </c>
      <c r="D57" s="351">
        <v>5</v>
      </c>
      <c r="E57" s="398">
        <v>176.7554479418886</v>
      </c>
      <c r="F57" s="577" t="s">
        <v>1026</v>
      </c>
      <c r="G57" s="286">
        <v>370</v>
      </c>
    </row>
    <row r="58" spans="1:7" ht="11.25" customHeight="1" x14ac:dyDescent="0.2">
      <c r="A58" s="111" t="s">
        <v>189</v>
      </c>
      <c r="B58" s="352">
        <v>5</v>
      </c>
      <c r="C58" s="396" t="s">
        <v>226</v>
      </c>
      <c r="D58" s="351">
        <v>5</v>
      </c>
      <c r="E58" s="398">
        <v>75</v>
      </c>
      <c r="F58" s="577">
        <v>449.85112140655059</v>
      </c>
      <c r="G58" s="286">
        <v>370</v>
      </c>
    </row>
    <row r="59" spans="1:7" ht="11.25" customHeight="1" x14ac:dyDescent="0.2">
      <c r="A59" s="111" t="s">
        <v>190</v>
      </c>
      <c r="B59" s="352">
        <v>0.17312937270247838</v>
      </c>
      <c r="C59" s="396" t="s">
        <v>743</v>
      </c>
      <c r="D59" s="351">
        <v>1550</v>
      </c>
      <c r="E59" s="398">
        <v>0.17312937270247838</v>
      </c>
      <c r="F59" s="577" t="s">
        <v>816</v>
      </c>
      <c r="G59" s="286">
        <v>41</v>
      </c>
    </row>
    <row r="60" spans="1:7" ht="11.25" customHeight="1" x14ac:dyDescent="0.2">
      <c r="A60" s="111" t="s">
        <v>286</v>
      </c>
      <c r="B60" s="352">
        <v>0.19</v>
      </c>
      <c r="C60" s="396" t="s">
        <v>1029</v>
      </c>
      <c r="D60" s="351">
        <v>45</v>
      </c>
      <c r="E60" s="398">
        <v>0.32461757381714695</v>
      </c>
      <c r="F60" s="577" t="s">
        <v>816</v>
      </c>
      <c r="G60" s="286">
        <v>0.19</v>
      </c>
    </row>
    <row r="61" spans="1:7" ht="11.25" customHeight="1" x14ac:dyDescent="0.2">
      <c r="A61" s="111" t="s">
        <v>287</v>
      </c>
      <c r="B61" s="352">
        <v>4.6214816596816873E-2</v>
      </c>
      <c r="C61" s="396" t="s">
        <v>743</v>
      </c>
      <c r="D61" s="351">
        <v>20</v>
      </c>
      <c r="E61" s="398">
        <v>4.6214816596816873E-2</v>
      </c>
      <c r="F61" s="577" t="s">
        <v>816</v>
      </c>
      <c r="G61" s="286">
        <v>7</v>
      </c>
    </row>
    <row r="62" spans="1:7" ht="11.25" customHeight="1" x14ac:dyDescent="0.2">
      <c r="A62" s="111" t="s">
        <v>288</v>
      </c>
      <c r="B62" s="352">
        <v>1.2999999999999999E-2</v>
      </c>
      <c r="C62" s="396" t="s">
        <v>1029</v>
      </c>
      <c r="D62" s="351">
        <v>2.75</v>
      </c>
      <c r="E62" s="398">
        <v>0.22914181681210372</v>
      </c>
      <c r="F62" s="577" t="s">
        <v>816</v>
      </c>
      <c r="G62" s="286">
        <v>1.2999999999999999E-2</v>
      </c>
    </row>
    <row r="63" spans="1:7" ht="11.25" customHeight="1" x14ac:dyDescent="0.2">
      <c r="A63" s="111" t="s">
        <v>196</v>
      </c>
      <c r="B63" s="352">
        <v>2.7925587871878932</v>
      </c>
      <c r="C63" s="396" t="s">
        <v>743</v>
      </c>
      <c r="D63" s="351">
        <v>50000</v>
      </c>
      <c r="E63" s="398">
        <v>2.7925587871878932</v>
      </c>
      <c r="F63" s="577">
        <v>1093.4471780092338</v>
      </c>
      <c r="G63" s="286">
        <v>830</v>
      </c>
    </row>
    <row r="64" spans="1:7" ht="11.25" customHeight="1" x14ac:dyDescent="0.2">
      <c r="A64" s="111" t="s">
        <v>197</v>
      </c>
      <c r="B64" s="352">
        <v>5</v>
      </c>
      <c r="C64" s="396" t="s">
        <v>743</v>
      </c>
      <c r="D64" s="351">
        <v>7000</v>
      </c>
      <c r="E64" s="398">
        <v>5</v>
      </c>
      <c r="F64" s="577">
        <v>182.45621075944572</v>
      </c>
      <c r="G64" s="286">
        <v>38000</v>
      </c>
    </row>
    <row r="65" spans="1:7" ht="11.25" customHeight="1" x14ac:dyDescent="0.2">
      <c r="A65" s="111" t="s">
        <v>243</v>
      </c>
      <c r="B65" s="352">
        <v>7</v>
      </c>
      <c r="C65" s="396" t="s">
        <v>743</v>
      </c>
      <c r="D65" s="351">
        <v>1500</v>
      </c>
      <c r="E65" s="398">
        <v>7</v>
      </c>
      <c r="F65" s="577">
        <v>6624.9382313275155</v>
      </c>
      <c r="G65" s="286">
        <v>3900</v>
      </c>
    </row>
    <row r="66" spans="1:7" ht="11.25" customHeight="1" x14ac:dyDescent="0.2">
      <c r="A66" s="111" t="s">
        <v>244</v>
      </c>
      <c r="B66" s="352">
        <v>70</v>
      </c>
      <c r="C66" s="396" t="s">
        <v>743</v>
      </c>
      <c r="D66" s="351">
        <v>50000</v>
      </c>
      <c r="E66" s="398">
        <v>70</v>
      </c>
      <c r="F66" s="577">
        <v>1274.1487170213863</v>
      </c>
      <c r="G66" s="286">
        <v>5500</v>
      </c>
    </row>
    <row r="67" spans="1:7" ht="11.25" customHeight="1" x14ac:dyDescent="0.2">
      <c r="A67" s="111" t="s">
        <v>191</v>
      </c>
      <c r="B67" s="352">
        <v>100</v>
      </c>
      <c r="C67" s="396" t="s">
        <v>743</v>
      </c>
      <c r="D67" s="351">
        <v>260</v>
      </c>
      <c r="E67" s="398">
        <v>100</v>
      </c>
      <c r="F67" s="577">
        <v>6597.0401016888873</v>
      </c>
      <c r="G67" s="286">
        <v>10046</v>
      </c>
    </row>
    <row r="68" spans="1:7" ht="11.25" customHeight="1" x14ac:dyDescent="0.2">
      <c r="A68" s="111" t="s">
        <v>805</v>
      </c>
      <c r="B68" s="352">
        <v>0.3</v>
      </c>
      <c r="C68" s="396" t="s">
        <v>226</v>
      </c>
      <c r="D68" s="351">
        <v>0.3</v>
      </c>
      <c r="E68" s="398">
        <v>60.164835164835161</v>
      </c>
      <c r="F68" s="577" t="s">
        <v>816</v>
      </c>
      <c r="G68" s="286">
        <v>670</v>
      </c>
    </row>
    <row r="69" spans="1:7" ht="11.25" customHeight="1" x14ac:dyDescent="0.2">
      <c r="A69" s="111" t="s">
        <v>72</v>
      </c>
      <c r="B69" s="352">
        <v>70</v>
      </c>
      <c r="C69" s="396" t="s">
        <v>743</v>
      </c>
      <c r="D69" s="351">
        <v>50000</v>
      </c>
      <c r="E69" s="398">
        <v>70</v>
      </c>
      <c r="F69" s="577" t="s">
        <v>816</v>
      </c>
      <c r="G69" s="286">
        <v>130</v>
      </c>
    </row>
    <row r="70" spans="1:7" ht="11.25" customHeight="1" x14ac:dyDescent="0.2">
      <c r="A70" s="111" t="s">
        <v>806</v>
      </c>
      <c r="B70" s="352">
        <v>5</v>
      </c>
      <c r="C70" s="396" t="s">
        <v>743</v>
      </c>
      <c r="D70" s="351">
        <v>10</v>
      </c>
      <c r="E70" s="398">
        <v>5</v>
      </c>
      <c r="F70" s="577">
        <v>906.38089810273414</v>
      </c>
      <c r="G70" s="286">
        <v>3400</v>
      </c>
    </row>
    <row r="71" spans="1:7" ht="11.25" customHeight="1" x14ac:dyDescent="0.2">
      <c r="A71" s="111" t="s">
        <v>245</v>
      </c>
      <c r="B71" s="352">
        <v>0.50102951269732321</v>
      </c>
      <c r="C71" s="396" t="s">
        <v>743</v>
      </c>
      <c r="D71" s="351">
        <v>50000</v>
      </c>
      <c r="E71" s="398">
        <v>0.50102951269732321</v>
      </c>
      <c r="F71" s="577">
        <v>673.73911756880364</v>
      </c>
      <c r="G71" s="286">
        <v>260</v>
      </c>
    </row>
    <row r="72" spans="1:7" ht="11.25" customHeight="1" x14ac:dyDescent="0.2">
      <c r="A72" s="111" t="s">
        <v>807</v>
      </c>
      <c r="B72" s="352">
        <v>1.1129745388016466E-2</v>
      </c>
      <c r="C72" s="396" t="s">
        <v>743</v>
      </c>
      <c r="D72" s="351">
        <v>41</v>
      </c>
      <c r="E72" s="398">
        <v>1.1129745388016466E-2</v>
      </c>
      <c r="F72" s="577" t="s">
        <v>816</v>
      </c>
      <c r="G72" s="286">
        <v>0.71</v>
      </c>
    </row>
    <row r="73" spans="1:7" ht="11.25" customHeight="1" x14ac:dyDescent="0.2">
      <c r="A73" s="111" t="s">
        <v>808</v>
      </c>
      <c r="B73" s="352">
        <v>980</v>
      </c>
      <c r="C73" s="396" t="s">
        <v>1029</v>
      </c>
      <c r="D73" s="351">
        <v>50000</v>
      </c>
      <c r="E73" s="398">
        <v>16043.956043956045</v>
      </c>
      <c r="F73" s="577" t="s">
        <v>816</v>
      </c>
      <c r="G73" s="286">
        <v>980</v>
      </c>
    </row>
    <row r="74" spans="1:7" ht="11.25" customHeight="1" x14ac:dyDescent="0.2">
      <c r="A74" s="111" t="s">
        <v>810</v>
      </c>
      <c r="B74" s="352">
        <v>400</v>
      </c>
      <c r="C74" s="396" t="s">
        <v>226</v>
      </c>
      <c r="D74" s="351">
        <v>400</v>
      </c>
      <c r="E74" s="398">
        <v>401.09890109890108</v>
      </c>
      <c r="F74" s="577" t="s">
        <v>816</v>
      </c>
      <c r="G74" s="286">
        <v>700</v>
      </c>
    </row>
    <row r="75" spans="1:7" ht="11.25" customHeight="1" x14ac:dyDescent="0.2">
      <c r="A75" s="111" t="s">
        <v>809</v>
      </c>
      <c r="B75" s="352">
        <v>3200</v>
      </c>
      <c r="C75" s="396" t="s">
        <v>1029</v>
      </c>
      <c r="D75" s="351">
        <v>50000</v>
      </c>
      <c r="E75" s="398">
        <v>200549.45054945053</v>
      </c>
      <c r="F75" s="577" t="s">
        <v>816</v>
      </c>
      <c r="G75" s="286">
        <v>3200</v>
      </c>
    </row>
    <row r="76" spans="1:7" ht="11.25" customHeight="1" x14ac:dyDescent="0.2">
      <c r="A76" s="134" t="s">
        <v>73</v>
      </c>
      <c r="B76" s="352">
        <v>2.0054945054945055</v>
      </c>
      <c r="C76" s="396" t="s">
        <v>743</v>
      </c>
      <c r="D76" s="351">
        <v>50000</v>
      </c>
      <c r="E76" s="398">
        <v>2.0054945054945055</v>
      </c>
      <c r="F76" s="577" t="s">
        <v>816</v>
      </c>
      <c r="G76" s="286">
        <v>100</v>
      </c>
    </row>
    <row r="77" spans="1:7" ht="11.25" customHeight="1" x14ac:dyDescent="0.2">
      <c r="A77" s="111" t="s">
        <v>246</v>
      </c>
      <c r="B77" s="352">
        <v>40.109890109890109</v>
      </c>
      <c r="C77" s="396" t="s">
        <v>743</v>
      </c>
      <c r="D77" s="351">
        <v>50000</v>
      </c>
      <c r="E77" s="398">
        <v>40.109890109890109</v>
      </c>
      <c r="F77" s="577" t="s">
        <v>816</v>
      </c>
      <c r="G77" s="286">
        <v>379</v>
      </c>
    </row>
    <row r="78" spans="1:7" ht="11.25" customHeight="1" x14ac:dyDescent="0.2">
      <c r="A78" s="134" t="s">
        <v>74</v>
      </c>
      <c r="B78" s="352">
        <v>0.25131683134230731</v>
      </c>
      <c r="C78" s="396" t="s">
        <v>743</v>
      </c>
      <c r="D78" s="351">
        <v>50000</v>
      </c>
      <c r="E78" s="398">
        <v>0.25131683134230731</v>
      </c>
      <c r="F78" s="577" t="s">
        <v>816</v>
      </c>
      <c r="G78" s="286">
        <v>110</v>
      </c>
    </row>
    <row r="79" spans="1:7" ht="11.25" customHeight="1" x14ac:dyDescent="0.2">
      <c r="A79" s="134" t="s">
        <v>75</v>
      </c>
      <c r="B79" s="352">
        <v>5.1938811810743515E-2</v>
      </c>
      <c r="C79" s="396" t="s">
        <v>743</v>
      </c>
      <c r="D79" s="351">
        <v>50000</v>
      </c>
      <c r="E79" s="398">
        <v>5.1938811810743515E-2</v>
      </c>
      <c r="F79" s="577" t="s">
        <v>816</v>
      </c>
      <c r="G79" s="286">
        <v>110</v>
      </c>
    </row>
    <row r="80" spans="1:7" ht="11.25" customHeight="1" x14ac:dyDescent="0.2">
      <c r="A80" s="111" t="s">
        <v>312</v>
      </c>
      <c r="B80" s="352">
        <v>0.45998739760554502</v>
      </c>
      <c r="C80" s="396" t="s">
        <v>743</v>
      </c>
      <c r="D80" s="351">
        <v>50000</v>
      </c>
      <c r="E80" s="398">
        <v>0.45998739760554502</v>
      </c>
      <c r="F80" s="577" t="s">
        <v>1026</v>
      </c>
      <c r="G80" s="286">
        <v>3350000</v>
      </c>
    </row>
    <row r="81" spans="1:7" ht="11.25" customHeight="1" x14ac:dyDescent="0.2">
      <c r="A81" s="111" t="s">
        <v>506</v>
      </c>
      <c r="B81" s="352">
        <v>3.0000000000000001E-5</v>
      </c>
      <c r="C81" s="396" t="s">
        <v>743</v>
      </c>
      <c r="D81" s="351">
        <v>0.1</v>
      </c>
      <c r="E81" s="398">
        <v>3.0000000000000001E-5</v>
      </c>
      <c r="F81" s="577" t="s">
        <v>816</v>
      </c>
      <c r="G81" s="286">
        <v>3.0000000000000001E-3</v>
      </c>
    </row>
    <row r="82" spans="1:7" ht="11.25" customHeight="1" x14ac:dyDescent="0.2">
      <c r="A82" s="111" t="s">
        <v>76</v>
      </c>
      <c r="B82" s="352">
        <v>40.109890109890109</v>
      </c>
      <c r="C82" s="396" t="s">
        <v>743</v>
      </c>
      <c r="D82" s="351">
        <v>21000</v>
      </c>
      <c r="E82" s="398">
        <v>40.109890109890109</v>
      </c>
      <c r="F82" s="577" t="s">
        <v>816</v>
      </c>
      <c r="G82" s="286">
        <v>200</v>
      </c>
    </row>
    <row r="83" spans="1:7" ht="11.25" customHeight="1" x14ac:dyDescent="0.2">
      <c r="A83" s="111" t="s">
        <v>295</v>
      </c>
      <c r="B83" s="352">
        <v>3.4000000000000002E-2</v>
      </c>
      <c r="C83" s="396" t="s">
        <v>1029</v>
      </c>
      <c r="D83" s="351">
        <v>162.5</v>
      </c>
      <c r="E83" s="398">
        <v>120.32967032967032</v>
      </c>
      <c r="F83" s="577" t="s">
        <v>816</v>
      </c>
      <c r="G83" s="286">
        <v>3.4000000000000002E-2</v>
      </c>
    </row>
    <row r="84" spans="1:7" ht="11.25" customHeight="1" x14ac:dyDescent="0.2">
      <c r="A84" s="111" t="s">
        <v>264</v>
      </c>
      <c r="B84" s="352">
        <v>3.6999999999999998E-2</v>
      </c>
      <c r="C84" s="396" t="s">
        <v>1029</v>
      </c>
      <c r="D84" s="351">
        <v>41</v>
      </c>
      <c r="E84" s="398">
        <v>2</v>
      </c>
      <c r="F84" s="577" t="s">
        <v>816</v>
      </c>
      <c r="G84" s="286">
        <v>3.6999999999999998E-2</v>
      </c>
    </row>
    <row r="85" spans="1:7" ht="11.25" customHeight="1" x14ac:dyDescent="0.2">
      <c r="A85" s="111" t="s">
        <v>27</v>
      </c>
      <c r="B85" s="352">
        <v>50000</v>
      </c>
      <c r="C85" s="396" t="s">
        <v>226</v>
      </c>
      <c r="D85" s="351">
        <v>50000</v>
      </c>
      <c r="E85" s="398" t="s">
        <v>816</v>
      </c>
      <c r="F85" s="577" t="s">
        <v>1026</v>
      </c>
      <c r="G85" s="286" t="s">
        <v>816</v>
      </c>
    </row>
    <row r="86" spans="1:7" ht="11.25" customHeight="1" x14ac:dyDescent="0.2">
      <c r="A86" s="111" t="s">
        <v>265</v>
      </c>
      <c r="B86" s="352">
        <v>30</v>
      </c>
      <c r="C86" s="396" t="s">
        <v>226</v>
      </c>
      <c r="D86" s="351">
        <v>30</v>
      </c>
      <c r="E86" s="398">
        <v>700</v>
      </c>
      <c r="F86" s="577">
        <v>75701.315782304358</v>
      </c>
      <c r="G86" s="286">
        <v>140</v>
      </c>
    </row>
    <row r="87" spans="1:7" ht="11.25" customHeight="1" x14ac:dyDescent="0.2">
      <c r="A87" s="111" t="s">
        <v>266</v>
      </c>
      <c r="B87" s="352">
        <v>13</v>
      </c>
      <c r="C87" s="396" t="s">
        <v>1029</v>
      </c>
      <c r="D87" s="351">
        <v>130</v>
      </c>
      <c r="E87" s="398">
        <v>802.19780219780216</v>
      </c>
      <c r="F87" s="577" t="s">
        <v>816</v>
      </c>
      <c r="G87" s="286">
        <v>13</v>
      </c>
    </row>
    <row r="88" spans="1:7" ht="11.25" customHeight="1" x14ac:dyDescent="0.2">
      <c r="A88" s="111" t="s">
        <v>267</v>
      </c>
      <c r="B88" s="352">
        <v>235.67393058918483</v>
      </c>
      <c r="C88" s="396" t="s">
        <v>743</v>
      </c>
      <c r="D88" s="351">
        <v>845</v>
      </c>
      <c r="E88" s="398">
        <v>235.67393058918483</v>
      </c>
      <c r="F88" s="577">
        <v>1690</v>
      </c>
      <c r="G88" s="286">
        <v>300</v>
      </c>
    </row>
    <row r="89" spans="1:7" ht="11.25" customHeight="1" x14ac:dyDescent="0.2">
      <c r="A89" s="111" t="s">
        <v>77</v>
      </c>
      <c r="B89" s="352">
        <v>700</v>
      </c>
      <c r="C89" s="396" t="s">
        <v>743</v>
      </c>
      <c r="D89" s="351">
        <v>50000</v>
      </c>
      <c r="E89" s="398">
        <v>700</v>
      </c>
      <c r="F89" s="577" t="s">
        <v>816</v>
      </c>
      <c r="G89" s="286">
        <v>21500</v>
      </c>
    </row>
    <row r="90" spans="1:7" ht="11.25" customHeight="1" x14ac:dyDescent="0.2">
      <c r="A90" s="111" t="s">
        <v>268</v>
      </c>
      <c r="B90" s="352">
        <v>5.2999999999999999E-2</v>
      </c>
      <c r="C90" s="396" t="s">
        <v>1029</v>
      </c>
      <c r="D90" s="351">
        <v>20</v>
      </c>
      <c r="E90" s="398">
        <v>0.4</v>
      </c>
      <c r="F90" s="577" t="s">
        <v>816</v>
      </c>
      <c r="G90" s="286">
        <v>5.2999999999999999E-2</v>
      </c>
    </row>
    <row r="91" spans="1:7" ht="11.25" customHeight="1" x14ac:dyDescent="0.2">
      <c r="A91" s="111" t="s">
        <v>269</v>
      </c>
      <c r="B91" s="352">
        <v>5.2999999999999999E-2</v>
      </c>
      <c r="C91" s="396" t="s">
        <v>1029</v>
      </c>
      <c r="D91" s="351">
        <v>100</v>
      </c>
      <c r="E91" s="398">
        <v>0.2</v>
      </c>
      <c r="F91" s="577" t="s">
        <v>816</v>
      </c>
      <c r="G91" s="286">
        <v>5.2999999999999999E-2</v>
      </c>
    </row>
    <row r="92" spans="1:7" ht="11.25" customHeight="1" x14ac:dyDescent="0.2">
      <c r="A92" s="111" t="s">
        <v>296</v>
      </c>
      <c r="B92" s="352">
        <v>2.9999999999999997E-4</v>
      </c>
      <c r="C92" s="396" t="s">
        <v>1029</v>
      </c>
      <c r="D92" s="351">
        <v>3.1</v>
      </c>
      <c r="E92" s="398">
        <v>1</v>
      </c>
      <c r="F92" s="577" t="s">
        <v>816</v>
      </c>
      <c r="G92" s="286">
        <v>2.9999999999999997E-4</v>
      </c>
    </row>
    <row r="93" spans="1:7" ht="11.25" customHeight="1" x14ac:dyDescent="0.2">
      <c r="A93" s="111" t="s">
        <v>270</v>
      </c>
      <c r="B93" s="352">
        <v>0.20329391844850539</v>
      </c>
      <c r="C93" s="396" t="s">
        <v>743</v>
      </c>
      <c r="D93" s="351">
        <v>6</v>
      </c>
      <c r="E93" s="398">
        <v>0.20329391844850539</v>
      </c>
      <c r="F93" s="577" t="s">
        <v>816</v>
      </c>
      <c r="G93" s="286">
        <v>11</v>
      </c>
    </row>
    <row r="94" spans="1:7" ht="11.25" customHeight="1" x14ac:dyDescent="0.2">
      <c r="A94" s="111" t="s">
        <v>289</v>
      </c>
      <c r="B94" s="352">
        <v>0.16</v>
      </c>
      <c r="C94" s="396" t="s">
        <v>1029</v>
      </c>
      <c r="D94" s="351">
        <v>3650</v>
      </c>
      <c r="E94" s="398">
        <v>0.2</v>
      </c>
      <c r="F94" s="577" t="s">
        <v>816</v>
      </c>
      <c r="G94" s="286">
        <v>0.16</v>
      </c>
    </row>
    <row r="95" spans="1:7" ht="11.25" customHeight="1" x14ac:dyDescent="0.2">
      <c r="A95" s="111" t="s">
        <v>271</v>
      </c>
      <c r="B95" s="352">
        <v>0.40447695035460995</v>
      </c>
      <c r="C95" s="396" t="s">
        <v>743</v>
      </c>
      <c r="D95" s="351">
        <v>10</v>
      </c>
      <c r="E95" s="398">
        <v>0.40447695035460995</v>
      </c>
      <c r="F95" s="577" t="s">
        <v>816</v>
      </c>
      <c r="G95" s="286">
        <v>310</v>
      </c>
    </row>
    <row r="96" spans="1:7" ht="11.25" customHeight="1" x14ac:dyDescent="0.2">
      <c r="A96" s="111" t="s">
        <v>78</v>
      </c>
      <c r="B96" s="352">
        <v>661.81318681318692</v>
      </c>
      <c r="C96" s="396" t="s">
        <v>743</v>
      </c>
      <c r="D96" s="351">
        <v>50000</v>
      </c>
      <c r="E96" s="398">
        <v>661.81318681318692</v>
      </c>
      <c r="F96" s="577" t="s">
        <v>816</v>
      </c>
      <c r="G96" s="286">
        <v>137000</v>
      </c>
    </row>
    <row r="97" spans="1:7" ht="11.25" customHeight="1" x14ac:dyDescent="0.2">
      <c r="A97" s="111" t="s">
        <v>272</v>
      </c>
      <c r="B97" s="352">
        <v>9.5000000000000001E-2</v>
      </c>
      <c r="C97" s="396" t="s">
        <v>226</v>
      </c>
      <c r="D97" s="351">
        <v>9.5000000000000001E-2</v>
      </c>
      <c r="E97" s="398">
        <v>0.21533923303834807</v>
      </c>
      <c r="F97" s="577" t="s">
        <v>816</v>
      </c>
      <c r="G97" s="286">
        <v>300</v>
      </c>
    </row>
    <row r="98" spans="1:7" ht="11.25" customHeight="1" x14ac:dyDescent="0.2">
      <c r="A98" s="111" t="s">
        <v>79</v>
      </c>
      <c r="B98" s="352">
        <v>82.008650227489753</v>
      </c>
      <c r="C98" s="396" t="s">
        <v>743</v>
      </c>
      <c r="D98" s="351">
        <v>50000</v>
      </c>
      <c r="E98" s="398">
        <v>82.008650227489753</v>
      </c>
      <c r="F98" s="577" t="s">
        <v>816</v>
      </c>
      <c r="G98" s="286">
        <v>4300</v>
      </c>
    </row>
    <row r="99" spans="1:7" ht="11.25" customHeight="1" x14ac:dyDescent="0.2">
      <c r="A99" s="111" t="s">
        <v>273</v>
      </c>
      <c r="B99" s="352">
        <v>15</v>
      </c>
      <c r="C99" s="396" t="s">
        <v>743</v>
      </c>
      <c r="D99" s="351">
        <v>50000</v>
      </c>
      <c r="E99" s="398">
        <v>15</v>
      </c>
      <c r="F99" s="577" t="s">
        <v>816</v>
      </c>
      <c r="G99" s="286">
        <v>29</v>
      </c>
    </row>
    <row r="100" spans="1:7" ht="11.25" customHeight="1" x14ac:dyDescent="0.2">
      <c r="A100" s="111" t="s">
        <v>274</v>
      </c>
      <c r="B100" s="352">
        <v>2</v>
      </c>
      <c r="C100" s="396" t="s">
        <v>743</v>
      </c>
      <c r="D100" s="351">
        <v>50000</v>
      </c>
      <c r="E100" s="398">
        <v>2</v>
      </c>
      <c r="F100" s="577" t="s">
        <v>816</v>
      </c>
      <c r="G100" s="286">
        <v>2.1</v>
      </c>
    </row>
    <row r="101" spans="1:7" ht="11.25" customHeight="1" x14ac:dyDescent="0.2">
      <c r="A101" s="111" t="s">
        <v>275</v>
      </c>
      <c r="B101" s="352">
        <v>0.7</v>
      </c>
      <c r="C101" s="396" t="s">
        <v>1029</v>
      </c>
      <c r="D101" s="351">
        <v>50</v>
      </c>
      <c r="E101" s="398">
        <v>40</v>
      </c>
      <c r="F101" s="577" t="s">
        <v>816</v>
      </c>
      <c r="G101" s="286">
        <v>0.7</v>
      </c>
    </row>
    <row r="102" spans="1:7" ht="11.25" customHeight="1" x14ac:dyDescent="0.2">
      <c r="A102" s="111" t="s">
        <v>277</v>
      </c>
      <c r="B102" s="352">
        <v>5586.7346938775509</v>
      </c>
      <c r="C102" s="396" t="s">
        <v>743</v>
      </c>
      <c r="D102" s="351">
        <v>8400</v>
      </c>
      <c r="E102" s="398">
        <v>5586.7346938775509</v>
      </c>
      <c r="F102" s="577">
        <v>223000000</v>
      </c>
      <c r="G102" s="286">
        <v>200000</v>
      </c>
    </row>
    <row r="103" spans="1:7" ht="11.25" customHeight="1" x14ac:dyDescent="0.2">
      <c r="A103" s="111" t="s">
        <v>278</v>
      </c>
      <c r="B103" s="352">
        <v>1300</v>
      </c>
      <c r="C103" s="396" t="s">
        <v>226</v>
      </c>
      <c r="D103" s="351">
        <v>1300</v>
      </c>
      <c r="E103" s="398">
        <v>6257.1428571428587</v>
      </c>
      <c r="F103" s="577">
        <v>19000000</v>
      </c>
      <c r="G103" s="286">
        <v>2200</v>
      </c>
    </row>
    <row r="104" spans="1:7" ht="11.25" customHeight="1" x14ac:dyDescent="0.2">
      <c r="A104" s="111" t="s">
        <v>279</v>
      </c>
      <c r="B104" s="352">
        <v>9.9000000000000005E-2</v>
      </c>
      <c r="C104" s="396" t="s">
        <v>1029</v>
      </c>
      <c r="D104" s="351">
        <v>50000</v>
      </c>
      <c r="E104" s="398">
        <v>2.0054945054945055</v>
      </c>
      <c r="F104" s="577" t="s">
        <v>816</v>
      </c>
      <c r="G104" s="286">
        <v>9.9000000000000005E-2</v>
      </c>
    </row>
    <row r="105" spans="1:7" ht="11.25" customHeight="1" x14ac:dyDescent="0.2">
      <c r="A105" s="111" t="s">
        <v>280</v>
      </c>
      <c r="B105" s="352">
        <v>5</v>
      </c>
      <c r="C105" s="396" t="s">
        <v>226</v>
      </c>
      <c r="D105" s="351">
        <v>5</v>
      </c>
      <c r="E105" s="398">
        <v>14.408084316898904</v>
      </c>
      <c r="F105" s="577">
        <v>31043.943756596891</v>
      </c>
      <c r="G105" s="286">
        <v>6500</v>
      </c>
    </row>
    <row r="106" spans="1:7" ht="11.25" customHeight="1" x14ac:dyDescent="0.2">
      <c r="A106" s="111" t="s">
        <v>276</v>
      </c>
      <c r="B106" s="352">
        <v>5</v>
      </c>
      <c r="C106" s="396" t="s">
        <v>743</v>
      </c>
      <c r="D106" s="351">
        <v>9100</v>
      </c>
      <c r="E106" s="398">
        <v>5</v>
      </c>
      <c r="F106" s="577">
        <v>76060.351513941452</v>
      </c>
      <c r="G106" s="286">
        <v>8500</v>
      </c>
    </row>
    <row r="107" spans="1:7" ht="11.25" customHeight="1" x14ac:dyDescent="0.2">
      <c r="A107" s="111" t="s">
        <v>502</v>
      </c>
      <c r="B107" s="352">
        <v>10</v>
      </c>
      <c r="C107" s="396" t="s">
        <v>226</v>
      </c>
      <c r="D107" s="351">
        <v>10</v>
      </c>
      <c r="E107" s="398">
        <v>26.864902660729406</v>
      </c>
      <c r="F107" s="577">
        <v>25800</v>
      </c>
      <c r="G107" s="286">
        <v>37</v>
      </c>
    </row>
    <row r="108" spans="1:7" ht="11.25" customHeight="1" x14ac:dyDescent="0.2">
      <c r="A108" s="111" t="s">
        <v>503</v>
      </c>
      <c r="B108" s="352">
        <v>10</v>
      </c>
      <c r="C108" s="396" t="s">
        <v>226</v>
      </c>
      <c r="D108" s="351">
        <v>10</v>
      </c>
      <c r="E108" s="398">
        <v>23.56739305891848</v>
      </c>
      <c r="F108" s="577">
        <v>24600</v>
      </c>
      <c r="G108" s="286">
        <v>42</v>
      </c>
    </row>
    <row r="109" spans="1:7" ht="11.25" customHeight="1" x14ac:dyDescent="0.2">
      <c r="A109" s="111" t="s">
        <v>409</v>
      </c>
      <c r="B109" s="352">
        <v>100.27472527472527</v>
      </c>
      <c r="C109" s="396" t="s">
        <v>743</v>
      </c>
      <c r="D109" s="351">
        <v>50000</v>
      </c>
      <c r="E109" s="398">
        <v>100.27472527472527</v>
      </c>
      <c r="F109" s="577" t="s">
        <v>816</v>
      </c>
      <c r="G109" s="286">
        <v>7200</v>
      </c>
    </row>
    <row r="110" spans="1:7" ht="11.25" customHeight="1" x14ac:dyDescent="0.2">
      <c r="A110" s="111" t="s">
        <v>410</v>
      </c>
      <c r="B110" s="352">
        <v>17</v>
      </c>
      <c r="C110" s="396" t="s">
        <v>743</v>
      </c>
      <c r="D110" s="351">
        <v>21</v>
      </c>
      <c r="E110" s="398">
        <v>17</v>
      </c>
      <c r="F110" s="577">
        <v>28777.562790660297</v>
      </c>
      <c r="G110" s="286">
        <v>770</v>
      </c>
    </row>
    <row r="111" spans="1:7" ht="11.25" customHeight="1" x14ac:dyDescent="0.2">
      <c r="A111" s="111" t="s">
        <v>703</v>
      </c>
      <c r="B111" s="352">
        <v>5</v>
      </c>
      <c r="C111" s="396" t="s">
        <v>1029</v>
      </c>
      <c r="D111" s="351">
        <v>50000</v>
      </c>
      <c r="E111" s="398">
        <v>401.09890109890108</v>
      </c>
      <c r="F111" s="577" t="s">
        <v>816</v>
      </c>
      <c r="G111" s="286">
        <v>5</v>
      </c>
    </row>
    <row r="112" spans="1:7" ht="11.25" customHeight="1" x14ac:dyDescent="0.2">
      <c r="A112" s="134" t="s">
        <v>80</v>
      </c>
      <c r="B112" s="352">
        <v>0.14038461538461536</v>
      </c>
      <c r="C112" s="396" t="s">
        <v>743</v>
      </c>
      <c r="D112" s="351">
        <v>50000</v>
      </c>
      <c r="E112" s="398">
        <v>0.14038461538461536</v>
      </c>
      <c r="F112" s="577" t="s">
        <v>1026</v>
      </c>
      <c r="G112" s="286">
        <v>2000</v>
      </c>
    </row>
    <row r="113" spans="1:7" ht="11.25" customHeight="1" x14ac:dyDescent="0.2">
      <c r="A113" s="134" t="s">
        <v>81</v>
      </c>
      <c r="B113" s="352">
        <v>2.0054945054945055</v>
      </c>
      <c r="C113" s="396" t="s">
        <v>743</v>
      </c>
      <c r="D113" s="351">
        <v>50000</v>
      </c>
      <c r="E113" s="398">
        <v>2.0054945054945055</v>
      </c>
      <c r="F113" s="577" t="s">
        <v>816</v>
      </c>
      <c r="G113" s="286">
        <v>160</v>
      </c>
    </row>
    <row r="114" spans="1:7" ht="11.25" customHeight="1" x14ac:dyDescent="0.2">
      <c r="A114" s="134" t="s">
        <v>82</v>
      </c>
      <c r="B114" s="352">
        <v>0.35412826234597844</v>
      </c>
      <c r="C114" s="396" t="s">
        <v>743</v>
      </c>
      <c r="D114" s="351">
        <v>50000</v>
      </c>
      <c r="E114" s="398">
        <v>0.35412826234597844</v>
      </c>
      <c r="F114" s="577" t="s">
        <v>1026</v>
      </c>
      <c r="G114" s="286">
        <v>640</v>
      </c>
    </row>
    <row r="115" spans="1:7" ht="11.25" customHeight="1" x14ac:dyDescent="0.2">
      <c r="A115" s="134" t="s">
        <v>83</v>
      </c>
      <c r="B115" s="352">
        <v>2.0054945054945055</v>
      </c>
      <c r="C115" s="396" t="s">
        <v>743</v>
      </c>
      <c r="D115" s="351">
        <v>50000</v>
      </c>
      <c r="E115" s="398">
        <v>2.0054945054945055</v>
      </c>
      <c r="F115" s="577" t="s">
        <v>816</v>
      </c>
      <c r="G115" s="286">
        <v>380</v>
      </c>
    </row>
    <row r="116" spans="1:7" ht="11.25" customHeight="1" x14ac:dyDescent="0.2">
      <c r="A116" s="134" t="s">
        <v>84</v>
      </c>
      <c r="B116" s="352">
        <v>4.8692636072572038</v>
      </c>
      <c r="C116" s="396" t="s">
        <v>743</v>
      </c>
      <c r="D116" s="351">
        <v>50000</v>
      </c>
      <c r="E116" s="398">
        <v>4.8692636072572038</v>
      </c>
      <c r="F116" s="577" t="s">
        <v>816</v>
      </c>
      <c r="G116" s="286">
        <v>410</v>
      </c>
    </row>
    <row r="117" spans="1:7" ht="11.25" customHeight="1" x14ac:dyDescent="0.2">
      <c r="A117" s="111" t="s">
        <v>411</v>
      </c>
      <c r="B117" s="352">
        <v>1</v>
      </c>
      <c r="C117" s="396" t="s">
        <v>743</v>
      </c>
      <c r="D117" s="351">
        <v>30</v>
      </c>
      <c r="E117" s="398">
        <v>1</v>
      </c>
      <c r="F117" s="577" t="s">
        <v>816</v>
      </c>
      <c r="G117" s="286">
        <v>13</v>
      </c>
    </row>
    <row r="118" spans="1:7" ht="11.25" customHeight="1" x14ac:dyDescent="0.2">
      <c r="A118" s="134" t="s">
        <v>85</v>
      </c>
      <c r="B118" s="352">
        <v>19.477054429028815</v>
      </c>
      <c r="C118" s="396" t="s">
        <v>743</v>
      </c>
      <c r="D118" s="351">
        <v>21500</v>
      </c>
      <c r="E118" s="398">
        <v>19.477054429028815</v>
      </c>
      <c r="F118" s="577" t="s">
        <v>816</v>
      </c>
      <c r="G118" s="286">
        <v>850000</v>
      </c>
    </row>
    <row r="119" spans="1:7" ht="11.25" customHeight="1" x14ac:dyDescent="0.2">
      <c r="A119" s="111" t="s">
        <v>193</v>
      </c>
      <c r="B119" s="352">
        <v>15</v>
      </c>
      <c r="C119" s="396" t="s">
        <v>743</v>
      </c>
      <c r="D119" s="351">
        <v>50000</v>
      </c>
      <c r="E119" s="398">
        <v>15</v>
      </c>
      <c r="F119" s="577" t="s">
        <v>816</v>
      </c>
      <c r="G119" s="286">
        <v>5000</v>
      </c>
    </row>
    <row r="120" spans="1:7" ht="11.25" customHeight="1" x14ac:dyDescent="0.2">
      <c r="A120" s="111" t="s">
        <v>412</v>
      </c>
      <c r="B120" s="352">
        <v>214.07624633431087</v>
      </c>
      <c r="C120" s="396" t="s">
        <v>743</v>
      </c>
      <c r="D120" s="351">
        <v>408</v>
      </c>
      <c r="E120" s="398">
        <v>214.07624633431087</v>
      </c>
      <c r="F120" s="577" t="s">
        <v>1026</v>
      </c>
      <c r="G120" s="286">
        <v>300</v>
      </c>
    </row>
    <row r="121" spans="1:7" ht="11.25" customHeight="1" x14ac:dyDescent="0.2">
      <c r="A121" s="111" t="s">
        <v>413</v>
      </c>
      <c r="B121" s="352">
        <v>300</v>
      </c>
      <c r="C121" s="396" t="s">
        <v>1029</v>
      </c>
      <c r="D121" s="351">
        <v>7900</v>
      </c>
      <c r="E121" s="398">
        <v>6016.4835164835167</v>
      </c>
      <c r="F121" s="577" t="s">
        <v>816</v>
      </c>
      <c r="G121" s="286">
        <v>300</v>
      </c>
    </row>
    <row r="122" spans="1:7" ht="11.25" customHeight="1" x14ac:dyDescent="0.2">
      <c r="A122" s="111" t="s">
        <v>290</v>
      </c>
      <c r="B122" s="352">
        <v>0.5</v>
      </c>
      <c r="C122" s="396" t="s">
        <v>743</v>
      </c>
      <c r="D122" s="351">
        <v>21.5</v>
      </c>
      <c r="E122" s="398">
        <v>0.5</v>
      </c>
      <c r="F122" s="577" t="s">
        <v>816</v>
      </c>
      <c r="G122" s="286">
        <v>2</v>
      </c>
    </row>
    <row r="123" spans="1:7" ht="11.25" customHeight="1" x14ac:dyDescent="0.2">
      <c r="A123" s="111" t="s">
        <v>86</v>
      </c>
      <c r="B123" s="352">
        <v>425</v>
      </c>
      <c r="C123" s="396" t="s">
        <v>1029</v>
      </c>
      <c r="D123" s="351">
        <v>50000</v>
      </c>
      <c r="E123" s="398">
        <v>2005.4945054945056</v>
      </c>
      <c r="F123" s="577" t="s">
        <v>816</v>
      </c>
      <c r="G123" s="286">
        <v>425</v>
      </c>
    </row>
    <row r="124" spans="1:7" ht="11.25" customHeight="1" x14ac:dyDescent="0.2">
      <c r="A124" s="111" t="s">
        <v>414</v>
      </c>
      <c r="B124" s="352">
        <v>67.5</v>
      </c>
      <c r="C124" s="396" t="s">
        <v>226</v>
      </c>
      <c r="D124" s="351">
        <v>67.5</v>
      </c>
      <c r="E124" s="398">
        <v>176.7554479418886</v>
      </c>
      <c r="F124" s="577">
        <v>135</v>
      </c>
      <c r="G124" s="286">
        <v>300</v>
      </c>
    </row>
    <row r="125" spans="1:7" ht="11.25" customHeight="1" x14ac:dyDescent="0.2">
      <c r="A125" s="111" t="s">
        <v>415</v>
      </c>
      <c r="B125" s="352">
        <v>20</v>
      </c>
      <c r="C125" s="396" t="s">
        <v>1029</v>
      </c>
      <c r="D125" s="351">
        <v>50000</v>
      </c>
      <c r="E125" s="398">
        <v>50</v>
      </c>
      <c r="F125" s="577" t="s">
        <v>816</v>
      </c>
      <c r="G125" s="286">
        <v>20</v>
      </c>
    </row>
    <row r="126" spans="1:7" ht="11.25" customHeight="1" x14ac:dyDescent="0.2">
      <c r="A126" s="111" t="s">
        <v>704</v>
      </c>
      <c r="B126" s="352">
        <v>1</v>
      </c>
      <c r="C126" s="396" t="s">
        <v>1029</v>
      </c>
      <c r="D126" s="351">
        <v>100</v>
      </c>
      <c r="E126" s="398">
        <v>100.27472527472527</v>
      </c>
      <c r="F126" s="577" t="s">
        <v>816</v>
      </c>
      <c r="G126" s="286">
        <v>1</v>
      </c>
    </row>
    <row r="127" spans="1:7" ht="11.25" customHeight="1" x14ac:dyDescent="0.2">
      <c r="A127" s="111" t="s">
        <v>87</v>
      </c>
      <c r="B127" s="352">
        <v>4</v>
      </c>
      <c r="C127" s="396" t="s">
        <v>743</v>
      </c>
      <c r="D127" s="351">
        <v>3100</v>
      </c>
      <c r="E127" s="398">
        <v>4</v>
      </c>
      <c r="F127" s="577" t="s">
        <v>816</v>
      </c>
      <c r="G127" s="286">
        <v>80</v>
      </c>
    </row>
    <row r="128" spans="1:7" ht="11.25" customHeight="1" x14ac:dyDescent="0.2">
      <c r="A128" s="111" t="s">
        <v>416</v>
      </c>
      <c r="B128" s="352">
        <v>10</v>
      </c>
      <c r="C128" s="396" t="s">
        <v>226</v>
      </c>
      <c r="D128" s="351">
        <v>10</v>
      </c>
      <c r="E128" s="398">
        <v>100</v>
      </c>
      <c r="F128" s="577">
        <v>310000</v>
      </c>
      <c r="G128" s="286">
        <v>290</v>
      </c>
    </row>
    <row r="129" spans="1:7" ht="11.25" customHeight="1" x14ac:dyDescent="0.2">
      <c r="A129" s="111" t="s">
        <v>88</v>
      </c>
      <c r="B129" s="352">
        <v>260.71428571428572</v>
      </c>
      <c r="C129" s="396" t="s">
        <v>1029</v>
      </c>
      <c r="D129" s="351">
        <v>50000</v>
      </c>
      <c r="E129" s="398">
        <v>260.71428571428572</v>
      </c>
      <c r="F129" s="577" t="s">
        <v>816</v>
      </c>
      <c r="G129" s="286">
        <v>260.71428571428572</v>
      </c>
    </row>
    <row r="130" spans="1:7" ht="11.25" customHeight="1" x14ac:dyDescent="0.2">
      <c r="A130" s="111" t="s">
        <v>20</v>
      </c>
      <c r="B130" s="352">
        <v>5.2176399113715961</v>
      </c>
      <c r="C130" s="396" t="s">
        <v>743</v>
      </c>
      <c r="D130" s="351">
        <v>50000</v>
      </c>
      <c r="E130" s="398">
        <v>5.2176399113715961</v>
      </c>
      <c r="F130" s="577" t="s">
        <v>1026</v>
      </c>
      <c r="G130" s="286">
        <v>180000</v>
      </c>
    </row>
    <row r="131" spans="1:7" ht="11.25" customHeight="1" x14ac:dyDescent="0.2">
      <c r="A131" s="111" t="s">
        <v>417</v>
      </c>
      <c r="B131" s="352">
        <v>0.6054975863041423</v>
      </c>
      <c r="C131" s="396" t="s">
        <v>743</v>
      </c>
      <c r="D131" s="351">
        <v>50000</v>
      </c>
      <c r="E131" s="398">
        <v>0.6054975863041423</v>
      </c>
      <c r="F131" s="577" t="s">
        <v>1026</v>
      </c>
      <c r="G131" s="286">
        <v>770</v>
      </c>
    </row>
    <row r="132" spans="1:7" ht="11.25" customHeight="1" x14ac:dyDescent="0.2">
      <c r="A132" s="111" t="s">
        <v>418</v>
      </c>
      <c r="B132" s="352">
        <v>7.7544083280220943E-2</v>
      </c>
      <c r="C132" s="396" t="s">
        <v>743</v>
      </c>
      <c r="D132" s="351">
        <v>500</v>
      </c>
      <c r="E132" s="398">
        <v>7.7544083280220943E-2</v>
      </c>
      <c r="F132" s="577">
        <v>240.39246728311088</v>
      </c>
      <c r="G132" s="286">
        <v>910</v>
      </c>
    </row>
    <row r="133" spans="1:7" ht="11.25" customHeight="1" x14ac:dyDescent="0.2">
      <c r="A133" s="111" t="s">
        <v>419</v>
      </c>
      <c r="B133" s="352">
        <v>5</v>
      </c>
      <c r="C133" s="396" t="s">
        <v>743</v>
      </c>
      <c r="D133" s="351">
        <v>170</v>
      </c>
      <c r="E133" s="398">
        <v>5</v>
      </c>
      <c r="F133" s="577">
        <v>194.19961168935555</v>
      </c>
      <c r="G133" s="286">
        <v>1800</v>
      </c>
    </row>
    <row r="134" spans="1:7" ht="11.25" customHeight="1" x14ac:dyDescent="0.2">
      <c r="A134" s="111" t="s">
        <v>89</v>
      </c>
      <c r="B134" s="352">
        <v>11</v>
      </c>
      <c r="C134" s="396" t="s">
        <v>1029</v>
      </c>
      <c r="D134" s="351">
        <v>11500</v>
      </c>
      <c r="E134" s="398">
        <v>601.64835164835165</v>
      </c>
      <c r="F134" s="577" t="s">
        <v>816</v>
      </c>
      <c r="G134" s="286">
        <v>11</v>
      </c>
    </row>
    <row r="135" spans="1:7" ht="11.25" customHeight="1" x14ac:dyDescent="0.2">
      <c r="A135" s="134" t="s">
        <v>90</v>
      </c>
      <c r="B135" s="352">
        <v>1002.7472527472528</v>
      </c>
      <c r="C135" s="396" t="s">
        <v>743</v>
      </c>
      <c r="D135" s="351">
        <v>2500</v>
      </c>
      <c r="E135" s="398">
        <v>1002.7472527472528</v>
      </c>
      <c r="F135" s="577" t="s">
        <v>816</v>
      </c>
      <c r="G135" s="286">
        <v>1200</v>
      </c>
    </row>
    <row r="136" spans="1:7" ht="11.25" customHeight="1" x14ac:dyDescent="0.2">
      <c r="A136" s="111" t="s">
        <v>420</v>
      </c>
      <c r="B136" s="352">
        <v>2</v>
      </c>
      <c r="C136" s="396" t="s">
        <v>743</v>
      </c>
      <c r="D136" s="351">
        <v>50000</v>
      </c>
      <c r="E136" s="398">
        <v>2</v>
      </c>
      <c r="F136" s="577" t="s">
        <v>816</v>
      </c>
      <c r="G136" s="286">
        <v>470</v>
      </c>
    </row>
    <row r="137" spans="1:7" ht="11.25" customHeight="1" x14ac:dyDescent="0.2">
      <c r="A137" s="111" t="s">
        <v>291</v>
      </c>
      <c r="B137" s="352">
        <v>40</v>
      </c>
      <c r="C137" s="396" t="s">
        <v>226</v>
      </c>
      <c r="D137" s="351">
        <v>40</v>
      </c>
      <c r="E137" s="398">
        <v>1000</v>
      </c>
      <c r="F137" s="577">
        <v>526000</v>
      </c>
      <c r="G137" s="286">
        <v>2100</v>
      </c>
    </row>
    <row r="138" spans="1:7" ht="11.25" customHeight="1" x14ac:dyDescent="0.2">
      <c r="A138" s="111" t="s">
        <v>21</v>
      </c>
      <c r="B138" s="352">
        <v>0.21</v>
      </c>
      <c r="C138" s="396" t="s">
        <v>1029</v>
      </c>
      <c r="D138" s="351">
        <v>140</v>
      </c>
      <c r="E138" s="398">
        <v>3</v>
      </c>
      <c r="F138" s="577" t="s">
        <v>816</v>
      </c>
      <c r="G138" s="286">
        <v>0.21</v>
      </c>
    </row>
    <row r="139" spans="1:7" ht="11.25" customHeight="1" x14ac:dyDescent="0.2">
      <c r="A139" s="111" t="s">
        <v>44</v>
      </c>
      <c r="B139" s="352">
        <v>296.88253796723336</v>
      </c>
      <c r="C139" s="396" t="s">
        <v>743</v>
      </c>
      <c r="D139" s="351">
        <v>500</v>
      </c>
      <c r="E139" s="398">
        <v>296.88253796723336</v>
      </c>
      <c r="F139" s="577" t="s">
        <v>1026</v>
      </c>
      <c r="G139" s="286">
        <v>5000</v>
      </c>
    </row>
    <row r="140" spans="1:7" ht="11.25" customHeight="1" x14ac:dyDescent="0.2">
      <c r="A140" s="111" t="s">
        <v>43</v>
      </c>
      <c r="B140" s="352">
        <v>401.09890109890108</v>
      </c>
      <c r="C140" s="396" t="s">
        <v>743</v>
      </c>
      <c r="D140" s="351">
        <v>500</v>
      </c>
      <c r="E140" s="398">
        <v>401.09890109890108</v>
      </c>
      <c r="F140" s="577" t="s">
        <v>1026</v>
      </c>
      <c r="G140" s="286">
        <v>2500</v>
      </c>
    </row>
    <row r="141" spans="1:7" ht="11.25" customHeight="1" x14ac:dyDescent="0.2">
      <c r="A141" s="111" t="s">
        <v>665</v>
      </c>
      <c r="B141" s="352">
        <v>500</v>
      </c>
      <c r="C141" s="396" t="s">
        <v>226</v>
      </c>
      <c r="D141" s="351">
        <v>500</v>
      </c>
      <c r="E141" s="398">
        <v>2406.5934065934066</v>
      </c>
      <c r="F141" s="577" t="s">
        <v>816</v>
      </c>
      <c r="G141" s="286">
        <v>2500</v>
      </c>
    </row>
    <row r="142" spans="1:7" ht="11.25" customHeight="1" x14ac:dyDescent="0.2">
      <c r="A142" s="111" t="s">
        <v>705</v>
      </c>
      <c r="B142" s="352">
        <v>70</v>
      </c>
      <c r="C142" s="396" t="s">
        <v>743</v>
      </c>
      <c r="D142" s="351">
        <v>3000</v>
      </c>
      <c r="E142" s="398">
        <v>70</v>
      </c>
      <c r="F142" s="577">
        <v>1264.7163081734013</v>
      </c>
      <c r="G142" s="286">
        <v>420</v>
      </c>
    </row>
    <row r="143" spans="1:7" ht="11.25" customHeight="1" x14ac:dyDescent="0.2">
      <c r="A143" s="111" t="s">
        <v>706</v>
      </c>
      <c r="B143" s="352">
        <v>200</v>
      </c>
      <c r="C143" s="396" t="s">
        <v>743</v>
      </c>
      <c r="D143" s="351">
        <v>970</v>
      </c>
      <c r="E143" s="398">
        <v>200</v>
      </c>
      <c r="F143" s="577">
        <v>340449.97663418204</v>
      </c>
      <c r="G143" s="286">
        <v>6000</v>
      </c>
    </row>
    <row r="144" spans="1:7" ht="11.25" customHeight="1" x14ac:dyDescent="0.2">
      <c r="A144" s="111" t="s">
        <v>421</v>
      </c>
      <c r="B144" s="352">
        <v>5</v>
      </c>
      <c r="C144" s="396" t="s">
        <v>743</v>
      </c>
      <c r="D144" s="351">
        <v>50000</v>
      </c>
      <c r="E144" s="398">
        <v>5</v>
      </c>
      <c r="F144" s="577">
        <v>106.62958207144922</v>
      </c>
      <c r="G144" s="286">
        <v>5200</v>
      </c>
    </row>
    <row r="145" spans="1:7" ht="11.25" customHeight="1" x14ac:dyDescent="0.2">
      <c r="A145" s="111" t="s">
        <v>422</v>
      </c>
      <c r="B145" s="352">
        <v>5</v>
      </c>
      <c r="C145" s="396" t="s">
        <v>743</v>
      </c>
      <c r="D145" s="351">
        <v>310</v>
      </c>
      <c r="E145" s="398">
        <v>5</v>
      </c>
      <c r="F145" s="577">
        <v>208.89003096783017</v>
      </c>
      <c r="G145" s="286">
        <v>700</v>
      </c>
    </row>
    <row r="146" spans="1:7" ht="11.25" customHeight="1" x14ac:dyDescent="0.2">
      <c r="A146" s="111" t="s">
        <v>423</v>
      </c>
      <c r="B146" s="352">
        <v>17</v>
      </c>
      <c r="C146" s="396" t="s">
        <v>1029</v>
      </c>
      <c r="D146" s="351">
        <v>200</v>
      </c>
      <c r="E146" s="398">
        <v>2005.4945054945056</v>
      </c>
      <c r="F146" s="577" t="s">
        <v>816</v>
      </c>
      <c r="G146" s="286">
        <v>17</v>
      </c>
    </row>
    <row r="147" spans="1:7" ht="11.25" customHeight="1" x14ac:dyDescent="0.2">
      <c r="A147" s="111" t="s">
        <v>424</v>
      </c>
      <c r="B147" s="352">
        <v>7.0825652469195699</v>
      </c>
      <c r="C147" s="396" t="s">
        <v>743</v>
      </c>
      <c r="D147" s="351">
        <v>100</v>
      </c>
      <c r="E147" s="398">
        <v>7.0825652469195699</v>
      </c>
      <c r="F147" s="577" t="s">
        <v>816</v>
      </c>
      <c r="G147" s="286">
        <v>39</v>
      </c>
    </row>
    <row r="148" spans="1:7" ht="11.25" customHeight="1" x14ac:dyDescent="0.2">
      <c r="A148" s="134" t="s">
        <v>91</v>
      </c>
      <c r="B148" s="352">
        <v>200.54945054945054</v>
      </c>
      <c r="C148" s="396" t="s">
        <v>743</v>
      </c>
      <c r="D148" s="351">
        <v>50000</v>
      </c>
      <c r="E148" s="398">
        <v>200.54945054945054</v>
      </c>
      <c r="F148" s="577" t="s">
        <v>816</v>
      </c>
      <c r="G148" s="286">
        <v>686</v>
      </c>
    </row>
    <row r="149" spans="1:7" ht="11.25" customHeight="1" x14ac:dyDescent="0.2">
      <c r="A149" s="111" t="s">
        <v>92</v>
      </c>
      <c r="B149" s="352">
        <v>50</v>
      </c>
      <c r="C149" s="396" t="s">
        <v>743</v>
      </c>
      <c r="D149" s="351">
        <v>35500</v>
      </c>
      <c r="E149" s="398">
        <v>50</v>
      </c>
      <c r="F149" s="577" t="s">
        <v>816</v>
      </c>
      <c r="G149" s="286">
        <v>270</v>
      </c>
    </row>
    <row r="150" spans="1:7" ht="11.25" customHeight="1" x14ac:dyDescent="0.2">
      <c r="A150" s="111" t="s">
        <v>93</v>
      </c>
      <c r="B150" s="352">
        <v>0.6</v>
      </c>
      <c r="C150" s="396" t="s">
        <v>743</v>
      </c>
      <c r="D150" s="351">
        <v>50000</v>
      </c>
      <c r="E150" s="398">
        <v>0.6</v>
      </c>
      <c r="F150" s="577" t="s">
        <v>1026</v>
      </c>
      <c r="G150" s="286">
        <v>140</v>
      </c>
    </row>
    <row r="151" spans="1:7" ht="11.25" customHeight="1" x14ac:dyDescent="0.2">
      <c r="A151" s="111" t="s">
        <v>94</v>
      </c>
      <c r="B151" s="352">
        <v>0.61927383780115375</v>
      </c>
      <c r="C151" s="396" t="s">
        <v>1029</v>
      </c>
      <c r="D151" s="351">
        <v>50000</v>
      </c>
      <c r="E151" s="398">
        <v>0.61927383780115375</v>
      </c>
      <c r="F151" s="577" t="s">
        <v>1026</v>
      </c>
      <c r="G151" s="286">
        <v>0.61927383780115375</v>
      </c>
    </row>
    <row r="152" spans="1:7" ht="11.25" customHeight="1" x14ac:dyDescent="0.2">
      <c r="A152" s="111" t="s">
        <v>513</v>
      </c>
      <c r="B152" s="352">
        <v>10.117950352742241</v>
      </c>
      <c r="C152" s="396" t="s">
        <v>743</v>
      </c>
      <c r="D152" s="351">
        <v>90</v>
      </c>
      <c r="E152" s="398">
        <v>10.117950352742241</v>
      </c>
      <c r="F152" s="577" t="s">
        <v>816</v>
      </c>
      <c r="G152" s="286">
        <v>20.5</v>
      </c>
    </row>
    <row r="153" spans="1:7" ht="11.25" customHeight="1" x14ac:dyDescent="0.2">
      <c r="A153" s="134" t="s">
        <v>802</v>
      </c>
      <c r="B153" s="352">
        <v>27</v>
      </c>
      <c r="C153" s="396" t="s">
        <v>1029</v>
      </c>
      <c r="D153" s="351">
        <v>50000</v>
      </c>
      <c r="E153" s="398">
        <v>601.64835164835165</v>
      </c>
      <c r="F153" s="577" t="s">
        <v>816</v>
      </c>
      <c r="G153" s="286">
        <v>27</v>
      </c>
    </row>
    <row r="154" spans="1:7" ht="11.25" customHeight="1" x14ac:dyDescent="0.2">
      <c r="A154" s="134" t="s">
        <v>514</v>
      </c>
      <c r="B154" s="352">
        <v>40.109890109890109</v>
      </c>
      <c r="C154" s="396" t="s">
        <v>1029</v>
      </c>
      <c r="D154" s="351">
        <v>37000</v>
      </c>
      <c r="E154" s="398">
        <v>40.109890109890109</v>
      </c>
      <c r="F154" s="577" t="s">
        <v>816</v>
      </c>
      <c r="G154" s="286">
        <v>40.109890109890109</v>
      </c>
    </row>
    <row r="155" spans="1:7" ht="11.25" customHeight="1" x14ac:dyDescent="0.2">
      <c r="A155" s="134" t="s">
        <v>516</v>
      </c>
      <c r="B155" s="352">
        <v>2.5969405905371756</v>
      </c>
      <c r="C155" s="396" t="s">
        <v>743</v>
      </c>
      <c r="D155" s="351">
        <v>50000</v>
      </c>
      <c r="E155" s="398">
        <v>2.5969405905371756</v>
      </c>
      <c r="F155" s="577" t="s">
        <v>816</v>
      </c>
      <c r="G155" s="286">
        <v>210</v>
      </c>
    </row>
    <row r="156" spans="1:7" ht="11.25" customHeight="1" x14ac:dyDescent="0.2">
      <c r="A156" s="111" t="s">
        <v>425</v>
      </c>
      <c r="B156" s="352">
        <v>90</v>
      </c>
      <c r="C156" s="396" t="s">
        <v>1029</v>
      </c>
      <c r="D156" s="351">
        <v>50000</v>
      </c>
      <c r="E156" s="398">
        <v>100.27472527472527</v>
      </c>
      <c r="F156" s="577" t="s">
        <v>816</v>
      </c>
      <c r="G156" s="286">
        <v>90</v>
      </c>
    </row>
    <row r="157" spans="1:7" ht="11.25" customHeight="1" x14ac:dyDescent="0.2">
      <c r="A157" s="111" t="s">
        <v>426</v>
      </c>
      <c r="B157" s="352">
        <v>2</v>
      </c>
      <c r="C157" s="396" t="s">
        <v>743</v>
      </c>
      <c r="D157" s="351">
        <v>3400</v>
      </c>
      <c r="E157" s="398">
        <v>2</v>
      </c>
      <c r="F157" s="577">
        <v>18.496958233562776</v>
      </c>
      <c r="G157" s="286">
        <v>8400</v>
      </c>
    </row>
    <row r="158" spans="1:7" ht="11.25" customHeight="1" x14ac:dyDescent="0.2">
      <c r="A158" s="111" t="s">
        <v>427</v>
      </c>
      <c r="B158" s="352">
        <v>20</v>
      </c>
      <c r="C158" s="396" t="s">
        <v>226</v>
      </c>
      <c r="D158" s="351">
        <v>20</v>
      </c>
      <c r="E158" s="398">
        <v>10000</v>
      </c>
      <c r="F158" s="577">
        <v>106000</v>
      </c>
      <c r="G158" s="286">
        <v>230</v>
      </c>
    </row>
    <row r="159" spans="1:7" ht="11.25" customHeight="1" thickBot="1" x14ac:dyDescent="0.25">
      <c r="A159" s="113" t="s">
        <v>428</v>
      </c>
      <c r="B159" s="354">
        <v>22</v>
      </c>
      <c r="C159" s="578" t="s">
        <v>1029</v>
      </c>
      <c r="D159" s="523">
        <v>5000</v>
      </c>
      <c r="E159" s="408">
        <v>6016.4835164835167</v>
      </c>
      <c r="F159" s="579" t="s">
        <v>816</v>
      </c>
      <c r="G159" s="293">
        <v>22</v>
      </c>
    </row>
    <row r="160" spans="1:7" ht="11.25" customHeight="1" thickTop="1" x14ac:dyDescent="0.2">
      <c r="A160" s="65" t="s">
        <v>432</v>
      </c>
      <c r="B160" s="109"/>
      <c r="C160" s="446"/>
      <c r="D160" s="109"/>
      <c r="E160" s="109"/>
      <c r="F160" s="109"/>
      <c r="G160" s="336"/>
    </row>
    <row r="161" spans="1:7" ht="11.25" customHeight="1" x14ac:dyDescent="0.2">
      <c r="A161" s="65" t="s">
        <v>214</v>
      </c>
      <c r="B161" s="109"/>
      <c r="C161" s="446"/>
      <c r="D161" s="109"/>
      <c r="E161" s="109"/>
      <c r="F161" s="109"/>
      <c r="G161" s="336"/>
    </row>
    <row r="162" spans="1:7" ht="11.25" customHeight="1" x14ac:dyDescent="0.2">
      <c r="A162" s="65" t="s">
        <v>323</v>
      </c>
      <c r="B162" s="109"/>
      <c r="C162" s="446"/>
      <c r="D162" s="109"/>
      <c r="E162" s="109"/>
      <c r="F162" s="109"/>
      <c r="G162" s="336"/>
    </row>
    <row r="163" spans="1:7" ht="11.25" customHeight="1" x14ac:dyDescent="0.2">
      <c r="A163" s="65"/>
      <c r="B163" s="109"/>
      <c r="C163" s="446"/>
      <c r="D163" s="109"/>
      <c r="E163" s="109"/>
      <c r="F163" s="109"/>
      <c r="G163" s="336"/>
    </row>
    <row r="164" spans="1:7" ht="11.25" customHeight="1" x14ac:dyDescent="0.2">
      <c r="A164" s="66" t="s">
        <v>666</v>
      </c>
      <c r="B164" s="109"/>
      <c r="C164" s="446"/>
      <c r="D164" s="109"/>
      <c r="E164" s="109"/>
      <c r="F164" s="109"/>
      <c r="G164" s="336"/>
    </row>
    <row r="165" spans="1:7" ht="11.25" customHeight="1" x14ac:dyDescent="0.2">
      <c r="A165" s="66" t="s">
        <v>217</v>
      </c>
      <c r="B165" s="109"/>
      <c r="C165" s="446"/>
      <c r="D165" s="109"/>
      <c r="E165" s="109"/>
      <c r="F165" s="109"/>
      <c r="G165" s="336"/>
    </row>
    <row r="166" spans="1:7" ht="11.25" customHeight="1" x14ac:dyDescent="0.2">
      <c r="A166" s="66" t="s">
        <v>664</v>
      </c>
      <c r="B166" s="109"/>
      <c r="C166" s="446"/>
      <c r="D166" s="109"/>
      <c r="E166" s="109"/>
      <c r="F166" s="109"/>
      <c r="G166" s="336"/>
    </row>
    <row r="167" spans="1:7" ht="11.25" customHeight="1" x14ac:dyDescent="0.2">
      <c r="A167" s="66" t="s">
        <v>218</v>
      </c>
      <c r="B167" s="109"/>
      <c r="C167" s="446"/>
      <c r="D167" s="109"/>
      <c r="E167" s="109"/>
      <c r="F167" s="109"/>
      <c r="G167" s="336"/>
    </row>
    <row r="168" spans="1:7" ht="11.25" customHeight="1" x14ac:dyDescent="0.2">
      <c r="A168" s="66" t="s">
        <v>236</v>
      </c>
      <c r="B168" s="109"/>
      <c r="C168" s="446"/>
      <c r="D168" s="109"/>
      <c r="E168" s="109"/>
      <c r="F168" s="109"/>
      <c r="G168" s="336"/>
    </row>
    <row r="169" spans="1:7" ht="11.25" customHeight="1" x14ac:dyDescent="0.2">
      <c r="A169" s="66" t="s">
        <v>906</v>
      </c>
      <c r="B169" s="109"/>
      <c r="C169" s="446"/>
      <c r="D169" s="109"/>
      <c r="E169" s="109"/>
      <c r="F169" s="109"/>
      <c r="G169" s="336"/>
    </row>
    <row r="170" spans="1:7" ht="11.25" customHeight="1" x14ac:dyDescent="0.2">
      <c r="A170" s="115" t="s">
        <v>219</v>
      </c>
      <c r="B170" s="109"/>
      <c r="C170" s="446"/>
      <c r="D170" s="109"/>
      <c r="E170" s="109"/>
      <c r="F170" s="109"/>
      <c r="G170" s="336"/>
    </row>
    <row r="171" spans="1:7" ht="11.25" customHeight="1" x14ac:dyDescent="0.2">
      <c r="A171" s="66" t="s">
        <v>907</v>
      </c>
      <c r="B171" s="109"/>
      <c r="C171" s="446"/>
      <c r="D171" s="109"/>
      <c r="E171" s="109"/>
      <c r="F171" s="109"/>
      <c r="G171" s="336"/>
    </row>
    <row r="172" spans="1:7" x14ac:dyDescent="0.2">
      <c r="A172" s="66" t="s">
        <v>969</v>
      </c>
      <c r="B172" s="109"/>
      <c r="C172" s="446"/>
      <c r="D172" s="109"/>
      <c r="E172" s="109"/>
      <c r="F172" s="109"/>
      <c r="G172" s="336"/>
    </row>
    <row r="173" spans="1:7" x14ac:dyDescent="0.2">
      <c r="A173" s="66" t="s">
        <v>646</v>
      </c>
      <c r="B173" s="109"/>
      <c r="C173" s="446"/>
      <c r="D173" s="109"/>
      <c r="E173" s="109"/>
      <c r="F173" s="109"/>
      <c r="G173" s="336"/>
    </row>
    <row r="174" spans="1:7" ht="12" thickBot="1" x14ac:dyDescent="0.25">
      <c r="A174" s="68" t="s">
        <v>220</v>
      </c>
      <c r="B174" s="114"/>
      <c r="C174" s="416"/>
      <c r="D174" s="114"/>
      <c r="E174" s="114"/>
      <c r="F174" s="114"/>
      <c r="G174" s="527"/>
    </row>
    <row r="175" spans="1:7" ht="12" thickTop="1" x14ac:dyDescent="0.2"/>
    <row r="181" spans="1:1" x14ac:dyDescent="0.2">
      <c r="A181" s="581"/>
    </row>
  </sheetData>
  <sheetProtection algorithmName="SHA-512" hashValue="WrauxDPGbjWptBM5+0Kjhc/fVoDEnO6lyikXj2sjvXiy4XqLA4122oPhbLTDoyNxpxCHD60FacwpkrZjPwBXig==" saltValue="2q/2Eyyotcob+Sb8ptG9Qg==" spinCount="100000" sheet="1" objects="1" scenarios="1"/>
  <mergeCells count="3">
    <mergeCell ref="B4:B5"/>
    <mergeCell ref="A1:G1"/>
    <mergeCell ref="A4:A5"/>
  </mergeCells>
  <phoneticPr fontId="0" type="noConversion"/>
  <printOptions horizontalCentered="1"/>
  <pageMargins left="0.17" right="0.16" top="0.53" bottom="1" header="0.5" footer="0.5"/>
  <pageSetup scale="78" fitToHeight="4" orientation="landscape" r:id="rId1"/>
  <headerFooter alignWithMargins="0">
    <oddFooter>&amp;LHawai'i DOH
Fall 2017&amp;C&amp;8Page &amp;P of &amp;N&amp;R&amp;A</oddFooter>
  </headerFooter>
  <rowBreaks count="1" manualBreakCount="1">
    <brk id="15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81"/>
  <sheetViews>
    <sheetView zoomScaleNormal="100" workbookViewId="0">
      <pane ySplit="3105" topLeftCell="A6" activePane="bottomLeft"/>
      <selection activeCell="I16" sqref="I16"/>
      <selection pane="bottomLeft" activeCell="I16" sqref="I16"/>
    </sheetView>
  </sheetViews>
  <sheetFormatPr defaultColWidth="9.140625" defaultRowHeight="11.25" x14ac:dyDescent="0.2"/>
  <cols>
    <col min="1" max="1" width="40.7109375" style="112" customWidth="1"/>
    <col min="2" max="2" width="12.5703125" style="116" customWidth="1"/>
    <col min="3" max="3" width="20.7109375" style="580" customWidth="1"/>
    <col min="4" max="4" width="12.5703125" style="116" customWidth="1"/>
    <col min="5" max="5" width="15.7109375" style="116" customWidth="1"/>
    <col min="6" max="6" width="13.7109375" style="116" customWidth="1"/>
    <col min="7" max="16384" width="9.140625" style="112"/>
  </cols>
  <sheetData>
    <row r="1" spans="1:7" s="107" customFormat="1" ht="50.1" customHeight="1" x14ac:dyDescent="0.25">
      <c r="A1" s="991" t="s">
        <v>234</v>
      </c>
      <c r="B1" s="997"/>
      <c r="C1" s="997"/>
      <c r="D1" s="997"/>
      <c r="E1" s="997"/>
      <c r="F1" s="997"/>
    </row>
    <row r="2" spans="1:7" s="107" customFormat="1" ht="15" x14ac:dyDescent="0.25">
      <c r="A2" s="564" t="s">
        <v>29</v>
      </c>
      <c r="B2" s="363"/>
      <c r="C2" s="363"/>
      <c r="D2" s="363"/>
      <c r="E2" s="363"/>
      <c r="F2" s="565"/>
    </row>
    <row r="3" spans="1:7" s="107" customFormat="1" ht="13.5" thickBot="1" x14ac:dyDescent="0.25">
      <c r="A3" s="565"/>
      <c r="B3" s="363"/>
      <c r="C3" s="566"/>
      <c r="D3" s="363"/>
      <c r="E3" s="363"/>
      <c r="F3" s="363"/>
      <c r="G3" s="129"/>
    </row>
    <row r="4" spans="1:7" s="110" customFormat="1" ht="48.75" customHeight="1" thickTop="1" x14ac:dyDescent="0.2">
      <c r="A4" s="993" t="s">
        <v>523</v>
      </c>
      <c r="B4" s="989" t="s">
        <v>613</v>
      </c>
      <c r="C4" s="567"/>
      <c r="D4" s="568" t="s">
        <v>216</v>
      </c>
      <c r="E4" s="570" t="s">
        <v>476</v>
      </c>
      <c r="F4" s="571" t="s">
        <v>151</v>
      </c>
      <c r="G4" s="129"/>
    </row>
    <row r="5" spans="1:7" s="110" customFormat="1" ht="15.75" customHeight="1" thickBot="1" x14ac:dyDescent="0.25">
      <c r="A5" s="994"/>
      <c r="B5" s="990"/>
      <c r="C5" s="572" t="s">
        <v>429</v>
      </c>
      <c r="D5" s="573" t="s">
        <v>175</v>
      </c>
      <c r="E5" s="574" t="s">
        <v>616</v>
      </c>
      <c r="F5" s="575" t="s">
        <v>332</v>
      </c>
      <c r="G5" s="129"/>
    </row>
    <row r="6" spans="1:7" s="110" customFormat="1" ht="11.25" customHeight="1" x14ac:dyDescent="0.2">
      <c r="A6" s="138" t="s">
        <v>477</v>
      </c>
      <c r="B6" s="389">
        <v>15</v>
      </c>
      <c r="C6" s="390" t="s">
        <v>1029</v>
      </c>
      <c r="D6" s="347">
        <v>200</v>
      </c>
      <c r="E6" s="576">
        <v>3900</v>
      </c>
      <c r="F6" s="330">
        <v>15</v>
      </c>
    </row>
    <row r="7" spans="1:7" s="110" customFormat="1" ht="11.25" customHeight="1" x14ac:dyDescent="0.2">
      <c r="A7" s="111" t="s">
        <v>478</v>
      </c>
      <c r="B7" s="395">
        <v>13</v>
      </c>
      <c r="C7" s="396" t="s">
        <v>1029</v>
      </c>
      <c r="D7" s="351">
        <v>1965</v>
      </c>
      <c r="E7" s="577" t="s">
        <v>1026</v>
      </c>
      <c r="F7" s="286">
        <v>13</v>
      </c>
    </row>
    <row r="8" spans="1:7" s="110" customFormat="1" ht="11.25" customHeight="1" x14ac:dyDescent="0.2">
      <c r="A8" s="111" t="s">
        <v>479</v>
      </c>
      <c r="B8" s="395">
        <v>1500</v>
      </c>
      <c r="C8" s="396" t="s">
        <v>1029</v>
      </c>
      <c r="D8" s="351">
        <v>50000</v>
      </c>
      <c r="E8" s="577">
        <v>617408431.79425704</v>
      </c>
      <c r="F8" s="286">
        <v>1500</v>
      </c>
    </row>
    <row r="9" spans="1:7" s="110" customFormat="1" ht="11.25" customHeight="1" x14ac:dyDescent="0.2">
      <c r="A9" s="111" t="s">
        <v>480</v>
      </c>
      <c r="B9" s="395">
        <v>1.3999999999999999E-4</v>
      </c>
      <c r="C9" s="396" t="s">
        <v>1029</v>
      </c>
      <c r="D9" s="351">
        <v>8.5</v>
      </c>
      <c r="E9" s="577" t="s">
        <v>816</v>
      </c>
      <c r="F9" s="286">
        <v>1.3999999999999999E-4</v>
      </c>
    </row>
    <row r="10" spans="1:7" s="110" customFormat="1" ht="11.25" customHeight="1" x14ac:dyDescent="0.2">
      <c r="A10" s="111" t="s">
        <v>133</v>
      </c>
      <c r="B10" s="395">
        <v>700</v>
      </c>
      <c r="C10" s="396" t="s">
        <v>1029</v>
      </c>
      <c r="D10" s="351">
        <v>50000</v>
      </c>
      <c r="E10" s="577" t="s">
        <v>816</v>
      </c>
      <c r="F10" s="286">
        <v>700</v>
      </c>
    </row>
    <row r="11" spans="1:7" s="110" customFormat="1" ht="11.25" customHeight="1" x14ac:dyDescent="0.2">
      <c r="A11" s="134" t="s">
        <v>134</v>
      </c>
      <c r="B11" s="395">
        <v>18</v>
      </c>
      <c r="C11" s="396" t="s">
        <v>1029</v>
      </c>
      <c r="D11" s="351">
        <v>50000</v>
      </c>
      <c r="E11" s="577" t="s">
        <v>816</v>
      </c>
      <c r="F11" s="286">
        <v>18</v>
      </c>
    </row>
    <row r="12" spans="1:7" s="110" customFormat="1" ht="11.25" customHeight="1" x14ac:dyDescent="0.2">
      <c r="A12" s="134" t="s">
        <v>68</v>
      </c>
      <c r="B12" s="395">
        <v>11</v>
      </c>
      <c r="C12" s="396" t="s">
        <v>1029</v>
      </c>
      <c r="D12" s="351">
        <v>50000</v>
      </c>
      <c r="E12" s="577" t="s">
        <v>816</v>
      </c>
      <c r="F12" s="286">
        <v>11</v>
      </c>
    </row>
    <row r="13" spans="1:7" s="110" customFormat="1" ht="11.25" customHeight="1" x14ac:dyDescent="0.2">
      <c r="A13" s="111" t="s">
        <v>481</v>
      </c>
      <c r="B13" s="395">
        <v>0.02</v>
      </c>
      <c r="C13" s="396" t="s">
        <v>1029</v>
      </c>
      <c r="D13" s="351">
        <v>21.5</v>
      </c>
      <c r="E13" s="577">
        <v>43</v>
      </c>
      <c r="F13" s="286">
        <v>0.02</v>
      </c>
    </row>
    <row r="14" spans="1:7" s="110" customFormat="1" ht="11.25" customHeight="1" x14ac:dyDescent="0.2">
      <c r="A14" s="111" t="s">
        <v>482</v>
      </c>
      <c r="B14" s="395">
        <v>30</v>
      </c>
      <c r="C14" s="396" t="s">
        <v>1029</v>
      </c>
      <c r="D14" s="351">
        <v>50000</v>
      </c>
      <c r="E14" s="577" t="s">
        <v>816</v>
      </c>
      <c r="F14" s="286">
        <v>30</v>
      </c>
    </row>
    <row r="15" spans="1:7" s="110" customFormat="1" ht="11.25" customHeight="1" x14ac:dyDescent="0.2">
      <c r="A15" s="111" t="s">
        <v>584</v>
      </c>
      <c r="B15" s="395">
        <v>36</v>
      </c>
      <c r="C15" s="396" t="s">
        <v>1029</v>
      </c>
      <c r="D15" s="351">
        <v>50000</v>
      </c>
      <c r="E15" s="577" t="s">
        <v>816</v>
      </c>
      <c r="F15" s="286">
        <v>36</v>
      </c>
    </row>
    <row r="16" spans="1:7" s="110" customFormat="1" ht="11.25" customHeight="1" x14ac:dyDescent="0.2">
      <c r="A16" s="111" t="s">
        <v>69</v>
      </c>
      <c r="B16" s="395">
        <v>12</v>
      </c>
      <c r="C16" s="396" t="s">
        <v>1029</v>
      </c>
      <c r="D16" s="351">
        <v>17500</v>
      </c>
      <c r="E16" s="577" t="s">
        <v>816</v>
      </c>
      <c r="F16" s="286">
        <v>12</v>
      </c>
    </row>
    <row r="17" spans="1:6" s="110" customFormat="1" ht="11.25" customHeight="1" x14ac:dyDescent="0.2">
      <c r="A17" s="111" t="s">
        <v>585</v>
      </c>
      <c r="B17" s="395">
        <v>220</v>
      </c>
      <c r="C17" s="396" t="s">
        <v>1029</v>
      </c>
      <c r="D17" s="351">
        <v>50000</v>
      </c>
      <c r="E17" s="577" t="s">
        <v>816</v>
      </c>
      <c r="F17" s="286">
        <v>220</v>
      </c>
    </row>
    <row r="18" spans="1:6" s="110" customFormat="1" ht="11.25" customHeight="1" x14ac:dyDescent="0.2">
      <c r="A18" s="111" t="s">
        <v>964</v>
      </c>
      <c r="B18" s="395">
        <v>0.14000000000000001</v>
      </c>
      <c r="C18" s="396" t="s">
        <v>1029</v>
      </c>
      <c r="D18" s="351">
        <v>1900</v>
      </c>
      <c r="E18" s="577" t="s">
        <v>816</v>
      </c>
      <c r="F18" s="286">
        <v>0.14000000000000001</v>
      </c>
    </row>
    <row r="19" spans="1:6" s="110" customFormat="1" ht="11.25" customHeight="1" x14ac:dyDescent="0.2">
      <c r="A19" s="111" t="s">
        <v>586</v>
      </c>
      <c r="B19" s="395">
        <v>71.3</v>
      </c>
      <c r="C19" s="396" t="s">
        <v>1029</v>
      </c>
      <c r="D19" s="351">
        <v>20000</v>
      </c>
      <c r="E19" s="577">
        <v>2250.3937370979761</v>
      </c>
      <c r="F19" s="286">
        <v>71.3</v>
      </c>
    </row>
    <row r="20" spans="1:6" s="110" customFormat="1" ht="11.25" customHeight="1" x14ac:dyDescent="0.2">
      <c r="A20" s="111" t="s">
        <v>587</v>
      </c>
      <c r="B20" s="395">
        <v>2.7E-2</v>
      </c>
      <c r="C20" s="396" t="s">
        <v>1029</v>
      </c>
      <c r="D20" s="351">
        <v>4.7</v>
      </c>
      <c r="E20" s="577" t="s">
        <v>816</v>
      </c>
      <c r="F20" s="286">
        <v>2.7E-2</v>
      </c>
    </row>
    <row r="21" spans="1:6" s="110" customFormat="1" ht="11.25" customHeight="1" x14ac:dyDescent="0.2">
      <c r="A21" s="111" t="s">
        <v>588</v>
      </c>
      <c r="B21" s="395">
        <v>0.06</v>
      </c>
      <c r="C21" s="396" t="s">
        <v>1029</v>
      </c>
      <c r="D21" s="351">
        <v>0.8</v>
      </c>
      <c r="E21" s="577" t="s">
        <v>816</v>
      </c>
      <c r="F21" s="286">
        <v>0.06</v>
      </c>
    </row>
    <row r="22" spans="1:6" s="110" customFormat="1" ht="11.25" customHeight="1" x14ac:dyDescent="0.2">
      <c r="A22" s="111" t="s">
        <v>589</v>
      </c>
      <c r="B22" s="395">
        <v>0.68</v>
      </c>
      <c r="C22" s="396" t="s">
        <v>1029</v>
      </c>
      <c r="D22" s="351">
        <v>0.75</v>
      </c>
      <c r="E22" s="577" t="s">
        <v>816</v>
      </c>
      <c r="F22" s="286">
        <v>0.68</v>
      </c>
    </row>
    <row r="23" spans="1:6" s="110" customFormat="1" ht="11.25" customHeight="1" x14ac:dyDescent="0.2">
      <c r="A23" s="111" t="s">
        <v>590</v>
      </c>
      <c r="B23" s="395">
        <v>0.12999999999999998</v>
      </c>
      <c r="C23" s="396" t="s">
        <v>226</v>
      </c>
      <c r="D23" s="351">
        <v>0.12999999999999998</v>
      </c>
      <c r="E23" s="577" t="s">
        <v>816</v>
      </c>
      <c r="F23" s="286">
        <v>0.44</v>
      </c>
    </row>
    <row r="24" spans="1:6" s="110" customFormat="1" ht="11.25" customHeight="1" x14ac:dyDescent="0.2">
      <c r="A24" s="111" t="s">
        <v>591</v>
      </c>
      <c r="B24" s="395">
        <v>0.4</v>
      </c>
      <c r="C24" s="396" t="s">
        <v>226</v>
      </c>
      <c r="D24" s="351">
        <v>0.4</v>
      </c>
      <c r="E24" s="577" t="s">
        <v>816</v>
      </c>
      <c r="F24" s="286">
        <v>0.64</v>
      </c>
    </row>
    <row r="25" spans="1:6" s="110" customFormat="1" ht="11.25" customHeight="1" x14ac:dyDescent="0.2">
      <c r="A25" s="111" t="s">
        <v>100</v>
      </c>
      <c r="B25" s="395">
        <v>0.66</v>
      </c>
      <c r="C25" s="396" t="s">
        <v>1029</v>
      </c>
      <c r="D25" s="351">
        <v>50000</v>
      </c>
      <c r="E25" s="577" t="s">
        <v>816</v>
      </c>
      <c r="F25" s="286">
        <v>0.66</v>
      </c>
    </row>
    <row r="26" spans="1:6" s="110" customFormat="1" ht="11.25" customHeight="1" x14ac:dyDescent="0.2">
      <c r="A26" s="111" t="s">
        <v>195</v>
      </c>
      <c r="B26" s="395">
        <v>5</v>
      </c>
      <c r="C26" s="396" t="s">
        <v>226</v>
      </c>
      <c r="D26" s="351">
        <v>5</v>
      </c>
      <c r="E26" s="577" t="s">
        <v>1026</v>
      </c>
      <c r="F26" s="286">
        <v>6.5</v>
      </c>
    </row>
    <row r="27" spans="1:6" s="110" customFormat="1" ht="11.25" customHeight="1" x14ac:dyDescent="0.2">
      <c r="A27" s="111" t="s">
        <v>101</v>
      </c>
      <c r="B27" s="395">
        <v>175.65607394552634</v>
      </c>
      <c r="C27" s="396" t="s">
        <v>572</v>
      </c>
      <c r="D27" s="351">
        <v>3600</v>
      </c>
      <c r="E27" s="577">
        <v>175.65607394552634</v>
      </c>
      <c r="F27" s="286">
        <v>2380</v>
      </c>
    </row>
    <row r="28" spans="1:6" s="110" customFormat="1" ht="11.25" customHeight="1" x14ac:dyDescent="0.2">
      <c r="A28" s="353" t="s">
        <v>927</v>
      </c>
      <c r="B28" s="395">
        <v>0.37322971522061449</v>
      </c>
      <c r="C28" s="396" t="s">
        <v>1029</v>
      </c>
      <c r="D28" s="351">
        <v>3200</v>
      </c>
      <c r="E28" s="577" t="s">
        <v>1026</v>
      </c>
      <c r="F28" s="286">
        <v>0.37322971522061449</v>
      </c>
    </row>
    <row r="29" spans="1:6" s="110" customFormat="1" ht="11.25" customHeight="1" x14ac:dyDescent="0.2">
      <c r="A29" s="111" t="s">
        <v>102</v>
      </c>
      <c r="B29" s="395">
        <v>3</v>
      </c>
      <c r="C29" s="396" t="s">
        <v>1029</v>
      </c>
      <c r="D29" s="351">
        <v>135</v>
      </c>
      <c r="E29" s="577" t="s">
        <v>816</v>
      </c>
      <c r="F29" s="286">
        <v>3</v>
      </c>
    </row>
    <row r="30" spans="1:6" s="110" customFormat="1" ht="11.25" customHeight="1" x14ac:dyDescent="0.2">
      <c r="A30" s="111" t="s">
        <v>103</v>
      </c>
      <c r="B30" s="395">
        <v>1000</v>
      </c>
      <c r="C30" s="396" t="s">
        <v>1029</v>
      </c>
      <c r="D30" s="351">
        <v>50000</v>
      </c>
      <c r="E30" s="577" t="s">
        <v>816</v>
      </c>
      <c r="F30" s="286">
        <v>1000</v>
      </c>
    </row>
    <row r="31" spans="1:6" s="110" customFormat="1" ht="11.25" customHeight="1" x14ac:dyDescent="0.2">
      <c r="A31" s="111" t="s">
        <v>104</v>
      </c>
      <c r="B31" s="395">
        <v>114.99301190674856</v>
      </c>
      <c r="C31" s="396" t="s">
        <v>572</v>
      </c>
      <c r="D31" s="351">
        <v>50000</v>
      </c>
      <c r="E31" s="577">
        <v>114.99301190674856</v>
      </c>
      <c r="F31" s="286">
        <v>340</v>
      </c>
    </row>
    <row r="32" spans="1:6" s="110" customFormat="1" ht="11.25" customHeight="1" x14ac:dyDescent="0.2">
      <c r="A32" s="111" t="s">
        <v>105</v>
      </c>
      <c r="B32" s="395">
        <v>230</v>
      </c>
      <c r="C32" s="396" t="s">
        <v>1029</v>
      </c>
      <c r="D32" s="351">
        <v>5100</v>
      </c>
      <c r="E32" s="577" t="s">
        <v>816</v>
      </c>
      <c r="F32" s="286">
        <v>230</v>
      </c>
    </row>
    <row r="33" spans="1:6" s="110" customFormat="1" ht="11.25" customHeight="1" x14ac:dyDescent="0.2">
      <c r="A33" s="111" t="s">
        <v>106</v>
      </c>
      <c r="B33" s="395">
        <v>16</v>
      </c>
      <c r="C33" s="396" t="s">
        <v>1029</v>
      </c>
      <c r="D33" s="351">
        <v>50000</v>
      </c>
      <c r="E33" s="577">
        <v>406.594108187725</v>
      </c>
      <c r="F33" s="286">
        <v>16</v>
      </c>
    </row>
    <row r="34" spans="1:6" s="110" customFormat="1" ht="11.25" customHeight="1" x14ac:dyDescent="0.2">
      <c r="A34" s="111" t="s">
        <v>107</v>
      </c>
      <c r="B34" s="395">
        <v>3</v>
      </c>
      <c r="C34" s="396" t="s">
        <v>1029</v>
      </c>
      <c r="D34" s="351">
        <v>50000</v>
      </c>
      <c r="E34" s="577" t="s">
        <v>816</v>
      </c>
      <c r="F34" s="286">
        <v>3</v>
      </c>
    </row>
    <row r="35" spans="1:6" s="110" customFormat="1" ht="11.25" customHeight="1" x14ac:dyDescent="0.2">
      <c r="A35" s="111" t="s">
        <v>108</v>
      </c>
      <c r="B35" s="395">
        <v>9.8000000000000007</v>
      </c>
      <c r="C35" s="396" t="s">
        <v>1029</v>
      </c>
      <c r="D35" s="351">
        <v>5200</v>
      </c>
      <c r="E35" s="577">
        <v>109.78360683200988</v>
      </c>
      <c r="F35" s="286">
        <v>9.8000000000000007</v>
      </c>
    </row>
    <row r="36" spans="1:6" s="110" customFormat="1" ht="11.25" customHeight="1" x14ac:dyDescent="0.2">
      <c r="A36" s="111" t="s">
        <v>524</v>
      </c>
      <c r="B36" s="395">
        <v>4.0000000000000001E-3</v>
      </c>
      <c r="C36" s="396" t="s">
        <v>1029</v>
      </c>
      <c r="D36" s="351">
        <v>25</v>
      </c>
      <c r="E36" s="577" t="s">
        <v>816</v>
      </c>
      <c r="F36" s="286">
        <v>4.0000000000000001E-3</v>
      </c>
    </row>
    <row r="37" spans="1:6" s="110" customFormat="1" ht="11.25" customHeight="1" x14ac:dyDescent="0.2">
      <c r="A37" s="111" t="s">
        <v>109</v>
      </c>
      <c r="B37" s="395">
        <v>19</v>
      </c>
      <c r="C37" s="396" t="s">
        <v>1029</v>
      </c>
      <c r="D37" s="351">
        <v>50000</v>
      </c>
      <c r="E37" s="577" t="s">
        <v>816</v>
      </c>
      <c r="F37" s="286">
        <v>19</v>
      </c>
    </row>
    <row r="38" spans="1:6" s="110" customFormat="1" ht="11.25" customHeight="1" x14ac:dyDescent="0.2">
      <c r="A38" s="111" t="s">
        <v>110</v>
      </c>
      <c r="B38" s="395">
        <v>25</v>
      </c>
      <c r="C38" s="396" t="s">
        <v>1029</v>
      </c>
      <c r="D38" s="351">
        <v>500</v>
      </c>
      <c r="E38" s="577">
        <v>12400.875594724155</v>
      </c>
      <c r="F38" s="286">
        <v>25</v>
      </c>
    </row>
    <row r="39" spans="1:6" s="110" customFormat="1" ht="11.25" customHeight="1" x14ac:dyDescent="0.2">
      <c r="A39" s="111" t="s">
        <v>669</v>
      </c>
      <c r="B39" s="395">
        <v>160</v>
      </c>
      <c r="C39" s="396" t="s">
        <v>226</v>
      </c>
      <c r="D39" s="351">
        <v>160</v>
      </c>
      <c r="E39" s="577">
        <v>603988.68665359775</v>
      </c>
      <c r="F39" s="286">
        <v>20857.142857142859</v>
      </c>
    </row>
    <row r="40" spans="1:6" ht="11.25" customHeight="1" x14ac:dyDescent="0.2">
      <c r="A40" s="136" t="s">
        <v>111</v>
      </c>
      <c r="B40" s="395">
        <v>28</v>
      </c>
      <c r="C40" s="396" t="s">
        <v>1029</v>
      </c>
      <c r="D40" s="351">
        <v>24000</v>
      </c>
      <c r="E40" s="577">
        <v>108.3094022043858</v>
      </c>
      <c r="F40" s="286">
        <v>28</v>
      </c>
    </row>
    <row r="41" spans="1:6" ht="11.25" customHeight="1" x14ac:dyDescent="0.2">
      <c r="A41" s="111" t="s">
        <v>670</v>
      </c>
      <c r="B41" s="395">
        <v>187.71428571428572</v>
      </c>
      <c r="C41" s="396" t="s">
        <v>1029</v>
      </c>
      <c r="D41" s="351">
        <v>50000</v>
      </c>
      <c r="E41" s="577">
        <v>5216.5892543454502</v>
      </c>
      <c r="F41" s="286">
        <v>187.71428571428572</v>
      </c>
    </row>
    <row r="42" spans="1:6" ht="11.25" customHeight="1" x14ac:dyDescent="0.2">
      <c r="A42" s="111" t="s">
        <v>112</v>
      </c>
      <c r="B42" s="395">
        <v>1.8</v>
      </c>
      <c r="C42" s="396" t="s">
        <v>226</v>
      </c>
      <c r="D42" s="351">
        <v>1.8</v>
      </c>
      <c r="E42" s="577">
        <v>100405.44972413174</v>
      </c>
      <c r="F42" s="286">
        <v>32</v>
      </c>
    </row>
    <row r="43" spans="1:6" ht="11.25" customHeight="1" x14ac:dyDescent="0.2">
      <c r="A43" s="111" t="s">
        <v>522</v>
      </c>
      <c r="B43" s="395">
        <v>11</v>
      </c>
      <c r="C43" s="396" t="s">
        <v>1029</v>
      </c>
      <c r="D43" s="351">
        <v>50000</v>
      </c>
      <c r="E43" s="577" t="s">
        <v>816</v>
      </c>
      <c r="F43" s="286">
        <v>11</v>
      </c>
    </row>
    <row r="44" spans="1:6" ht="11.25" customHeight="1" x14ac:dyDescent="0.2">
      <c r="A44" s="111" t="s">
        <v>667</v>
      </c>
      <c r="B44" s="395">
        <v>20</v>
      </c>
      <c r="C44" s="396" t="s">
        <v>1029</v>
      </c>
      <c r="D44" s="351">
        <v>50000</v>
      </c>
      <c r="E44" s="577" t="s">
        <v>816</v>
      </c>
      <c r="F44" s="286">
        <v>20</v>
      </c>
    </row>
    <row r="45" spans="1:6" ht="11.25" customHeight="1" x14ac:dyDescent="0.2">
      <c r="A45" s="111" t="s">
        <v>668</v>
      </c>
      <c r="B45" s="395">
        <v>11</v>
      </c>
      <c r="C45" s="396" t="s">
        <v>1029</v>
      </c>
      <c r="D45" s="351">
        <v>50000</v>
      </c>
      <c r="E45" s="577" t="s">
        <v>816</v>
      </c>
      <c r="F45" s="286">
        <v>11</v>
      </c>
    </row>
    <row r="46" spans="1:6" ht="11.25" customHeight="1" x14ac:dyDescent="0.2">
      <c r="A46" s="111" t="s">
        <v>113</v>
      </c>
      <c r="B46" s="395">
        <v>1</v>
      </c>
      <c r="C46" s="396" t="s">
        <v>226</v>
      </c>
      <c r="D46" s="351">
        <v>1</v>
      </c>
      <c r="E46" s="577" t="s">
        <v>816</v>
      </c>
      <c r="F46" s="286">
        <v>2</v>
      </c>
    </row>
    <row r="47" spans="1:6" ht="11.25" customHeight="1" x14ac:dyDescent="0.2">
      <c r="A47" s="111" t="s">
        <v>114</v>
      </c>
      <c r="B47" s="395">
        <v>19</v>
      </c>
      <c r="C47" s="396" t="s">
        <v>1029</v>
      </c>
      <c r="D47" s="351">
        <v>50000</v>
      </c>
      <c r="E47" s="577" t="s">
        <v>816</v>
      </c>
      <c r="F47" s="286">
        <v>19</v>
      </c>
    </row>
    <row r="48" spans="1:6" ht="11.25" customHeight="1" x14ac:dyDescent="0.2">
      <c r="A48" s="111" t="s">
        <v>115</v>
      </c>
      <c r="B48" s="395">
        <v>2.9</v>
      </c>
      <c r="C48" s="396" t="s">
        <v>1029</v>
      </c>
      <c r="D48" s="351">
        <v>50000</v>
      </c>
      <c r="E48" s="577" t="s">
        <v>816</v>
      </c>
      <c r="F48" s="286">
        <v>2.9</v>
      </c>
    </row>
    <row r="49" spans="1:6" ht="11.25" customHeight="1" x14ac:dyDescent="0.2">
      <c r="A49" s="111" t="s">
        <v>116</v>
      </c>
      <c r="B49" s="395">
        <v>1</v>
      </c>
      <c r="C49" s="396" t="s">
        <v>1029</v>
      </c>
      <c r="D49" s="351">
        <v>1700</v>
      </c>
      <c r="E49" s="577" t="s">
        <v>1026</v>
      </c>
      <c r="F49" s="286">
        <v>1</v>
      </c>
    </row>
    <row r="50" spans="1:6" ht="11.25" customHeight="1" x14ac:dyDescent="0.2">
      <c r="A50" s="134" t="s">
        <v>70</v>
      </c>
      <c r="B50" s="395">
        <v>79</v>
      </c>
      <c r="C50" s="396" t="s">
        <v>1029</v>
      </c>
      <c r="D50" s="351">
        <v>29850</v>
      </c>
      <c r="E50" s="577" t="s">
        <v>816</v>
      </c>
      <c r="F50" s="286">
        <v>79</v>
      </c>
    </row>
    <row r="51" spans="1:6" ht="11.25" customHeight="1" x14ac:dyDescent="0.2">
      <c r="A51" s="111" t="s">
        <v>71</v>
      </c>
      <c r="B51" s="395">
        <v>300</v>
      </c>
      <c r="C51" s="396" t="s">
        <v>1029</v>
      </c>
      <c r="D51" s="351">
        <v>50000</v>
      </c>
      <c r="E51" s="577" t="s">
        <v>816</v>
      </c>
      <c r="F51" s="286">
        <v>300</v>
      </c>
    </row>
    <row r="52" spans="1:6" ht="11.25" customHeight="1" x14ac:dyDescent="0.2">
      <c r="A52" s="111" t="s">
        <v>117</v>
      </c>
      <c r="B52" s="395">
        <v>0.8</v>
      </c>
      <c r="C52" s="396" t="s">
        <v>1029</v>
      </c>
      <c r="D52" s="351">
        <v>1.25</v>
      </c>
      <c r="E52" s="577" t="s">
        <v>816</v>
      </c>
      <c r="F52" s="286">
        <v>0.8</v>
      </c>
    </row>
    <row r="53" spans="1:6" ht="11.25" customHeight="1" x14ac:dyDescent="0.2">
      <c r="A53" s="111" t="s">
        <v>311</v>
      </c>
      <c r="B53" s="395">
        <v>0.04</v>
      </c>
      <c r="C53" s="396" t="s">
        <v>1029</v>
      </c>
      <c r="D53" s="351">
        <v>100</v>
      </c>
      <c r="E53" s="577" t="s">
        <v>1026</v>
      </c>
      <c r="F53" s="286">
        <v>0.04</v>
      </c>
    </row>
    <row r="54" spans="1:6" ht="11.25" customHeight="1" x14ac:dyDescent="0.2">
      <c r="A54" s="111" t="s">
        <v>118</v>
      </c>
      <c r="B54" s="395">
        <v>34</v>
      </c>
      <c r="C54" s="396" t="s">
        <v>1029</v>
      </c>
      <c r="D54" s="351">
        <v>50000</v>
      </c>
      <c r="E54" s="577">
        <v>56415.281375870363</v>
      </c>
      <c r="F54" s="286">
        <v>34</v>
      </c>
    </row>
    <row r="55" spans="1:6" ht="11.25" customHeight="1" x14ac:dyDescent="0.2">
      <c r="A55" s="111" t="s">
        <v>431</v>
      </c>
      <c r="B55" s="395">
        <v>18.617708877383702</v>
      </c>
      <c r="C55" s="396" t="s">
        <v>572</v>
      </c>
      <c r="D55" s="351">
        <v>50000</v>
      </c>
      <c r="E55" s="577">
        <v>18.617708877383702</v>
      </c>
      <c r="F55" s="286">
        <v>1400</v>
      </c>
    </row>
    <row r="56" spans="1:6" ht="11.25" customHeight="1" x14ac:dyDescent="0.2">
      <c r="A56" s="111" t="s">
        <v>119</v>
      </c>
      <c r="B56" s="395">
        <v>14</v>
      </c>
      <c r="C56" s="396" t="s">
        <v>1029</v>
      </c>
      <c r="D56" s="351">
        <v>100</v>
      </c>
      <c r="E56" s="577">
        <v>83377.443722530952</v>
      </c>
      <c r="F56" s="286">
        <v>14</v>
      </c>
    </row>
    <row r="57" spans="1:6" ht="11.25" customHeight="1" x14ac:dyDescent="0.2">
      <c r="A57" s="111" t="s">
        <v>188</v>
      </c>
      <c r="B57" s="395">
        <v>22</v>
      </c>
      <c r="C57" s="396" t="s">
        <v>1029</v>
      </c>
      <c r="D57" s="351">
        <v>50000</v>
      </c>
      <c r="E57" s="577" t="s">
        <v>1026</v>
      </c>
      <c r="F57" s="286">
        <v>22</v>
      </c>
    </row>
    <row r="58" spans="1:6" ht="11.25" customHeight="1" x14ac:dyDescent="0.2">
      <c r="A58" s="111" t="s">
        <v>189</v>
      </c>
      <c r="B58" s="395">
        <v>9.4</v>
      </c>
      <c r="C58" s="396" t="s">
        <v>1029</v>
      </c>
      <c r="D58" s="351">
        <v>110</v>
      </c>
      <c r="E58" s="577">
        <v>449.85112140655059</v>
      </c>
      <c r="F58" s="286">
        <v>9.4</v>
      </c>
    </row>
    <row r="59" spans="1:6" ht="11.25" customHeight="1" x14ac:dyDescent="0.2">
      <c r="A59" s="111" t="s">
        <v>190</v>
      </c>
      <c r="B59" s="395">
        <v>4.5</v>
      </c>
      <c r="C59" s="396" t="s">
        <v>1029</v>
      </c>
      <c r="D59" s="351">
        <v>1550</v>
      </c>
      <c r="E59" s="577" t="s">
        <v>816</v>
      </c>
      <c r="F59" s="286">
        <v>4.5</v>
      </c>
    </row>
    <row r="60" spans="1:6" ht="11.25" customHeight="1" x14ac:dyDescent="0.2">
      <c r="A60" s="111" t="s">
        <v>286</v>
      </c>
      <c r="B60" s="395">
        <v>1.0999999999999999E-2</v>
      </c>
      <c r="C60" s="396" t="s">
        <v>1029</v>
      </c>
      <c r="D60" s="351">
        <v>45</v>
      </c>
      <c r="E60" s="577" t="s">
        <v>816</v>
      </c>
      <c r="F60" s="286">
        <v>1.0999999999999999E-2</v>
      </c>
    </row>
    <row r="61" spans="1:6" ht="11.25" customHeight="1" x14ac:dyDescent="0.2">
      <c r="A61" s="111" t="s">
        <v>287</v>
      </c>
      <c r="B61" s="395">
        <v>0.41</v>
      </c>
      <c r="C61" s="396" t="s">
        <v>1029</v>
      </c>
      <c r="D61" s="351">
        <v>20</v>
      </c>
      <c r="E61" s="577" t="s">
        <v>816</v>
      </c>
      <c r="F61" s="286">
        <v>0.41</v>
      </c>
    </row>
    <row r="62" spans="1:6" ht="11.25" customHeight="1" x14ac:dyDescent="0.2">
      <c r="A62" s="111" t="s">
        <v>288</v>
      </c>
      <c r="B62" s="395">
        <v>1E-3</v>
      </c>
      <c r="C62" s="396" t="s">
        <v>1029</v>
      </c>
      <c r="D62" s="351">
        <v>2.75</v>
      </c>
      <c r="E62" s="577" t="s">
        <v>816</v>
      </c>
      <c r="F62" s="286">
        <v>1E-3</v>
      </c>
    </row>
    <row r="63" spans="1:6" ht="11.25" customHeight="1" x14ac:dyDescent="0.2">
      <c r="A63" s="111" t="s">
        <v>196</v>
      </c>
      <c r="B63" s="395">
        <v>47</v>
      </c>
      <c r="C63" s="396" t="s">
        <v>1029</v>
      </c>
      <c r="D63" s="351">
        <v>50000</v>
      </c>
      <c r="E63" s="577">
        <v>1093.4471780092338</v>
      </c>
      <c r="F63" s="286">
        <v>47</v>
      </c>
    </row>
    <row r="64" spans="1:6" ht="11.25" customHeight="1" x14ac:dyDescent="0.2">
      <c r="A64" s="111" t="s">
        <v>197</v>
      </c>
      <c r="B64" s="395">
        <v>182.45621075944572</v>
      </c>
      <c r="C64" s="396" t="s">
        <v>572</v>
      </c>
      <c r="D64" s="351">
        <v>50000</v>
      </c>
      <c r="E64" s="577">
        <v>182.45621075944572</v>
      </c>
      <c r="F64" s="286">
        <v>910</v>
      </c>
    </row>
    <row r="65" spans="1:6" ht="11.25" customHeight="1" x14ac:dyDescent="0.2">
      <c r="A65" s="111" t="s">
        <v>243</v>
      </c>
      <c r="B65" s="395">
        <v>25</v>
      </c>
      <c r="C65" s="396" t="s">
        <v>1029</v>
      </c>
      <c r="D65" s="351">
        <v>15000</v>
      </c>
      <c r="E65" s="577">
        <v>6624.9382313275155</v>
      </c>
      <c r="F65" s="286">
        <v>25</v>
      </c>
    </row>
    <row r="66" spans="1:6" ht="11.25" customHeight="1" x14ac:dyDescent="0.2">
      <c r="A66" s="111" t="s">
        <v>244</v>
      </c>
      <c r="B66" s="395">
        <v>620</v>
      </c>
      <c r="C66" s="396" t="s">
        <v>1029</v>
      </c>
      <c r="D66" s="351">
        <v>50000</v>
      </c>
      <c r="E66" s="577">
        <v>1274.1487170213863</v>
      </c>
      <c r="F66" s="286">
        <v>620</v>
      </c>
    </row>
    <row r="67" spans="1:6" ht="11.25" customHeight="1" x14ac:dyDescent="0.2">
      <c r="A67" s="111" t="s">
        <v>191</v>
      </c>
      <c r="B67" s="395">
        <v>558</v>
      </c>
      <c r="C67" s="396" t="s">
        <v>1029</v>
      </c>
      <c r="D67" s="351">
        <v>2600</v>
      </c>
      <c r="E67" s="577">
        <v>6597.0401016888873</v>
      </c>
      <c r="F67" s="286">
        <v>558</v>
      </c>
    </row>
    <row r="68" spans="1:6" ht="11.25" customHeight="1" x14ac:dyDescent="0.2">
      <c r="A68" s="111" t="s">
        <v>805</v>
      </c>
      <c r="B68" s="395">
        <v>3</v>
      </c>
      <c r="C68" s="396" t="s">
        <v>226</v>
      </c>
      <c r="D68" s="351">
        <v>3</v>
      </c>
      <c r="E68" s="577" t="s">
        <v>816</v>
      </c>
      <c r="F68" s="286">
        <v>11</v>
      </c>
    </row>
    <row r="69" spans="1:6" ht="11.25" customHeight="1" x14ac:dyDescent="0.2">
      <c r="A69" s="111" t="s">
        <v>72</v>
      </c>
      <c r="B69" s="395">
        <v>70</v>
      </c>
      <c r="C69" s="396" t="s">
        <v>1029</v>
      </c>
      <c r="D69" s="351">
        <v>50000</v>
      </c>
      <c r="E69" s="577" t="s">
        <v>816</v>
      </c>
      <c r="F69" s="286">
        <v>70</v>
      </c>
    </row>
    <row r="70" spans="1:6" ht="11.25" customHeight="1" x14ac:dyDescent="0.2">
      <c r="A70" s="111" t="s">
        <v>806</v>
      </c>
      <c r="B70" s="395">
        <v>100</v>
      </c>
      <c r="C70" s="396" t="s">
        <v>226</v>
      </c>
      <c r="D70" s="351">
        <v>100</v>
      </c>
      <c r="E70" s="577">
        <v>906.38089810273414</v>
      </c>
      <c r="F70" s="286">
        <v>520</v>
      </c>
    </row>
    <row r="71" spans="1:6" ht="11.25" customHeight="1" x14ac:dyDescent="0.2">
      <c r="A71" s="111" t="s">
        <v>245</v>
      </c>
      <c r="B71" s="395">
        <v>0.06</v>
      </c>
      <c r="C71" s="396" t="s">
        <v>1029</v>
      </c>
      <c r="D71" s="351">
        <v>50000</v>
      </c>
      <c r="E71" s="577">
        <v>673.73911756880364</v>
      </c>
      <c r="F71" s="286">
        <v>0.06</v>
      </c>
    </row>
    <row r="72" spans="1:6" ht="11.25" customHeight="1" x14ac:dyDescent="0.2">
      <c r="A72" s="111" t="s">
        <v>807</v>
      </c>
      <c r="B72" s="395">
        <v>1.9E-3</v>
      </c>
      <c r="C72" s="396" t="s">
        <v>1029</v>
      </c>
      <c r="D72" s="351">
        <v>97.5</v>
      </c>
      <c r="E72" s="577" t="s">
        <v>816</v>
      </c>
      <c r="F72" s="286">
        <v>1.9E-3</v>
      </c>
    </row>
    <row r="73" spans="1:6" ht="11.25" customHeight="1" x14ac:dyDescent="0.2">
      <c r="A73" s="111" t="s">
        <v>808</v>
      </c>
      <c r="B73" s="395">
        <v>210</v>
      </c>
      <c r="C73" s="396" t="s">
        <v>1029</v>
      </c>
      <c r="D73" s="351">
        <v>50000</v>
      </c>
      <c r="E73" s="577" t="s">
        <v>816</v>
      </c>
      <c r="F73" s="286">
        <v>210</v>
      </c>
    </row>
    <row r="74" spans="1:6" ht="11.25" customHeight="1" x14ac:dyDescent="0.2">
      <c r="A74" s="111" t="s">
        <v>810</v>
      </c>
      <c r="B74" s="395">
        <v>120</v>
      </c>
      <c r="C74" s="396" t="s">
        <v>1029</v>
      </c>
      <c r="D74" s="351">
        <v>4000</v>
      </c>
      <c r="E74" s="577" t="s">
        <v>816</v>
      </c>
      <c r="F74" s="286">
        <v>120</v>
      </c>
    </row>
    <row r="75" spans="1:6" ht="11.25" customHeight="1" x14ac:dyDescent="0.2">
      <c r="A75" s="111" t="s">
        <v>809</v>
      </c>
      <c r="B75" s="395">
        <v>1100</v>
      </c>
      <c r="C75" s="396" t="s">
        <v>1029</v>
      </c>
      <c r="D75" s="351">
        <v>50000</v>
      </c>
      <c r="E75" s="577" t="s">
        <v>816</v>
      </c>
      <c r="F75" s="286">
        <v>1100</v>
      </c>
    </row>
    <row r="76" spans="1:6" ht="11.25" customHeight="1" x14ac:dyDescent="0.2">
      <c r="A76" s="134" t="s">
        <v>73</v>
      </c>
      <c r="B76" s="395">
        <v>10</v>
      </c>
      <c r="C76" s="396" t="s">
        <v>1029</v>
      </c>
      <c r="D76" s="351">
        <v>50000</v>
      </c>
      <c r="E76" s="577" t="s">
        <v>816</v>
      </c>
      <c r="F76" s="286">
        <v>10</v>
      </c>
    </row>
    <row r="77" spans="1:6" ht="11.25" customHeight="1" x14ac:dyDescent="0.2">
      <c r="A77" s="111" t="s">
        <v>246</v>
      </c>
      <c r="B77" s="395">
        <v>14.3</v>
      </c>
      <c r="C77" s="396" t="s">
        <v>1029</v>
      </c>
      <c r="D77" s="351">
        <v>50000</v>
      </c>
      <c r="E77" s="577" t="s">
        <v>816</v>
      </c>
      <c r="F77" s="286">
        <v>14.3</v>
      </c>
    </row>
    <row r="78" spans="1:6" ht="11.25" customHeight="1" x14ac:dyDescent="0.2">
      <c r="A78" s="134" t="s">
        <v>74</v>
      </c>
      <c r="B78" s="395">
        <v>9.1</v>
      </c>
      <c r="C78" s="396" t="s">
        <v>1029</v>
      </c>
      <c r="D78" s="351">
        <v>50000</v>
      </c>
      <c r="E78" s="577" t="s">
        <v>816</v>
      </c>
      <c r="F78" s="286">
        <v>9.1</v>
      </c>
    </row>
    <row r="79" spans="1:6" ht="11.25" customHeight="1" x14ac:dyDescent="0.2">
      <c r="A79" s="134" t="s">
        <v>75</v>
      </c>
      <c r="B79" s="395">
        <v>81</v>
      </c>
      <c r="C79" s="396" t="s">
        <v>1029</v>
      </c>
      <c r="D79" s="351">
        <v>50000</v>
      </c>
      <c r="E79" s="577" t="s">
        <v>816</v>
      </c>
      <c r="F79" s="286">
        <v>81</v>
      </c>
    </row>
    <row r="80" spans="1:6" ht="11.25" customHeight="1" x14ac:dyDescent="0.2">
      <c r="A80" s="111" t="s">
        <v>312</v>
      </c>
      <c r="B80" s="395">
        <v>50000</v>
      </c>
      <c r="C80" s="396" t="s">
        <v>226</v>
      </c>
      <c r="D80" s="351">
        <v>50000</v>
      </c>
      <c r="E80" s="577" t="s">
        <v>1026</v>
      </c>
      <c r="F80" s="286">
        <v>335000</v>
      </c>
    </row>
    <row r="81" spans="1:6" ht="11.25" customHeight="1" x14ac:dyDescent="0.2">
      <c r="A81" s="111" t="s">
        <v>506</v>
      </c>
      <c r="B81" s="395">
        <v>3.1E-9</v>
      </c>
      <c r="C81" s="396" t="s">
        <v>1029</v>
      </c>
      <c r="D81" s="351">
        <v>0.1</v>
      </c>
      <c r="E81" s="577" t="s">
        <v>816</v>
      </c>
      <c r="F81" s="286">
        <v>3.1E-9</v>
      </c>
    </row>
    <row r="82" spans="1:6" ht="11.25" customHeight="1" x14ac:dyDescent="0.2">
      <c r="A82" s="111" t="s">
        <v>76</v>
      </c>
      <c r="B82" s="395">
        <v>60</v>
      </c>
      <c r="C82" s="396" t="s">
        <v>1029</v>
      </c>
      <c r="D82" s="351">
        <v>21000</v>
      </c>
      <c r="E82" s="577" t="s">
        <v>816</v>
      </c>
      <c r="F82" s="286">
        <v>60</v>
      </c>
    </row>
    <row r="83" spans="1:6" ht="11.25" customHeight="1" x14ac:dyDescent="0.2">
      <c r="A83" s="111" t="s">
        <v>295</v>
      </c>
      <c r="B83" s="395">
        <v>8.6999999999999994E-3</v>
      </c>
      <c r="C83" s="396" t="s">
        <v>1029</v>
      </c>
      <c r="D83" s="351">
        <v>162.5</v>
      </c>
      <c r="E83" s="577" t="s">
        <v>816</v>
      </c>
      <c r="F83" s="286">
        <v>8.6999999999999994E-3</v>
      </c>
    </row>
    <row r="84" spans="1:6" ht="11.25" customHeight="1" x14ac:dyDescent="0.2">
      <c r="A84" s="111" t="s">
        <v>264</v>
      </c>
      <c r="B84" s="395">
        <v>2.3E-3</v>
      </c>
      <c r="C84" s="396" t="s">
        <v>1029</v>
      </c>
      <c r="D84" s="351">
        <v>125</v>
      </c>
      <c r="E84" s="577" t="s">
        <v>816</v>
      </c>
      <c r="F84" s="286">
        <v>2.3E-3</v>
      </c>
    </row>
    <row r="85" spans="1:6" ht="11.25" customHeight="1" x14ac:dyDescent="0.2">
      <c r="A85" s="111" t="s">
        <v>27</v>
      </c>
      <c r="B85" s="395">
        <v>50000</v>
      </c>
      <c r="C85" s="396" t="s">
        <v>226</v>
      </c>
      <c r="D85" s="351">
        <v>50000</v>
      </c>
      <c r="E85" s="577" t="s">
        <v>1026</v>
      </c>
      <c r="F85" s="286" t="s">
        <v>816</v>
      </c>
    </row>
    <row r="86" spans="1:6" ht="11.25" customHeight="1" x14ac:dyDescent="0.2">
      <c r="A86" s="111" t="s">
        <v>265</v>
      </c>
      <c r="B86" s="395">
        <v>7.3</v>
      </c>
      <c r="C86" s="396" t="s">
        <v>1029</v>
      </c>
      <c r="D86" s="351">
        <v>300</v>
      </c>
      <c r="E86" s="577">
        <v>75701.315782304358</v>
      </c>
      <c r="F86" s="286">
        <v>7.3</v>
      </c>
    </row>
    <row r="87" spans="1:6" ht="11.25" customHeight="1" x14ac:dyDescent="0.2">
      <c r="A87" s="111" t="s">
        <v>266</v>
      </c>
      <c r="B87" s="395">
        <v>0.8</v>
      </c>
      <c r="C87" s="396" t="s">
        <v>1029</v>
      </c>
      <c r="D87" s="351">
        <v>130</v>
      </c>
      <c r="E87" s="577" t="s">
        <v>816</v>
      </c>
      <c r="F87" s="286">
        <v>0.8</v>
      </c>
    </row>
    <row r="88" spans="1:6" ht="11.25" customHeight="1" x14ac:dyDescent="0.2">
      <c r="A88" s="111" t="s">
        <v>267</v>
      </c>
      <c r="B88" s="395">
        <v>3.9</v>
      </c>
      <c r="C88" s="396" t="s">
        <v>1029</v>
      </c>
      <c r="D88" s="351">
        <v>845</v>
      </c>
      <c r="E88" s="577">
        <v>1690</v>
      </c>
      <c r="F88" s="286">
        <v>3.9</v>
      </c>
    </row>
    <row r="89" spans="1:6" ht="11.25" customHeight="1" x14ac:dyDescent="0.2">
      <c r="A89" s="111" t="s">
        <v>77</v>
      </c>
      <c r="B89" s="395">
        <v>1800</v>
      </c>
      <c r="C89" s="396" t="s">
        <v>1029</v>
      </c>
      <c r="D89" s="351">
        <v>50000</v>
      </c>
      <c r="E89" s="577" t="s">
        <v>816</v>
      </c>
      <c r="F89" s="286">
        <v>1800</v>
      </c>
    </row>
    <row r="90" spans="1:6" ht="11.25" customHeight="1" x14ac:dyDescent="0.2">
      <c r="A90" s="111" t="s">
        <v>268</v>
      </c>
      <c r="B90" s="395">
        <v>3.5999999999999999E-3</v>
      </c>
      <c r="C90" s="396" t="s">
        <v>1029</v>
      </c>
      <c r="D90" s="351">
        <v>90</v>
      </c>
      <c r="E90" s="577" t="s">
        <v>816</v>
      </c>
      <c r="F90" s="286">
        <v>3.5999999999999999E-3</v>
      </c>
    </row>
    <row r="91" spans="1:6" ht="11.25" customHeight="1" x14ac:dyDescent="0.2">
      <c r="A91" s="111" t="s">
        <v>269</v>
      </c>
      <c r="B91" s="395">
        <v>3.5999999999999999E-3</v>
      </c>
      <c r="C91" s="396" t="s">
        <v>1029</v>
      </c>
      <c r="D91" s="351">
        <v>100</v>
      </c>
      <c r="E91" s="577" t="s">
        <v>816</v>
      </c>
      <c r="F91" s="286">
        <v>3.5999999999999999E-3</v>
      </c>
    </row>
    <row r="92" spans="1:6" ht="11.25" customHeight="1" x14ac:dyDescent="0.2">
      <c r="A92" s="111" t="s">
        <v>296</v>
      </c>
      <c r="B92" s="395">
        <v>2.9999999999999997E-4</v>
      </c>
      <c r="C92" s="396" t="s">
        <v>1029</v>
      </c>
      <c r="D92" s="351">
        <v>3.1</v>
      </c>
      <c r="E92" s="577" t="s">
        <v>816</v>
      </c>
      <c r="F92" s="286">
        <v>2.9999999999999997E-4</v>
      </c>
    </row>
    <row r="93" spans="1:6" ht="11.25" customHeight="1" x14ac:dyDescent="0.2">
      <c r="A93" s="111" t="s">
        <v>270</v>
      </c>
      <c r="B93" s="395">
        <v>0.3</v>
      </c>
      <c r="C93" s="396" t="s">
        <v>1029</v>
      </c>
      <c r="D93" s="351">
        <v>60</v>
      </c>
      <c r="E93" s="577" t="s">
        <v>816</v>
      </c>
      <c r="F93" s="286">
        <v>0.3</v>
      </c>
    </row>
    <row r="94" spans="1:6" ht="11.25" customHeight="1" x14ac:dyDescent="0.2">
      <c r="A94" s="111" t="s">
        <v>289</v>
      </c>
      <c r="B94" s="395">
        <v>6.3E-2</v>
      </c>
      <c r="C94" s="396" t="s">
        <v>1029</v>
      </c>
      <c r="D94" s="351">
        <v>3650</v>
      </c>
      <c r="E94" s="577" t="s">
        <v>816</v>
      </c>
      <c r="F94" s="286">
        <v>6.3E-2</v>
      </c>
    </row>
    <row r="95" spans="1:6" ht="11.25" customHeight="1" x14ac:dyDescent="0.2">
      <c r="A95" s="111" t="s">
        <v>271</v>
      </c>
      <c r="B95" s="395">
        <v>12</v>
      </c>
      <c r="C95" s="396" t="s">
        <v>1029</v>
      </c>
      <c r="D95" s="351">
        <v>100</v>
      </c>
      <c r="E95" s="577" t="s">
        <v>816</v>
      </c>
      <c r="F95" s="286">
        <v>12</v>
      </c>
    </row>
    <row r="96" spans="1:6" ht="11.25" customHeight="1" x14ac:dyDescent="0.2">
      <c r="A96" s="111" t="s">
        <v>78</v>
      </c>
      <c r="B96" s="395">
        <v>17000</v>
      </c>
      <c r="C96" s="396" t="s">
        <v>1029</v>
      </c>
      <c r="D96" s="351">
        <v>50000</v>
      </c>
      <c r="E96" s="577" t="s">
        <v>816</v>
      </c>
      <c r="F96" s="286">
        <v>17000</v>
      </c>
    </row>
    <row r="97" spans="1:6" ht="11.25" customHeight="1" x14ac:dyDescent="0.2">
      <c r="A97" s="111" t="s">
        <v>272</v>
      </c>
      <c r="B97" s="395">
        <v>9.5000000000000001E-2</v>
      </c>
      <c r="C97" s="396" t="s">
        <v>226</v>
      </c>
      <c r="D97" s="351">
        <v>9.5000000000000001E-2</v>
      </c>
      <c r="E97" s="577" t="s">
        <v>816</v>
      </c>
      <c r="F97" s="286">
        <v>0.28000000000000003</v>
      </c>
    </row>
    <row r="98" spans="1:6" ht="11.25" customHeight="1" x14ac:dyDescent="0.2">
      <c r="A98" s="111" t="s">
        <v>79</v>
      </c>
      <c r="B98" s="395">
        <v>920</v>
      </c>
      <c r="C98" s="396" t="s">
        <v>1029</v>
      </c>
      <c r="D98" s="351">
        <v>50000</v>
      </c>
      <c r="E98" s="577" t="s">
        <v>816</v>
      </c>
      <c r="F98" s="286">
        <v>920</v>
      </c>
    </row>
    <row r="99" spans="1:6" ht="11.25" customHeight="1" x14ac:dyDescent="0.2">
      <c r="A99" s="111" t="s">
        <v>273</v>
      </c>
      <c r="B99" s="395">
        <v>5.6</v>
      </c>
      <c r="C99" s="396" t="s">
        <v>1029</v>
      </c>
      <c r="D99" s="351">
        <v>50000</v>
      </c>
      <c r="E99" s="577" t="s">
        <v>816</v>
      </c>
      <c r="F99" s="286">
        <v>5.6</v>
      </c>
    </row>
    <row r="100" spans="1:6" ht="11.25" customHeight="1" x14ac:dyDescent="0.2">
      <c r="A100" s="111" t="s">
        <v>274</v>
      </c>
      <c r="B100" s="395">
        <v>2.5000000000000001E-2</v>
      </c>
      <c r="C100" s="396" t="s">
        <v>1029</v>
      </c>
      <c r="D100" s="351">
        <v>50000</v>
      </c>
      <c r="E100" s="577" t="s">
        <v>816</v>
      </c>
      <c r="F100" s="286">
        <v>2.5000000000000001E-2</v>
      </c>
    </row>
    <row r="101" spans="1:6" ht="11.25" customHeight="1" x14ac:dyDescent="0.2">
      <c r="A101" s="111" t="s">
        <v>275</v>
      </c>
      <c r="B101" s="395">
        <v>0.03</v>
      </c>
      <c r="C101" s="396" t="s">
        <v>1029</v>
      </c>
      <c r="D101" s="351">
        <v>50</v>
      </c>
      <c r="E101" s="577" t="s">
        <v>816</v>
      </c>
      <c r="F101" s="286">
        <v>0.03</v>
      </c>
    </row>
    <row r="102" spans="1:6" ht="11.25" customHeight="1" x14ac:dyDescent="0.2">
      <c r="A102" s="111" t="s">
        <v>277</v>
      </c>
      <c r="B102" s="395">
        <v>14000</v>
      </c>
      <c r="C102" s="396" t="s">
        <v>1029</v>
      </c>
      <c r="D102" s="351">
        <v>50000</v>
      </c>
      <c r="E102" s="577">
        <v>223000000</v>
      </c>
      <c r="F102" s="286">
        <v>14000</v>
      </c>
    </row>
    <row r="103" spans="1:6" ht="11.25" customHeight="1" x14ac:dyDescent="0.2">
      <c r="A103" s="111" t="s">
        <v>278</v>
      </c>
      <c r="B103" s="395">
        <v>170</v>
      </c>
      <c r="C103" s="396" t="s">
        <v>1029</v>
      </c>
      <c r="D103" s="351">
        <v>13000</v>
      </c>
      <c r="E103" s="577">
        <v>19000000</v>
      </c>
      <c r="F103" s="286">
        <v>170</v>
      </c>
    </row>
    <row r="104" spans="1:6" ht="11.25" customHeight="1" x14ac:dyDescent="0.2">
      <c r="A104" s="111" t="s">
        <v>279</v>
      </c>
      <c r="B104" s="395">
        <v>2.8E-3</v>
      </c>
      <c r="C104" s="396" t="s">
        <v>1029</v>
      </c>
      <c r="D104" s="351">
        <v>50000</v>
      </c>
      <c r="E104" s="577" t="s">
        <v>816</v>
      </c>
      <c r="F104" s="286">
        <v>2.8E-3</v>
      </c>
    </row>
    <row r="105" spans="1:6" ht="11.25" customHeight="1" x14ac:dyDescent="0.2">
      <c r="A105" s="111" t="s">
        <v>280</v>
      </c>
      <c r="B105" s="395">
        <v>730</v>
      </c>
      <c r="C105" s="396" t="s">
        <v>1029</v>
      </c>
      <c r="D105" s="351">
        <v>1800</v>
      </c>
      <c r="E105" s="577">
        <v>31043.943756596891</v>
      </c>
      <c r="F105" s="286">
        <v>730</v>
      </c>
    </row>
    <row r="106" spans="1:6" ht="11.25" customHeight="1" x14ac:dyDescent="0.2">
      <c r="A106" s="111" t="s">
        <v>276</v>
      </c>
      <c r="B106" s="395">
        <v>1500</v>
      </c>
      <c r="C106" s="396" t="s">
        <v>1029</v>
      </c>
      <c r="D106" s="351">
        <v>50000</v>
      </c>
      <c r="E106" s="577">
        <v>76060.351513941452</v>
      </c>
      <c r="F106" s="286">
        <v>1500</v>
      </c>
    </row>
    <row r="107" spans="1:6" ht="11.25" customHeight="1" x14ac:dyDescent="0.2">
      <c r="A107" s="111" t="s">
        <v>502</v>
      </c>
      <c r="B107" s="395">
        <v>2.1</v>
      </c>
      <c r="C107" s="396" t="s">
        <v>1029</v>
      </c>
      <c r="D107" s="351">
        <v>100</v>
      </c>
      <c r="E107" s="577">
        <v>25800</v>
      </c>
      <c r="F107" s="286">
        <v>2.1</v>
      </c>
    </row>
    <row r="108" spans="1:6" ht="11.25" customHeight="1" x14ac:dyDescent="0.2">
      <c r="A108" s="111" t="s">
        <v>503</v>
      </c>
      <c r="B108" s="395">
        <v>4.7</v>
      </c>
      <c r="C108" s="396" t="s">
        <v>1029</v>
      </c>
      <c r="D108" s="351">
        <v>100</v>
      </c>
      <c r="E108" s="577">
        <v>24600</v>
      </c>
      <c r="F108" s="286">
        <v>4.7</v>
      </c>
    </row>
    <row r="109" spans="1:6" ht="11.25" customHeight="1" x14ac:dyDescent="0.2">
      <c r="A109" s="111" t="s">
        <v>409</v>
      </c>
      <c r="B109" s="395">
        <v>370</v>
      </c>
      <c r="C109" s="396" t="s">
        <v>1029</v>
      </c>
      <c r="D109" s="351">
        <v>50000</v>
      </c>
      <c r="E109" s="577" t="s">
        <v>816</v>
      </c>
      <c r="F109" s="286">
        <v>370</v>
      </c>
    </row>
    <row r="110" spans="1:6" ht="11.25" customHeight="1" x14ac:dyDescent="0.2">
      <c r="A110" s="111" t="s">
        <v>410</v>
      </c>
      <c r="B110" s="395">
        <v>12</v>
      </c>
      <c r="C110" s="396" t="s">
        <v>1029</v>
      </c>
      <c r="D110" s="351">
        <v>210</v>
      </c>
      <c r="E110" s="577">
        <v>28777.562790660297</v>
      </c>
      <c r="F110" s="286">
        <v>12</v>
      </c>
    </row>
    <row r="111" spans="1:6" ht="11.25" customHeight="1" x14ac:dyDescent="0.2">
      <c r="A111" s="111" t="s">
        <v>703</v>
      </c>
      <c r="B111" s="395">
        <v>5</v>
      </c>
      <c r="C111" s="396" t="s">
        <v>1029</v>
      </c>
      <c r="D111" s="351">
        <v>50000</v>
      </c>
      <c r="E111" s="577" t="s">
        <v>816</v>
      </c>
      <c r="F111" s="286">
        <v>5</v>
      </c>
    </row>
    <row r="112" spans="1:6" ht="11.25" customHeight="1" x14ac:dyDescent="0.2">
      <c r="A112" s="134" t="s">
        <v>80</v>
      </c>
      <c r="B112" s="395">
        <v>380</v>
      </c>
      <c r="C112" s="396" t="s">
        <v>1029</v>
      </c>
      <c r="D112" s="351">
        <v>50000</v>
      </c>
      <c r="E112" s="577" t="s">
        <v>1026</v>
      </c>
      <c r="F112" s="286">
        <v>380</v>
      </c>
    </row>
    <row r="113" spans="1:6" ht="11.25" customHeight="1" x14ac:dyDescent="0.2">
      <c r="A113" s="134" t="s">
        <v>81</v>
      </c>
      <c r="B113" s="395">
        <v>18</v>
      </c>
      <c r="C113" s="396" t="s">
        <v>1029</v>
      </c>
      <c r="D113" s="351">
        <v>50000</v>
      </c>
      <c r="E113" s="577" t="s">
        <v>816</v>
      </c>
      <c r="F113" s="286">
        <v>18</v>
      </c>
    </row>
    <row r="114" spans="1:6" ht="11.25" customHeight="1" x14ac:dyDescent="0.2">
      <c r="A114" s="134" t="s">
        <v>82</v>
      </c>
      <c r="B114" s="395">
        <v>71</v>
      </c>
      <c r="C114" s="396" t="s">
        <v>1029</v>
      </c>
      <c r="D114" s="351">
        <v>50000</v>
      </c>
      <c r="E114" s="577" t="s">
        <v>1026</v>
      </c>
      <c r="F114" s="286">
        <v>71</v>
      </c>
    </row>
    <row r="115" spans="1:6" ht="11.25" customHeight="1" x14ac:dyDescent="0.2">
      <c r="A115" s="134" t="s">
        <v>83</v>
      </c>
      <c r="B115" s="395">
        <v>42</v>
      </c>
      <c r="C115" s="396" t="s">
        <v>1029</v>
      </c>
      <c r="D115" s="351">
        <v>50000</v>
      </c>
      <c r="E115" s="577" t="s">
        <v>816</v>
      </c>
      <c r="F115" s="286">
        <v>42</v>
      </c>
    </row>
    <row r="116" spans="1:6" ht="11.25" customHeight="1" x14ac:dyDescent="0.2">
      <c r="A116" s="134" t="s">
        <v>84</v>
      </c>
      <c r="B116" s="395">
        <v>46</v>
      </c>
      <c r="C116" s="396" t="s">
        <v>1029</v>
      </c>
      <c r="D116" s="351">
        <v>50000</v>
      </c>
      <c r="E116" s="577" t="s">
        <v>816</v>
      </c>
      <c r="F116" s="286">
        <v>46</v>
      </c>
    </row>
    <row r="117" spans="1:6" ht="11.25" customHeight="1" x14ac:dyDescent="0.2">
      <c r="A117" s="111" t="s">
        <v>411</v>
      </c>
      <c r="B117" s="395">
        <v>7.9</v>
      </c>
      <c r="C117" s="396" t="s">
        <v>1029</v>
      </c>
      <c r="D117" s="351">
        <v>5900</v>
      </c>
      <c r="E117" s="577" t="s">
        <v>816</v>
      </c>
      <c r="F117" s="286">
        <v>7.9</v>
      </c>
    </row>
    <row r="118" spans="1:6" ht="11.25" customHeight="1" x14ac:dyDescent="0.2">
      <c r="A118" s="134" t="s">
        <v>85</v>
      </c>
      <c r="B118" s="395">
        <v>21500</v>
      </c>
      <c r="C118" s="396" t="s">
        <v>226</v>
      </c>
      <c r="D118" s="351">
        <v>21500</v>
      </c>
      <c r="E118" s="577" t="s">
        <v>816</v>
      </c>
      <c r="F118" s="286">
        <v>850000</v>
      </c>
    </row>
    <row r="119" spans="1:6" ht="11.25" customHeight="1" x14ac:dyDescent="0.2">
      <c r="A119" s="111" t="s">
        <v>193</v>
      </c>
      <c r="B119" s="395">
        <v>600</v>
      </c>
      <c r="C119" s="396" t="s">
        <v>1029</v>
      </c>
      <c r="D119" s="351">
        <v>50000</v>
      </c>
      <c r="E119" s="577" t="s">
        <v>816</v>
      </c>
      <c r="F119" s="286">
        <v>600</v>
      </c>
    </row>
    <row r="120" spans="1:6" ht="11.25" customHeight="1" x14ac:dyDescent="0.2">
      <c r="A120" s="111" t="s">
        <v>412</v>
      </c>
      <c r="B120" s="395">
        <v>2.2999999999999998</v>
      </c>
      <c r="C120" s="396" t="s">
        <v>1029</v>
      </c>
      <c r="D120" s="351">
        <v>408</v>
      </c>
      <c r="E120" s="577" t="s">
        <v>1026</v>
      </c>
      <c r="F120" s="286">
        <v>2.2999999999999998</v>
      </c>
    </row>
    <row r="121" spans="1:6" ht="11.25" customHeight="1" x14ac:dyDescent="0.2">
      <c r="A121" s="111" t="s">
        <v>413</v>
      </c>
      <c r="B121" s="395">
        <v>58</v>
      </c>
      <c r="C121" s="396" t="s">
        <v>1029</v>
      </c>
      <c r="D121" s="351">
        <v>50000</v>
      </c>
      <c r="E121" s="577" t="s">
        <v>816</v>
      </c>
      <c r="F121" s="286">
        <v>58</v>
      </c>
    </row>
    <row r="122" spans="1:6" ht="11.25" customHeight="1" x14ac:dyDescent="0.2">
      <c r="A122" s="111" t="s">
        <v>290</v>
      </c>
      <c r="B122" s="395">
        <v>1.4E-2</v>
      </c>
      <c r="C122" s="396" t="s">
        <v>1029</v>
      </c>
      <c r="D122" s="351">
        <v>21.5</v>
      </c>
      <c r="E122" s="577" t="s">
        <v>816</v>
      </c>
      <c r="F122" s="286">
        <v>1.4E-2</v>
      </c>
    </row>
    <row r="123" spans="1:6" ht="11.25" customHeight="1" x14ac:dyDescent="0.2">
      <c r="A123" s="111" t="s">
        <v>86</v>
      </c>
      <c r="B123" s="395">
        <v>95</v>
      </c>
      <c r="C123" s="396" t="s">
        <v>1029</v>
      </c>
      <c r="D123" s="351">
        <v>50000</v>
      </c>
      <c r="E123" s="577" t="s">
        <v>816</v>
      </c>
      <c r="F123" s="286">
        <v>95</v>
      </c>
    </row>
    <row r="124" spans="1:6" ht="11.25" customHeight="1" x14ac:dyDescent="0.2">
      <c r="A124" s="111" t="s">
        <v>414</v>
      </c>
      <c r="B124" s="395">
        <v>4.5999999999999996</v>
      </c>
      <c r="C124" s="396" t="s">
        <v>1029</v>
      </c>
      <c r="D124" s="351">
        <v>67.5</v>
      </c>
      <c r="E124" s="577">
        <v>135</v>
      </c>
      <c r="F124" s="286">
        <v>4.5999999999999996</v>
      </c>
    </row>
    <row r="125" spans="1:6" ht="11.25" customHeight="1" x14ac:dyDescent="0.2">
      <c r="A125" s="111" t="s">
        <v>415</v>
      </c>
      <c r="B125" s="395">
        <v>5</v>
      </c>
      <c r="C125" s="396" t="s">
        <v>1029</v>
      </c>
      <c r="D125" s="351">
        <v>50000</v>
      </c>
      <c r="E125" s="577" t="s">
        <v>816</v>
      </c>
      <c r="F125" s="286">
        <v>5</v>
      </c>
    </row>
    <row r="126" spans="1:6" ht="11.25" customHeight="1" x14ac:dyDescent="0.2">
      <c r="A126" s="111" t="s">
        <v>704</v>
      </c>
      <c r="B126" s="395">
        <v>0.1</v>
      </c>
      <c r="C126" s="396" t="s">
        <v>1029</v>
      </c>
      <c r="D126" s="351">
        <v>50000</v>
      </c>
      <c r="E126" s="577" t="s">
        <v>816</v>
      </c>
      <c r="F126" s="286">
        <v>0.1</v>
      </c>
    </row>
    <row r="127" spans="1:6" ht="11.25" customHeight="1" x14ac:dyDescent="0.2">
      <c r="A127" s="111" t="s">
        <v>87</v>
      </c>
      <c r="B127" s="395">
        <v>9</v>
      </c>
      <c r="C127" s="396" t="s">
        <v>1029</v>
      </c>
      <c r="D127" s="351">
        <v>3100</v>
      </c>
      <c r="E127" s="577" t="s">
        <v>816</v>
      </c>
      <c r="F127" s="286">
        <v>9</v>
      </c>
    </row>
    <row r="128" spans="1:6" ht="11.25" customHeight="1" x14ac:dyDescent="0.2">
      <c r="A128" s="111" t="s">
        <v>416</v>
      </c>
      <c r="B128" s="395">
        <v>32</v>
      </c>
      <c r="C128" s="396" t="s">
        <v>1029</v>
      </c>
      <c r="D128" s="351">
        <v>110</v>
      </c>
      <c r="E128" s="577">
        <v>310000</v>
      </c>
      <c r="F128" s="286">
        <v>32</v>
      </c>
    </row>
    <row r="129" spans="1:6" ht="11.25" customHeight="1" x14ac:dyDescent="0.2">
      <c r="A129" s="111" t="s">
        <v>88</v>
      </c>
      <c r="B129" s="395">
        <v>260.71428571428572</v>
      </c>
      <c r="C129" s="396" t="s">
        <v>1029</v>
      </c>
      <c r="D129" s="351">
        <v>50000</v>
      </c>
      <c r="E129" s="577" t="s">
        <v>816</v>
      </c>
      <c r="F129" s="286">
        <v>260.71428571428572</v>
      </c>
    </row>
    <row r="130" spans="1:6" ht="11.25" customHeight="1" x14ac:dyDescent="0.2">
      <c r="A130" s="111" t="s">
        <v>20</v>
      </c>
      <c r="B130" s="395">
        <v>18000</v>
      </c>
      <c r="C130" s="396" t="s">
        <v>1029</v>
      </c>
      <c r="D130" s="351">
        <v>50000</v>
      </c>
      <c r="E130" s="577" t="s">
        <v>1026</v>
      </c>
      <c r="F130" s="286">
        <v>18000</v>
      </c>
    </row>
    <row r="131" spans="1:6" ht="11.25" customHeight="1" x14ac:dyDescent="0.2">
      <c r="A131" s="111" t="s">
        <v>417</v>
      </c>
      <c r="B131" s="395">
        <v>10.8</v>
      </c>
      <c r="C131" s="396" t="s">
        <v>1029</v>
      </c>
      <c r="D131" s="351">
        <v>50000</v>
      </c>
      <c r="E131" s="577" t="s">
        <v>1026</v>
      </c>
      <c r="F131" s="286">
        <v>10.8</v>
      </c>
    </row>
    <row r="132" spans="1:6" ht="11.25" customHeight="1" x14ac:dyDescent="0.2">
      <c r="A132" s="111" t="s">
        <v>418</v>
      </c>
      <c r="B132" s="395">
        <v>200</v>
      </c>
      <c r="C132" s="396" t="s">
        <v>1029</v>
      </c>
      <c r="D132" s="351">
        <v>5000</v>
      </c>
      <c r="E132" s="577">
        <v>240.39246728311088</v>
      </c>
      <c r="F132" s="286">
        <v>200</v>
      </c>
    </row>
    <row r="133" spans="1:6" ht="11.25" customHeight="1" x14ac:dyDescent="0.2">
      <c r="A133" s="111" t="s">
        <v>419</v>
      </c>
      <c r="B133" s="395">
        <v>53</v>
      </c>
      <c r="C133" s="396" t="s">
        <v>1029</v>
      </c>
      <c r="D133" s="351">
        <v>3000</v>
      </c>
      <c r="E133" s="577">
        <v>194.19961168935555</v>
      </c>
      <c r="F133" s="286">
        <v>53</v>
      </c>
    </row>
    <row r="134" spans="1:6" ht="11.25" customHeight="1" x14ac:dyDescent="0.2">
      <c r="A134" s="111" t="s">
        <v>89</v>
      </c>
      <c r="B134" s="395">
        <v>1.2</v>
      </c>
      <c r="C134" s="396" t="s">
        <v>1029</v>
      </c>
      <c r="D134" s="351">
        <v>11500</v>
      </c>
      <c r="E134" s="577" t="s">
        <v>816</v>
      </c>
      <c r="F134" s="286">
        <v>1.2</v>
      </c>
    </row>
    <row r="135" spans="1:6" ht="11.25" customHeight="1" x14ac:dyDescent="0.2">
      <c r="A135" s="134" t="s">
        <v>90</v>
      </c>
      <c r="B135" s="395">
        <v>220</v>
      </c>
      <c r="C135" s="396" t="s">
        <v>1029</v>
      </c>
      <c r="D135" s="351">
        <v>2500</v>
      </c>
      <c r="E135" s="577" t="s">
        <v>816</v>
      </c>
      <c r="F135" s="286">
        <v>220</v>
      </c>
    </row>
    <row r="136" spans="1:6" ht="11.25" customHeight="1" x14ac:dyDescent="0.2">
      <c r="A136" s="111" t="s">
        <v>420</v>
      </c>
      <c r="B136" s="395">
        <v>6</v>
      </c>
      <c r="C136" s="396" t="s">
        <v>1029</v>
      </c>
      <c r="D136" s="351">
        <v>50000</v>
      </c>
      <c r="E136" s="577" t="s">
        <v>816</v>
      </c>
      <c r="F136" s="286">
        <v>6</v>
      </c>
    </row>
    <row r="137" spans="1:6" ht="11.25" customHeight="1" x14ac:dyDescent="0.2">
      <c r="A137" s="111" t="s">
        <v>291</v>
      </c>
      <c r="B137" s="395">
        <v>9.8000000000000007</v>
      </c>
      <c r="C137" s="396" t="s">
        <v>1029</v>
      </c>
      <c r="D137" s="351">
        <v>400</v>
      </c>
      <c r="E137" s="577">
        <v>526000</v>
      </c>
      <c r="F137" s="286">
        <v>9.8000000000000007</v>
      </c>
    </row>
    <row r="138" spans="1:6" ht="11.25" customHeight="1" x14ac:dyDescent="0.2">
      <c r="A138" s="111" t="s">
        <v>21</v>
      </c>
      <c r="B138" s="395">
        <v>2.0000000000000001E-4</v>
      </c>
      <c r="C138" s="396" t="s">
        <v>1029</v>
      </c>
      <c r="D138" s="351">
        <v>140</v>
      </c>
      <c r="E138" s="577" t="s">
        <v>816</v>
      </c>
      <c r="F138" s="286">
        <v>2.0000000000000001E-4</v>
      </c>
    </row>
    <row r="139" spans="1:6" ht="11.25" customHeight="1" x14ac:dyDescent="0.2">
      <c r="A139" s="111" t="s">
        <v>44</v>
      </c>
      <c r="B139" s="395">
        <v>500</v>
      </c>
      <c r="C139" s="396" t="s">
        <v>1029</v>
      </c>
      <c r="D139" s="351">
        <v>5000</v>
      </c>
      <c r="E139" s="577" t="s">
        <v>1026</v>
      </c>
      <c r="F139" s="286">
        <v>500</v>
      </c>
    </row>
    <row r="140" spans="1:6" ht="11.25" customHeight="1" x14ac:dyDescent="0.2">
      <c r="A140" s="111" t="s">
        <v>43</v>
      </c>
      <c r="B140" s="395">
        <v>640</v>
      </c>
      <c r="C140" s="396" t="s">
        <v>1029</v>
      </c>
      <c r="D140" s="351">
        <v>5000</v>
      </c>
      <c r="E140" s="577" t="s">
        <v>1026</v>
      </c>
      <c r="F140" s="286">
        <v>640</v>
      </c>
    </row>
    <row r="141" spans="1:6" ht="11.25" customHeight="1" x14ac:dyDescent="0.2">
      <c r="A141" s="111" t="s">
        <v>665</v>
      </c>
      <c r="B141" s="395">
        <v>640</v>
      </c>
      <c r="C141" s="396" t="s">
        <v>1029</v>
      </c>
      <c r="D141" s="351">
        <v>5000</v>
      </c>
      <c r="E141" s="577" t="s">
        <v>816</v>
      </c>
      <c r="F141" s="286">
        <v>640</v>
      </c>
    </row>
    <row r="142" spans="1:6" ht="11.25" customHeight="1" x14ac:dyDescent="0.2">
      <c r="A142" s="111" t="s">
        <v>705</v>
      </c>
      <c r="B142" s="395">
        <v>110</v>
      </c>
      <c r="C142" s="396" t="s">
        <v>1029</v>
      </c>
      <c r="D142" s="351">
        <v>24500</v>
      </c>
      <c r="E142" s="577">
        <v>1264.7163081734013</v>
      </c>
      <c r="F142" s="286">
        <v>110</v>
      </c>
    </row>
    <row r="143" spans="1:6" ht="11.25" customHeight="1" x14ac:dyDescent="0.2">
      <c r="A143" s="111" t="s">
        <v>706</v>
      </c>
      <c r="B143" s="395">
        <v>11</v>
      </c>
      <c r="C143" s="396" t="s">
        <v>1029</v>
      </c>
      <c r="D143" s="351">
        <v>50000</v>
      </c>
      <c r="E143" s="577">
        <v>340449.97663418204</v>
      </c>
      <c r="F143" s="286">
        <v>11</v>
      </c>
    </row>
    <row r="144" spans="1:6" ht="11.25" customHeight="1" x14ac:dyDescent="0.2">
      <c r="A144" s="111" t="s">
        <v>421</v>
      </c>
      <c r="B144" s="395">
        <v>106.62958207144922</v>
      </c>
      <c r="C144" s="396" t="s">
        <v>572</v>
      </c>
      <c r="D144" s="351">
        <v>50000</v>
      </c>
      <c r="E144" s="577">
        <v>106.62958207144922</v>
      </c>
      <c r="F144" s="286">
        <v>730</v>
      </c>
    </row>
    <row r="145" spans="1:6" ht="11.25" customHeight="1" x14ac:dyDescent="0.2">
      <c r="A145" s="111" t="s">
        <v>422</v>
      </c>
      <c r="B145" s="395">
        <v>47</v>
      </c>
      <c r="C145" s="396" t="s">
        <v>1029</v>
      </c>
      <c r="D145" s="351">
        <v>50000</v>
      </c>
      <c r="E145" s="577">
        <v>208.89003096783017</v>
      </c>
      <c r="F145" s="286">
        <v>47</v>
      </c>
    </row>
    <row r="146" spans="1:6" ht="11.25" customHeight="1" x14ac:dyDescent="0.2">
      <c r="A146" s="111" t="s">
        <v>423</v>
      </c>
      <c r="B146" s="395">
        <v>1.9</v>
      </c>
      <c r="C146" s="396" t="s">
        <v>1029</v>
      </c>
      <c r="D146" s="351">
        <v>2000</v>
      </c>
      <c r="E146" s="577" t="s">
        <v>816</v>
      </c>
      <c r="F146" s="286">
        <v>1.9</v>
      </c>
    </row>
    <row r="147" spans="1:6" ht="11.25" customHeight="1" x14ac:dyDescent="0.2">
      <c r="A147" s="111" t="s">
        <v>424</v>
      </c>
      <c r="B147" s="395">
        <v>4.9000000000000004</v>
      </c>
      <c r="C147" s="396" t="s">
        <v>1029</v>
      </c>
      <c r="D147" s="351">
        <v>1000</v>
      </c>
      <c r="E147" s="577" t="s">
        <v>816</v>
      </c>
      <c r="F147" s="286">
        <v>4.9000000000000004</v>
      </c>
    </row>
    <row r="148" spans="1:6" ht="11.25" customHeight="1" x14ac:dyDescent="0.2">
      <c r="A148" s="134" t="s">
        <v>91</v>
      </c>
      <c r="B148" s="395">
        <v>686</v>
      </c>
      <c r="C148" s="396" t="s">
        <v>1029</v>
      </c>
      <c r="D148" s="351">
        <v>50000</v>
      </c>
      <c r="E148" s="577" t="s">
        <v>816</v>
      </c>
      <c r="F148" s="286">
        <v>686</v>
      </c>
    </row>
    <row r="149" spans="1:6" ht="11.25" customHeight="1" x14ac:dyDescent="0.2">
      <c r="A149" s="111" t="s">
        <v>92</v>
      </c>
      <c r="B149" s="395">
        <v>30</v>
      </c>
      <c r="C149" s="396" t="s">
        <v>1029</v>
      </c>
      <c r="D149" s="351">
        <v>35500</v>
      </c>
      <c r="E149" s="577" t="s">
        <v>816</v>
      </c>
      <c r="F149" s="286">
        <v>30</v>
      </c>
    </row>
    <row r="150" spans="1:6" ht="11.25" customHeight="1" x14ac:dyDescent="0.2">
      <c r="A150" s="111" t="s">
        <v>93</v>
      </c>
      <c r="B150" s="395">
        <v>14</v>
      </c>
      <c r="C150" s="396" t="s">
        <v>1029</v>
      </c>
      <c r="D150" s="351">
        <v>50000</v>
      </c>
      <c r="E150" s="577" t="s">
        <v>1026</v>
      </c>
      <c r="F150" s="286">
        <v>14</v>
      </c>
    </row>
    <row r="151" spans="1:6" ht="11.25" customHeight="1" x14ac:dyDescent="0.2">
      <c r="A151" s="111" t="s">
        <v>94</v>
      </c>
      <c r="B151" s="395">
        <v>0.61927383780115375</v>
      </c>
      <c r="C151" s="396" t="s">
        <v>1029</v>
      </c>
      <c r="D151" s="351">
        <v>50000</v>
      </c>
      <c r="E151" s="577" t="s">
        <v>1026</v>
      </c>
      <c r="F151" s="286">
        <v>0.61927383780115375</v>
      </c>
    </row>
    <row r="152" spans="1:6" ht="11.25" customHeight="1" x14ac:dyDescent="0.2">
      <c r="A152" s="111" t="s">
        <v>513</v>
      </c>
      <c r="B152" s="395">
        <v>1.1399999999999999</v>
      </c>
      <c r="C152" s="396" t="s">
        <v>1029</v>
      </c>
      <c r="D152" s="351">
        <v>90</v>
      </c>
      <c r="E152" s="577" t="s">
        <v>816</v>
      </c>
      <c r="F152" s="286">
        <v>1.1399999999999999</v>
      </c>
    </row>
    <row r="153" spans="1:6" ht="11.25" customHeight="1" x14ac:dyDescent="0.2">
      <c r="A153" s="134" t="s">
        <v>802</v>
      </c>
      <c r="B153" s="395">
        <v>10</v>
      </c>
      <c r="C153" s="396" t="s">
        <v>1029</v>
      </c>
      <c r="D153" s="351">
        <v>50000</v>
      </c>
      <c r="E153" s="577" t="s">
        <v>816</v>
      </c>
      <c r="F153" s="286">
        <v>10</v>
      </c>
    </row>
    <row r="154" spans="1:6" ht="11.25" customHeight="1" x14ac:dyDescent="0.2">
      <c r="A154" s="134" t="s">
        <v>514</v>
      </c>
      <c r="B154" s="395">
        <v>40.109890109890109</v>
      </c>
      <c r="C154" s="396" t="s">
        <v>1029</v>
      </c>
      <c r="D154" s="351">
        <v>37000</v>
      </c>
      <c r="E154" s="577" t="s">
        <v>816</v>
      </c>
      <c r="F154" s="286">
        <v>40.109890109890109</v>
      </c>
    </row>
    <row r="155" spans="1:6" ht="11.25" customHeight="1" x14ac:dyDescent="0.2">
      <c r="A155" s="134" t="s">
        <v>516</v>
      </c>
      <c r="B155" s="395">
        <v>13</v>
      </c>
      <c r="C155" s="396" t="s">
        <v>1029</v>
      </c>
      <c r="D155" s="351">
        <v>50000</v>
      </c>
      <c r="E155" s="577" t="s">
        <v>816</v>
      </c>
      <c r="F155" s="286">
        <v>13</v>
      </c>
    </row>
    <row r="156" spans="1:6" ht="11.25" customHeight="1" x14ac:dyDescent="0.2">
      <c r="A156" s="111" t="s">
        <v>425</v>
      </c>
      <c r="B156" s="395">
        <v>27</v>
      </c>
      <c r="C156" s="396" t="s">
        <v>1029</v>
      </c>
      <c r="D156" s="351">
        <v>50000</v>
      </c>
      <c r="E156" s="577" t="s">
        <v>816</v>
      </c>
      <c r="F156" s="286">
        <v>27</v>
      </c>
    </row>
    <row r="157" spans="1:6" ht="11.25" customHeight="1" x14ac:dyDescent="0.2">
      <c r="A157" s="111" t="s">
        <v>426</v>
      </c>
      <c r="B157" s="395">
        <v>18.496958233562776</v>
      </c>
      <c r="C157" s="396" t="s">
        <v>572</v>
      </c>
      <c r="D157" s="351">
        <v>34000</v>
      </c>
      <c r="E157" s="577">
        <v>18.496958233562776</v>
      </c>
      <c r="F157" s="286">
        <v>930</v>
      </c>
    </row>
    <row r="158" spans="1:6" ht="11.25" customHeight="1" x14ac:dyDescent="0.2">
      <c r="A158" s="111" t="s">
        <v>427</v>
      </c>
      <c r="B158" s="395">
        <v>13</v>
      </c>
      <c r="C158" s="396" t="s">
        <v>1029</v>
      </c>
      <c r="D158" s="351">
        <v>5300</v>
      </c>
      <c r="E158" s="577">
        <v>106000</v>
      </c>
      <c r="F158" s="286">
        <v>13</v>
      </c>
    </row>
    <row r="159" spans="1:6" ht="11.25" customHeight="1" thickBot="1" x14ac:dyDescent="0.25">
      <c r="A159" s="113" t="s">
        <v>428</v>
      </c>
      <c r="B159" s="405">
        <v>22</v>
      </c>
      <c r="C159" s="578" t="s">
        <v>1029</v>
      </c>
      <c r="D159" s="523">
        <v>50000</v>
      </c>
      <c r="E159" s="579" t="s">
        <v>816</v>
      </c>
      <c r="F159" s="293">
        <v>22</v>
      </c>
    </row>
    <row r="160" spans="1:6" ht="11.25" customHeight="1" thickTop="1" x14ac:dyDescent="0.2">
      <c r="A160" s="65" t="s">
        <v>432</v>
      </c>
      <c r="B160" s="109"/>
      <c r="C160" s="446"/>
      <c r="D160" s="109"/>
      <c r="E160" s="109"/>
      <c r="F160" s="336"/>
    </row>
    <row r="161" spans="1:6" ht="11.25" customHeight="1" x14ac:dyDescent="0.2">
      <c r="A161" s="65" t="s">
        <v>221</v>
      </c>
      <c r="B161" s="109"/>
      <c r="C161" s="446"/>
      <c r="D161" s="109"/>
      <c r="E161" s="109"/>
      <c r="F161" s="336"/>
    </row>
    <row r="162" spans="1:6" ht="11.25" customHeight="1" x14ac:dyDescent="0.2">
      <c r="A162" s="65" t="s">
        <v>323</v>
      </c>
      <c r="B162" s="109"/>
      <c r="C162" s="446"/>
      <c r="D162" s="109"/>
      <c r="E162" s="109"/>
      <c r="F162" s="336"/>
    </row>
    <row r="163" spans="1:6" ht="11.25" customHeight="1" x14ac:dyDescent="0.2">
      <c r="A163" s="65"/>
      <c r="B163" s="109"/>
      <c r="C163" s="446"/>
      <c r="D163" s="109"/>
      <c r="E163" s="109"/>
      <c r="F163" s="336"/>
    </row>
    <row r="164" spans="1:6" ht="11.25" customHeight="1" x14ac:dyDescent="0.2">
      <c r="A164" s="66" t="s">
        <v>666</v>
      </c>
      <c r="B164" s="109"/>
      <c r="C164" s="446"/>
      <c r="D164" s="109"/>
      <c r="E164" s="109"/>
      <c r="F164" s="336"/>
    </row>
    <row r="165" spans="1:6" ht="11.25" customHeight="1" x14ac:dyDescent="0.2">
      <c r="A165" s="66" t="s">
        <v>217</v>
      </c>
      <c r="B165" s="109"/>
      <c r="C165" s="446"/>
      <c r="D165" s="109"/>
      <c r="E165" s="109"/>
      <c r="F165" s="336"/>
    </row>
    <row r="166" spans="1:6" ht="11.25" customHeight="1" x14ac:dyDescent="0.2">
      <c r="A166" s="66" t="s">
        <v>664</v>
      </c>
      <c r="B166" s="109"/>
      <c r="C166" s="446"/>
      <c r="D166" s="109"/>
      <c r="E166" s="109"/>
      <c r="F166" s="336"/>
    </row>
    <row r="167" spans="1:6" ht="11.25" customHeight="1" x14ac:dyDescent="0.2">
      <c r="A167" s="66" t="s">
        <v>236</v>
      </c>
      <c r="B167" s="109"/>
      <c r="C167" s="446"/>
      <c r="D167" s="109"/>
      <c r="E167" s="109"/>
      <c r="F167" s="336"/>
    </row>
    <row r="168" spans="1:6" ht="11.25" customHeight="1" x14ac:dyDescent="0.2">
      <c r="A168" s="66" t="s">
        <v>906</v>
      </c>
      <c r="B168" s="109"/>
      <c r="C168" s="446"/>
      <c r="D168" s="109"/>
      <c r="E168" s="109"/>
      <c r="F168" s="336"/>
    </row>
    <row r="169" spans="1:6" ht="11.25" customHeight="1" x14ac:dyDescent="0.2">
      <c r="A169" s="115" t="s">
        <v>219</v>
      </c>
      <c r="B169" s="109"/>
      <c r="C169" s="446"/>
      <c r="D169" s="109"/>
      <c r="E169" s="109"/>
      <c r="F169" s="336"/>
    </row>
    <row r="170" spans="1:6" ht="11.25" customHeight="1" x14ac:dyDescent="0.2">
      <c r="A170" s="66" t="s">
        <v>907</v>
      </c>
      <c r="B170" s="109"/>
      <c r="C170" s="446"/>
      <c r="D170" s="109"/>
      <c r="E170" s="109"/>
      <c r="F170" s="336"/>
    </row>
    <row r="171" spans="1:6" ht="11.25" customHeight="1" x14ac:dyDescent="0.2">
      <c r="A171" s="66" t="s">
        <v>969</v>
      </c>
      <c r="B171" s="109"/>
      <c r="C171" s="446"/>
      <c r="D171" s="109"/>
      <c r="E171" s="109"/>
      <c r="F171" s="336"/>
    </row>
    <row r="172" spans="1:6" ht="11.25" customHeight="1" x14ac:dyDescent="0.2">
      <c r="A172" s="66" t="s">
        <v>646</v>
      </c>
      <c r="B172" s="109"/>
      <c r="C172" s="446"/>
      <c r="D172" s="109"/>
      <c r="E172" s="109"/>
      <c r="F172" s="336"/>
    </row>
    <row r="173" spans="1:6" ht="11.25" customHeight="1" thickBot="1" x14ac:dyDescent="0.25">
      <c r="A173" s="66" t="s">
        <v>220</v>
      </c>
      <c r="B173" s="109"/>
      <c r="C173" s="446"/>
      <c r="D173" s="109"/>
      <c r="E173" s="109"/>
      <c r="F173" s="336"/>
    </row>
    <row r="174" spans="1:6" ht="11.25" customHeight="1" thickTop="1" x14ac:dyDescent="0.2">
      <c r="A174" s="582"/>
      <c r="B174" s="151"/>
      <c r="C174" s="583"/>
      <c r="D174" s="151"/>
      <c r="E174" s="151"/>
      <c r="F174" s="151"/>
    </row>
    <row r="181" spans="1:1" x14ac:dyDescent="0.2">
      <c r="A181" s="581"/>
    </row>
  </sheetData>
  <sheetProtection algorithmName="SHA-512" hashValue="3ylExLsZSUT3PH6Mce4KZwisbCTV/y8kPt4yEE0eihIAXfqTLb7oyzTxDqU0e28uO51jLQoGdNMhfjkWebPJig==" saltValue="J7waBMMURUJV2h3577Jb8w==" spinCount="100000" sheet="1" objects="1" scenarios="1"/>
  <mergeCells count="3">
    <mergeCell ref="A1:F1"/>
    <mergeCell ref="A4:A5"/>
    <mergeCell ref="B4:B5"/>
  </mergeCells>
  <phoneticPr fontId="15" type="noConversion"/>
  <printOptions horizontalCentered="1"/>
  <pageMargins left="0.75" right="0.75" top="0.54" bottom="1" header="0.5" footer="0.5"/>
  <pageSetup scale="77" fitToHeight="4" orientation="landscape" r:id="rId1"/>
  <headerFooter alignWithMargins="0">
    <oddFooter>&amp;LHawai'i DOH
Fall 2017&amp;CPage &amp;P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80"/>
  <sheetViews>
    <sheetView zoomScaleNormal="100" workbookViewId="0">
      <pane ySplit="3105" topLeftCell="A6" activePane="bottomLeft"/>
      <selection activeCell="I16" sqref="I16"/>
      <selection pane="bottomLeft" activeCell="I16" sqref="I16"/>
    </sheetView>
  </sheetViews>
  <sheetFormatPr defaultColWidth="9.140625" defaultRowHeight="11.25" x14ac:dyDescent="0.2"/>
  <cols>
    <col min="1" max="1" width="40.7109375" style="112" customWidth="1"/>
    <col min="2" max="2" width="12.5703125" style="116" customWidth="1"/>
    <col min="3" max="3" width="20.7109375" style="580" customWidth="1"/>
    <col min="4" max="4" width="12.140625" style="116" customWidth="1"/>
    <col min="5" max="5" width="15.7109375" style="116" customWidth="1"/>
    <col min="6" max="6" width="13.7109375" style="116" customWidth="1"/>
    <col min="7" max="16384" width="9.140625" style="112"/>
  </cols>
  <sheetData>
    <row r="1" spans="1:7" s="107" customFormat="1" ht="50.1" customHeight="1" x14ac:dyDescent="0.25">
      <c r="A1" s="991" t="s">
        <v>235</v>
      </c>
      <c r="B1" s="992"/>
      <c r="C1" s="992"/>
      <c r="D1" s="992"/>
      <c r="E1" s="992"/>
      <c r="F1" s="955"/>
    </row>
    <row r="2" spans="1:7" s="107" customFormat="1" ht="15" x14ac:dyDescent="0.25">
      <c r="A2" s="564" t="s">
        <v>29</v>
      </c>
      <c r="B2" s="363"/>
      <c r="C2" s="363"/>
      <c r="D2" s="363"/>
      <c r="E2" s="363"/>
      <c r="F2" s="565"/>
    </row>
    <row r="3" spans="1:7" s="107" customFormat="1" ht="13.5" thickBot="1" x14ac:dyDescent="0.25">
      <c r="A3" s="565"/>
      <c r="B3" s="363"/>
      <c r="C3" s="566"/>
      <c r="D3" s="363"/>
      <c r="E3" s="363"/>
      <c r="F3" s="363"/>
      <c r="G3" s="129"/>
    </row>
    <row r="4" spans="1:7" s="110" customFormat="1" ht="48.75" customHeight="1" thickTop="1" x14ac:dyDescent="0.2">
      <c r="A4" s="993" t="s">
        <v>523</v>
      </c>
      <c r="B4" s="989" t="s">
        <v>613</v>
      </c>
      <c r="C4" s="567"/>
      <c r="D4" s="568" t="s">
        <v>216</v>
      </c>
      <c r="E4" s="570" t="s">
        <v>476</v>
      </c>
      <c r="F4" s="571" t="s">
        <v>150</v>
      </c>
      <c r="G4" s="129"/>
    </row>
    <row r="5" spans="1:7" s="110" customFormat="1" ht="15.75" customHeight="1" thickBot="1" x14ac:dyDescent="0.25">
      <c r="A5" s="994"/>
      <c r="B5" s="990"/>
      <c r="C5" s="572" t="s">
        <v>429</v>
      </c>
      <c r="D5" s="573" t="s">
        <v>175</v>
      </c>
      <c r="E5" s="574" t="s">
        <v>616</v>
      </c>
      <c r="F5" s="575" t="s">
        <v>332</v>
      </c>
      <c r="G5" s="129"/>
    </row>
    <row r="6" spans="1:7" s="110" customFormat="1" ht="11.25" customHeight="1" x14ac:dyDescent="0.2">
      <c r="A6" s="138" t="s">
        <v>477</v>
      </c>
      <c r="B6" s="389">
        <v>200</v>
      </c>
      <c r="C6" s="390" t="s">
        <v>226</v>
      </c>
      <c r="D6" s="347">
        <v>200</v>
      </c>
      <c r="E6" s="576">
        <v>3900</v>
      </c>
      <c r="F6" s="330">
        <v>320</v>
      </c>
    </row>
    <row r="7" spans="1:7" s="110" customFormat="1" ht="11.25" customHeight="1" x14ac:dyDescent="0.2">
      <c r="A7" s="111" t="s">
        <v>478</v>
      </c>
      <c r="B7" s="395">
        <v>300</v>
      </c>
      <c r="C7" s="396" t="s">
        <v>1029</v>
      </c>
      <c r="D7" s="351">
        <v>1965</v>
      </c>
      <c r="E7" s="577" t="s">
        <v>1026</v>
      </c>
      <c r="F7" s="286">
        <v>300</v>
      </c>
    </row>
    <row r="8" spans="1:7" s="110" customFormat="1" ht="11.25" customHeight="1" x14ac:dyDescent="0.2">
      <c r="A8" s="111" t="s">
        <v>479</v>
      </c>
      <c r="B8" s="395">
        <v>15000</v>
      </c>
      <c r="C8" s="396" t="s">
        <v>1029</v>
      </c>
      <c r="D8" s="351">
        <v>50000</v>
      </c>
      <c r="E8" s="577">
        <v>617408431.79425704</v>
      </c>
      <c r="F8" s="286">
        <v>15000</v>
      </c>
    </row>
    <row r="9" spans="1:7" s="110" customFormat="1" ht="11.25" customHeight="1" x14ac:dyDescent="0.2">
      <c r="A9" s="111" t="s">
        <v>480</v>
      </c>
      <c r="B9" s="395">
        <v>1.3</v>
      </c>
      <c r="C9" s="396" t="s">
        <v>1029</v>
      </c>
      <c r="D9" s="351">
        <v>8.5</v>
      </c>
      <c r="E9" s="577" t="s">
        <v>816</v>
      </c>
      <c r="F9" s="286">
        <v>1.3</v>
      </c>
    </row>
    <row r="10" spans="1:7" s="110" customFormat="1" ht="11.25" customHeight="1" x14ac:dyDescent="0.2">
      <c r="A10" s="111" t="s">
        <v>133</v>
      </c>
      <c r="B10" s="395">
        <v>1800</v>
      </c>
      <c r="C10" s="396" t="s">
        <v>1029</v>
      </c>
      <c r="D10" s="351">
        <v>50000</v>
      </c>
      <c r="E10" s="577" t="s">
        <v>816</v>
      </c>
      <c r="F10" s="286">
        <v>1800</v>
      </c>
    </row>
    <row r="11" spans="1:7" s="110" customFormat="1" ht="11.25" customHeight="1" x14ac:dyDescent="0.2">
      <c r="A11" s="134" t="s">
        <v>134</v>
      </c>
      <c r="B11" s="395">
        <v>160</v>
      </c>
      <c r="C11" s="396" t="s">
        <v>1029</v>
      </c>
      <c r="D11" s="351">
        <v>50000</v>
      </c>
      <c r="E11" s="577" t="s">
        <v>816</v>
      </c>
      <c r="F11" s="286">
        <v>160</v>
      </c>
    </row>
    <row r="12" spans="1:7" s="110" customFormat="1" ht="11.25" customHeight="1" x14ac:dyDescent="0.2">
      <c r="A12" s="134" t="s">
        <v>68</v>
      </c>
      <c r="B12" s="395">
        <v>98</v>
      </c>
      <c r="C12" s="396" t="s">
        <v>1029</v>
      </c>
      <c r="D12" s="351">
        <v>50000</v>
      </c>
      <c r="E12" s="577" t="s">
        <v>816</v>
      </c>
      <c r="F12" s="286">
        <v>98</v>
      </c>
    </row>
    <row r="13" spans="1:7" s="110" customFormat="1" ht="11.25" customHeight="1" x14ac:dyDescent="0.2">
      <c r="A13" s="111" t="s">
        <v>481</v>
      </c>
      <c r="B13" s="395">
        <v>0.18</v>
      </c>
      <c r="C13" s="396" t="s">
        <v>1029</v>
      </c>
      <c r="D13" s="351">
        <v>21.5</v>
      </c>
      <c r="E13" s="577">
        <v>43</v>
      </c>
      <c r="F13" s="286">
        <v>0.18</v>
      </c>
    </row>
    <row r="14" spans="1:7" s="110" customFormat="1" ht="11.25" customHeight="1" x14ac:dyDescent="0.2">
      <c r="A14" s="111" t="s">
        <v>482</v>
      </c>
      <c r="B14" s="395">
        <v>180</v>
      </c>
      <c r="C14" s="396" t="s">
        <v>1029</v>
      </c>
      <c r="D14" s="351">
        <v>50000</v>
      </c>
      <c r="E14" s="577" t="s">
        <v>816</v>
      </c>
      <c r="F14" s="286">
        <v>180</v>
      </c>
    </row>
    <row r="15" spans="1:7" s="110" customFormat="1" ht="11.25" customHeight="1" x14ac:dyDescent="0.2">
      <c r="A15" s="111" t="s">
        <v>584</v>
      </c>
      <c r="B15" s="395">
        <v>69</v>
      </c>
      <c r="C15" s="396" t="s">
        <v>1029</v>
      </c>
      <c r="D15" s="351">
        <v>50000</v>
      </c>
      <c r="E15" s="577" t="s">
        <v>816</v>
      </c>
      <c r="F15" s="286">
        <v>69</v>
      </c>
    </row>
    <row r="16" spans="1:7" s="110" customFormat="1" ht="11.25" customHeight="1" x14ac:dyDescent="0.2">
      <c r="A16" s="111" t="s">
        <v>69</v>
      </c>
      <c r="B16" s="395">
        <v>330</v>
      </c>
      <c r="C16" s="396" t="s">
        <v>1029</v>
      </c>
      <c r="D16" s="351">
        <v>17500</v>
      </c>
      <c r="E16" s="577" t="s">
        <v>816</v>
      </c>
      <c r="F16" s="286">
        <v>330</v>
      </c>
    </row>
    <row r="17" spans="1:6" s="110" customFormat="1" ht="11.25" customHeight="1" x14ac:dyDescent="0.2">
      <c r="A17" s="111" t="s">
        <v>585</v>
      </c>
      <c r="B17" s="395">
        <v>2000</v>
      </c>
      <c r="C17" s="396" t="s">
        <v>1029</v>
      </c>
      <c r="D17" s="351">
        <v>50000</v>
      </c>
      <c r="E17" s="577" t="s">
        <v>816</v>
      </c>
      <c r="F17" s="286">
        <v>2000</v>
      </c>
    </row>
    <row r="18" spans="1:6" s="110" customFormat="1" ht="11.25" customHeight="1" x14ac:dyDescent="0.2">
      <c r="A18" s="111" t="s">
        <v>964</v>
      </c>
      <c r="B18" s="395">
        <v>2.8</v>
      </c>
      <c r="C18" s="396" t="s">
        <v>1029</v>
      </c>
      <c r="D18" s="351">
        <v>1900</v>
      </c>
      <c r="E18" s="577" t="s">
        <v>816</v>
      </c>
      <c r="F18" s="286">
        <v>2.8</v>
      </c>
    </row>
    <row r="19" spans="1:6" s="110" customFormat="1" ht="11.25" customHeight="1" x14ac:dyDescent="0.2">
      <c r="A19" s="111" t="s">
        <v>586</v>
      </c>
      <c r="B19" s="395">
        <v>1700</v>
      </c>
      <c r="C19" s="396" t="s">
        <v>1029</v>
      </c>
      <c r="D19" s="351">
        <v>20000</v>
      </c>
      <c r="E19" s="577">
        <v>2250.3937370979761</v>
      </c>
      <c r="F19" s="286">
        <v>1700</v>
      </c>
    </row>
    <row r="20" spans="1:6" s="110" customFormat="1" ht="11.25" customHeight="1" x14ac:dyDescent="0.2">
      <c r="A20" s="111" t="s">
        <v>587</v>
      </c>
      <c r="B20" s="395">
        <v>4.7</v>
      </c>
      <c r="C20" s="396" t="s">
        <v>226</v>
      </c>
      <c r="D20" s="351">
        <v>4.7</v>
      </c>
      <c r="E20" s="577" t="s">
        <v>816</v>
      </c>
      <c r="F20" s="286">
        <v>300</v>
      </c>
    </row>
    <row r="21" spans="1:6" s="110" customFormat="1" ht="11.25" customHeight="1" x14ac:dyDescent="0.2">
      <c r="A21" s="111" t="s">
        <v>588</v>
      </c>
      <c r="B21" s="395">
        <v>0.8</v>
      </c>
      <c r="C21" s="396" t="s">
        <v>226</v>
      </c>
      <c r="D21" s="351">
        <v>0.8</v>
      </c>
      <c r="E21" s="577" t="s">
        <v>816</v>
      </c>
      <c r="F21" s="286">
        <v>300</v>
      </c>
    </row>
    <row r="22" spans="1:6" s="110" customFormat="1" ht="11.25" customHeight="1" x14ac:dyDescent="0.2">
      <c r="A22" s="111" t="s">
        <v>589</v>
      </c>
      <c r="B22" s="395">
        <v>0.75</v>
      </c>
      <c r="C22" s="396" t="s">
        <v>226</v>
      </c>
      <c r="D22" s="351">
        <v>0.75</v>
      </c>
      <c r="E22" s="577" t="s">
        <v>816</v>
      </c>
      <c r="F22" s="286">
        <v>300</v>
      </c>
    </row>
    <row r="23" spans="1:6" s="110" customFormat="1" ht="11.25" customHeight="1" x14ac:dyDescent="0.2">
      <c r="A23" s="111" t="s">
        <v>590</v>
      </c>
      <c r="B23" s="395">
        <v>0.12999999999999998</v>
      </c>
      <c r="C23" s="396" t="s">
        <v>226</v>
      </c>
      <c r="D23" s="351">
        <v>0.12999999999999998</v>
      </c>
      <c r="E23" s="577" t="s">
        <v>816</v>
      </c>
      <c r="F23" s="286">
        <v>300</v>
      </c>
    </row>
    <row r="24" spans="1:6" s="110" customFormat="1" ht="11.25" customHeight="1" x14ac:dyDescent="0.2">
      <c r="A24" s="111" t="s">
        <v>591</v>
      </c>
      <c r="B24" s="395">
        <v>0.4</v>
      </c>
      <c r="C24" s="396" t="s">
        <v>226</v>
      </c>
      <c r="D24" s="351">
        <v>0.4</v>
      </c>
      <c r="E24" s="577" t="s">
        <v>816</v>
      </c>
      <c r="F24" s="286">
        <v>300</v>
      </c>
    </row>
    <row r="25" spans="1:6" s="110" customFormat="1" ht="11.25" customHeight="1" x14ac:dyDescent="0.2">
      <c r="A25" s="111" t="s">
        <v>100</v>
      </c>
      <c r="B25" s="395">
        <v>35</v>
      </c>
      <c r="C25" s="396" t="s">
        <v>1029</v>
      </c>
      <c r="D25" s="351">
        <v>50000</v>
      </c>
      <c r="E25" s="577" t="s">
        <v>816</v>
      </c>
      <c r="F25" s="286">
        <v>35</v>
      </c>
    </row>
    <row r="26" spans="1:6" s="110" customFormat="1" ht="11.25" customHeight="1" x14ac:dyDescent="0.2">
      <c r="A26" s="111" t="s">
        <v>195</v>
      </c>
      <c r="B26" s="395">
        <v>5</v>
      </c>
      <c r="C26" s="396" t="s">
        <v>226</v>
      </c>
      <c r="D26" s="351">
        <v>5</v>
      </c>
      <c r="E26" s="577" t="s">
        <v>1026</v>
      </c>
      <c r="F26" s="286">
        <v>26</v>
      </c>
    </row>
    <row r="27" spans="1:6" s="110" customFormat="1" ht="11.25" customHeight="1" x14ac:dyDescent="0.2">
      <c r="A27" s="111" t="s">
        <v>101</v>
      </c>
      <c r="B27" s="395">
        <v>175.65607394552634</v>
      </c>
      <c r="C27" s="396" t="s">
        <v>572</v>
      </c>
      <c r="D27" s="351">
        <v>3600</v>
      </c>
      <c r="E27" s="577">
        <v>175.65607394552634</v>
      </c>
      <c r="F27" s="286">
        <v>23800</v>
      </c>
    </row>
    <row r="28" spans="1:6" s="110" customFormat="1" ht="11.25" customHeight="1" x14ac:dyDescent="0.2">
      <c r="A28" s="353" t="s">
        <v>927</v>
      </c>
      <c r="B28" s="395">
        <v>0.37322971522061449</v>
      </c>
      <c r="C28" s="396" t="s">
        <v>1029</v>
      </c>
      <c r="D28" s="351">
        <v>3200</v>
      </c>
      <c r="E28" s="577" t="s">
        <v>1026</v>
      </c>
      <c r="F28" s="286">
        <v>0.37322971522061449</v>
      </c>
    </row>
    <row r="29" spans="1:6" s="110" customFormat="1" ht="11.25" customHeight="1" x14ac:dyDescent="0.2">
      <c r="A29" s="111" t="s">
        <v>102</v>
      </c>
      <c r="B29" s="395">
        <v>27</v>
      </c>
      <c r="C29" s="396" t="s">
        <v>1029</v>
      </c>
      <c r="D29" s="351">
        <v>135</v>
      </c>
      <c r="E29" s="577" t="s">
        <v>816</v>
      </c>
      <c r="F29" s="286">
        <v>27</v>
      </c>
    </row>
    <row r="30" spans="1:6" s="110" customFormat="1" ht="11.25" customHeight="1" x14ac:dyDescent="0.2">
      <c r="A30" s="111" t="s">
        <v>103</v>
      </c>
      <c r="B30" s="395">
        <v>34000</v>
      </c>
      <c r="C30" s="396" t="s">
        <v>1029</v>
      </c>
      <c r="D30" s="351">
        <v>50000</v>
      </c>
      <c r="E30" s="577" t="s">
        <v>816</v>
      </c>
      <c r="F30" s="286">
        <v>34000</v>
      </c>
    </row>
    <row r="31" spans="1:6" s="110" customFormat="1" ht="11.25" customHeight="1" x14ac:dyDescent="0.2">
      <c r="A31" s="111" t="s">
        <v>104</v>
      </c>
      <c r="B31" s="395">
        <v>114.99301190674856</v>
      </c>
      <c r="C31" s="396" t="s">
        <v>572</v>
      </c>
      <c r="D31" s="351">
        <v>50000</v>
      </c>
      <c r="E31" s="577">
        <v>114.99301190674856</v>
      </c>
      <c r="F31" s="286">
        <v>3100</v>
      </c>
    </row>
    <row r="32" spans="1:6" s="110" customFormat="1" ht="11.25" customHeight="1" x14ac:dyDescent="0.2">
      <c r="A32" s="111" t="s">
        <v>105</v>
      </c>
      <c r="B32" s="395">
        <v>1100</v>
      </c>
      <c r="C32" s="396" t="s">
        <v>1029</v>
      </c>
      <c r="D32" s="351">
        <v>5100</v>
      </c>
      <c r="E32" s="577" t="s">
        <v>816</v>
      </c>
      <c r="F32" s="286">
        <v>1100</v>
      </c>
    </row>
    <row r="33" spans="1:6" s="110" customFormat="1" ht="11.25" customHeight="1" x14ac:dyDescent="0.2">
      <c r="A33" s="111" t="s">
        <v>106</v>
      </c>
      <c r="B33" s="395">
        <v>38</v>
      </c>
      <c r="C33" s="396" t="s">
        <v>1029</v>
      </c>
      <c r="D33" s="351">
        <v>50000</v>
      </c>
      <c r="E33" s="577">
        <v>406.594108187725</v>
      </c>
      <c r="F33" s="286">
        <v>38</v>
      </c>
    </row>
    <row r="34" spans="1:6" s="110" customFormat="1" ht="11.25" customHeight="1" x14ac:dyDescent="0.2">
      <c r="A34" s="111" t="s">
        <v>107</v>
      </c>
      <c r="B34" s="395">
        <v>3</v>
      </c>
      <c r="C34" s="396" t="s">
        <v>1029</v>
      </c>
      <c r="D34" s="351">
        <v>50000</v>
      </c>
      <c r="E34" s="577" t="s">
        <v>816</v>
      </c>
      <c r="F34" s="286">
        <v>3</v>
      </c>
    </row>
    <row r="35" spans="1:6" s="110" customFormat="1" ht="11.25" customHeight="1" x14ac:dyDescent="0.2">
      <c r="A35" s="111" t="s">
        <v>108</v>
      </c>
      <c r="B35" s="395">
        <v>109.78360683200988</v>
      </c>
      <c r="C35" s="396" t="s">
        <v>572</v>
      </c>
      <c r="D35" s="351">
        <v>5200</v>
      </c>
      <c r="E35" s="577">
        <v>109.78360683200988</v>
      </c>
      <c r="F35" s="286">
        <v>12000</v>
      </c>
    </row>
    <row r="36" spans="1:6" s="110" customFormat="1" ht="11.25" customHeight="1" x14ac:dyDescent="0.2">
      <c r="A36" s="111" t="s">
        <v>524</v>
      </c>
      <c r="B36" s="395">
        <v>0.09</v>
      </c>
      <c r="C36" s="396" t="s">
        <v>1029</v>
      </c>
      <c r="D36" s="351">
        <v>25</v>
      </c>
      <c r="E36" s="577" t="s">
        <v>816</v>
      </c>
      <c r="F36" s="286">
        <v>0.09</v>
      </c>
    </row>
    <row r="37" spans="1:6" s="110" customFormat="1" ht="11.25" customHeight="1" x14ac:dyDescent="0.2">
      <c r="A37" s="111" t="s">
        <v>109</v>
      </c>
      <c r="B37" s="395">
        <v>459</v>
      </c>
      <c r="C37" s="396" t="s">
        <v>1029</v>
      </c>
      <c r="D37" s="351">
        <v>50000</v>
      </c>
      <c r="E37" s="577" t="s">
        <v>816</v>
      </c>
      <c r="F37" s="286">
        <v>459</v>
      </c>
    </row>
    <row r="38" spans="1:6" s="110" customFormat="1" ht="11.25" customHeight="1" x14ac:dyDescent="0.2">
      <c r="A38" s="111" t="s">
        <v>110</v>
      </c>
      <c r="B38" s="395">
        <v>220</v>
      </c>
      <c r="C38" s="396" t="s">
        <v>1029</v>
      </c>
      <c r="D38" s="351">
        <v>500</v>
      </c>
      <c r="E38" s="577">
        <v>12400.875594724155</v>
      </c>
      <c r="F38" s="286">
        <v>220</v>
      </c>
    </row>
    <row r="39" spans="1:6" s="110" customFormat="1" ht="11.25" customHeight="1" x14ac:dyDescent="0.2">
      <c r="A39" s="111" t="s">
        <v>669</v>
      </c>
      <c r="B39" s="395">
        <v>160</v>
      </c>
      <c r="C39" s="396" t="s">
        <v>226</v>
      </c>
      <c r="D39" s="351">
        <v>160</v>
      </c>
      <c r="E39" s="577">
        <v>603988.68665359775</v>
      </c>
      <c r="F39" s="286">
        <v>20857.142857142859</v>
      </c>
    </row>
    <row r="40" spans="1:6" ht="11.25" customHeight="1" x14ac:dyDescent="0.2">
      <c r="A40" s="136" t="s">
        <v>111</v>
      </c>
      <c r="B40" s="395">
        <v>108.3094022043858</v>
      </c>
      <c r="C40" s="396" t="s">
        <v>572</v>
      </c>
      <c r="D40" s="351">
        <v>24000</v>
      </c>
      <c r="E40" s="577">
        <v>108.3094022043858</v>
      </c>
      <c r="F40" s="286">
        <v>490</v>
      </c>
    </row>
    <row r="41" spans="1:6" ht="11.25" customHeight="1" x14ac:dyDescent="0.2">
      <c r="A41" s="111" t="s">
        <v>670</v>
      </c>
      <c r="B41" s="395">
        <v>187.71428571428572</v>
      </c>
      <c r="C41" s="396" t="s">
        <v>1029</v>
      </c>
      <c r="D41" s="351">
        <v>50000</v>
      </c>
      <c r="E41" s="577">
        <v>5216.5892543454502</v>
      </c>
      <c r="F41" s="286">
        <v>187.71428571428572</v>
      </c>
    </row>
    <row r="42" spans="1:6" ht="11.25" customHeight="1" x14ac:dyDescent="0.2">
      <c r="A42" s="111" t="s">
        <v>112</v>
      </c>
      <c r="B42" s="395">
        <v>1.8</v>
      </c>
      <c r="C42" s="396" t="s">
        <v>226</v>
      </c>
      <c r="D42" s="351">
        <v>1.8</v>
      </c>
      <c r="E42" s="577">
        <v>100405.44972413174</v>
      </c>
      <c r="F42" s="286">
        <v>400</v>
      </c>
    </row>
    <row r="43" spans="1:6" ht="11.25" customHeight="1" x14ac:dyDescent="0.2">
      <c r="A43" s="111" t="s">
        <v>522</v>
      </c>
      <c r="B43" s="395">
        <v>16</v>
      </c>
      <c r="C43" s="396" t="s">
        <v>1029</v>
      </c>
      <c r="D43" s="351">
        <v>50000</v>
      </c>
      <c r="E43" s="577" t="s">
        <v>816</v>
      </c>
      <c r="F43" s="286">
        <v>16</v>
      </c>
    </row>
    <row r="44" spans="1:6" ht="11.25" customHeight="1" x14ac:dyDescent="0.2">
      <c r="A44" s="111" t="s">
        <v>667</v>
      </c>
      <c r="B44" s="395">
        <v>570</v>
      </c>
      <c r="C44" s="396" t="s">
        <v>1029</v>
      </c>
      <c r="D44" s="351">
        <v>50000</v>
      </c>
      <c r="E44" s="577" t="s">
        <v>816</v>
      </c>
      <c r="F44" s="286">
        <v>570</v>
      </c>
    </row>
    <row r="45" spans="1:6" ht="11.25" customHeight="1" x14ac:dyDescent="0.2">
      <c r="A45" s="111" t="s">
        <v>668</v>
      </c>
      <c r="B45" s="395">
        <v>16</v>
      </c>
      <c r="C45" s="396" t="s">
        <v>1029</v>
      </c>
      <c r="D45" s="351">
        <v>50000</v>
      </c>
      <c r="E45" s="577" t="s">
        <v>816</v>
      </c>
      <c r="F45" s="286">
        <v>16</v>
      </c>
    </row>
    <row r="46" spans="1:6" ht="11.25" customHeight="1" x14ac:dyDescent="0.2">
      <c r="A46" s="111" t="s">
        <v>113</v>
      </c>
      <c r="B46" s="395">
        <v>1</v>
      </c>
      <c r="C46" s="396" t="s">
        <v>226</v>
      </c>
      <c r="D46" s="351">
        <v>1</v>
      </c>
      <c r="E46" s="577" t="s">
        <v>816</v>
      </c>
      <c r="F46" s="286">
        <v>300</v>
      </c>
    </row>
    <row r="47" spans="1:6" ht="11.25" customHeight="1" x14ac:dyDescent="0.2">
      <c r="A47" s="111" t="s">
        <v>114</v>
      </c>
      <c r="B47" s="395">
        <v>120</v>
      </c>
      <c r="C47" s="396" t="s">
        <v>1029</v>
      </c>
      <c r="D47" s="351">
        <v>50000</v>
      </c>
      <c r="E47" s="577" t="s">
        <v>816</v>
      </c>
      <c r="F47" s="286">
        <v>120</v>
      </c>
    </row>
    <row r="48" spans="1:6" ht="11.25" customHeight="1" x14ac:dyDescent="0.2">
      <c r="A48" s="111" t="s">
        <v>115</v>
      </c>
      <c r="B48" s="395">
        <v>2.9</v>
      </c>
      <c r="C48" s="396" t="s">
        <v>1029</v>
      </c>
      <c r="D48" s="351">
        <v>50000</v>
      </c>
      <c r="E48" s="577" t="s">
        <v>816</v>
      </c>
      <c r="F48" s="286">
        <v>2.9</v>
      </c>
    </row>
    <row r="49" spans="1:6" ht="11.25" customHeight="1" x14ac:dyDescent="0.2">
      <c r="A49" s="111" t="s">
        <v>116</v>
      </c>
      <c r="B49" s="395">
        <v>1</v>
      </c>
      <c r="C49" s="396" t="s">
        <v>1029</v>
      </c>
      <c r="D49" s="351">
        <v>1700</v>
      </c>
      <c r="E49" s="577" t="s">
        <v>1026</v>
      </c>
      <c r="F49" s="286">
        <v>1</v>
      </c>
    </row>
    <row r="50" spans="1:6" ht="11.25" customHeight="1" x14ac:dyDescent="0.2">
      <c r="A50" s="134" t="s">
        <v>70</v>
      </c>
      <c r="B50" s="395">
        <v>520</v>
      </c>
      <c r="C50" s="396" t="s">
        <v>1029</v>
      </c>
      <c r="D50" s="351">
        <v>29850</v>
      </c>
      <c r="E50" s="577" t="s">
        <v>816</v>
      </c>
      <c r="F50" s="286">
        <v>520</v>
      </c>
    </row>
    <row r="51" spans="1:6" ht="11.25" customHeight="1" x14ac:dyDescent="0.2">
      <c r="A51" s="111" t="s">
        <v>71</v>
      </c>
      <c r="B51" s="395">
        <v>3000</v>
      </c>
      <c r="C51" s="396" t="s">
        <v>1029</v>
      </c>
      <c r="D51" s="351">
        <v>50000</v>
      </c>
      <c r="E51" s="577" t="s">
        <v>816</v>
      </c>
      <c r="F51" s="286">
        <v>3000</v>
      </c>
    </row>
    <row r="52" spans="1:6" ht="11.25" customHeight="1" x14ac:dyDescent="0.2">
      <c r="A52" s="111" t="s">
        <v>117</v>
      </c>
      <c r="B52" s="395">
        <v>1.25</v>
      </c>
      <c r="C52" s="396" t="s">
        <v>226</v>
      </c>
      <c r="D52" s="351">
        <v>1.25</v>
      </c>
      <c r="E52" s="577" t="s">
        <v>816</v>
      </c>
      <c r="F52" s="286">
        <v>300</v>
      </c>
    </row>
    <row r="53" spans="1:6" ht="11.25" customHeight="1" x14ac:dyDescent="0.2">
      <c r="A53" s="111" t="s">
        <v>311</v>
      </c>
      <c r="B53" s="395">
        <v>0.04</v>
      </c>
      <c r="C53" s="396" t="s">
        <v>1029</v>
      </c>
      <c r="D53" s="351">
        <v>100</v>
      </c>
      <c r="E53" s="577" t="s">
        <v>1026</v>
      </c>
      <c r="F53" s="286">
        <v>0.04</v>
      </c>
    </row>
    <row r="54" spans="1:6" ht="11.25" customHeight="1" x14ac:dyDescent="0.2">
      <c r="A54" s="111" t="s">
        <v>118</v>
      </c>
      <c r="B54" s="395">
        <v>2900</v>
      </c>
      <c r="C54" s="396" t="s">
        <v>1029</v>
      </c>
      <c r="D54" s="351">
        <v>50000</v>
      </c>
      <c r="E54" s="577">
        <v>56415.281375870363</v>
      </c>
      <c r="F54" s="286">
        <v>2900</v>
      </c>
    </row>
    <row r="55" spans="1:6" ht="11.25" customHeight="1" x14ac:dyDescent="0.2">
      <c r="A55" s="111" t="s">
        <v>431</v>
      </c>
      <c r="B55" s="395">
        <v>18.617708877383702</v>
      </c>
      <c r="C55" s="396" t="s">
        <v>572</v>
      </c>
      <c r="D55" s="351">
        <v>50000</v>
      </c>
      <c r="E55" s="577">
        <v>18.617708877383702</v>
      </c>
      <c r="F55" s="286">
        <v>1400</v>
      </c>
    </row>
    <row r="56" spans="1:6" ht="11.25" customHeight="1" x14ac:dyDescent="0.2">
      <c r="A56" s="111" t="s">
        <v>119</v>
      </c>
      <c r="B56" s="395">
        <v>100</v>
      </c>
      <c r="C56" s="396" t="s">
        <v>226</v>
      </c>
      <c r="D56" s="351">
        <v>100</v>
      </c>
      <c r="E56" s="577">
        <v>83377.443722530952</v>
      </c>
      <c r="F56" s="286">
        <v>370</v>
      </c>
    </row>
    <row r="57" spans="1:6" ht="11.25" customHeight="1" x14ac:dyDescent="0.2">
      <c r="A57" s="111" t="s">
        <v>188</v>
      </c>
      <c r="B57" s="395">
        <v>370</v>
      </c>
      <c r="C57" s="396" t="s">
        <v>1029</v>
      </c>
      <c r="D57" s="351">
        <v>50000</v>
      </c>
      <c r="E57" s="577" t="s">
        <v>1026</v>
      </c>
      <c r="F57" s="286">
        <v>370</v>
      </c>
    </row>
    <row r="58" spans="1:6" ht="11.25" customHeight="1" x14ac:dyDescent="0.2">
      <c r="A58" s="111" t="s">
        <v>189</v>
      </c>
      <c r="B58" s="395">
        <v>110</v>
      </c>
      <c r="C58" s="396" t="s">
        <v>226</v>
      </c>
      <c r="D58" s="351">
        <v>110</v>
      </c>
      <c r="E58" s="577">
        <v>449.85112140655059</v>
      </c>
      <c r="F58" s="286">
        <v>370</v>
      </c>
    </row>
    <row r="59" spans="1:6" ht="11.25" customHeight="1" x14ac:dyDescent="0.2">
      <c r="A59" s="111" t="s">
        <v>190</v>
      </c>
      <c r="B59" s="395">
        <v>41</v>
      </c>
      <c r="C59" s="396" t="s">
        <v>1029</v>
      </c>
      <c r="D59" s="351">
        <v>1550</v>
      </c>
      <c r="E59" s="577" t="s">
        <v>816</v>
      </c>
      <c r="F59" s="286">
        <v>41</v>
      </c>
    </row>
    <row r="60" spans="1:6" ht="11.25" customHeight="1" x14ac:dyDescent="0.2">
      <c r="A60" s="111" t="s">
        <v>286</v>
      </c>
      <c r="B60" s="395">
        <v>0.19</v>
      </c>
      <c r="C60" s="396" t="s">
        <v>1029</v>
      </c>
      <c r="D60" s="351">
        <v>45</v>
      </c>
      <c r="E60" s="577" t="s">
        <v>816</v>
      </c>
      <c r="F60" s="286">
        <v>0.19</v>
      </c>
    </row>
    <row r="61" spans="1:6" ht="11.25" customHeight="1" x14ac:dyDescent="0.2">
      <c r="A61" s="111" t="s">
        <v>287</v>
      </c>
      <c r="B61" s="395">
        <v>7</v>
      </c>
      <c r="C61" s="396" t="s">
        <v>1029</v>
      </c>
      <c r="D61" s="351">
        <v>20</v>
      </c>
      <c r="E61" s="577" t="s">
        <v>816</v>
      </c>
      <c r="F61" s="286">
        <v>7</v>
      </c>
    </row>
    <row r="62" spans="1:6" ht="11.25" customHeight="1" x14ac:dyDescent="0.2">
      <c r="A62" s="111" t="s">
        <v>288</v>
      </c>
      <c r="B62" s="395">
        <v>1.2999999999999999E-2</v>
      </c>
      <c r="C62" s="396" t="s">
        <v>1029</v>
      </c>
      <c r="D62" s="351">
        <v>2.75</v>
      </c>
      <c r="E62" s="577" t="s">
        <v>816</v>
      </c>
      <c r="F62" s="286">
        <v>1.2999999999999999E-2</v>
      </c>
    </row>
    <row r="63" spans="1:6" ht="11.25" customHeight="1" x14ac:dyDescent="0.2">
      <c r="A63" s="111" t="s">
        <v>196</v>
      </c>
      <c r="B63" s="395">
        <v>830</v>
      </c>
      <c r="C63" s="396" t="s">
        <v>1029</v>
      </c>
      <c r="D63" s="351">
        <v>50000</v>
      </c>
      <c r="E63" s="577">
        <v>1093.4471780092338</v>
      </c>
      <c r="F63" s="286">
        <v>830</v>
      </c>
    </row>
    <row r="64" spans="1:6" ht="11.25" customHeight="1" x14ac:dyDescent="0.2">
      <c r="A64" s="111" t="s">
        <v>197</v>
      </c>
      <c r="B64" s="395">
        <v>182.45621075944572</v>
      </c>
      <c r="C64" s="396" t="s">
        <v>572</v>
      </c>
      <c r="D64" s="351">
        <v>50000</v>
      </c>
      <c r="E64" s="577">
        <v>182.45621075944572</v>
      </c>
      <c r="F64" s="286">
        <v>38000</v>
      </c>
    </row>
    <row r="65" spans="1:6" ht="11.25" customHeight="1" x14ac:dyDescent="0.2">
      <c r="A65" s="111" t="s">
        <v>243</v>
      </c>
      <c r="B65" s="395">
        <v>3900</v>
      </c>
      <c r="C65" s="396" t="s">
        <v>1029</v>
      </c>
      <c r="D65" s="351">
        <v>15000</v>
      </c>
      <c r="E65" s="577">
        <v>6624.9382313275155</v>
      </c>
      <c r="F65" s="286">
        <v>3900</v>
      </c>
    </row>
    <row r="66" spans="1:6" ht="11.25" customHeight="1" x14ac:dyDescent="0.2">
      <c r="A66" s="111" t="s">
        <v>244</v>
      </c>
      <c r="B66" s="395">
        <v>1274.1487170213863</v>
      </c>
      <c r="C66" s="396" t="s">
        <v>572</v>
      </c>
      <c r="D66" s="351">
        <v>50000</v>
      </c>
      <c r="E66" s="577">
        <v>1274.1487170213863</v>
      </c>
      <c r="F66" s="286">
        <v>5500</v>
      </c>
    </row>
    <row r="67" spans="1:6" ht="11.25" customHeight="1" x14ac:dyDescent="0.2">
      <c r="A67" s="111" t="s">
        <v>191</v>
      </c>
      <c r="B67" s="395">
        <v>2600</v>
      </c>
      <c r="C67" s="396" t="s">
        <v>226</v>
      </c>
      <c r="D67" s="351">
        <v>2600</v>
      </c>
      <c r="E67" s="577">
        <v>6597.0401016888873</v>
      </c>
      <c r="F67" s="286">
        <v>10046</v>
      </c>
    </row>
    <row r="68" spans="1:6" ht="11.25" customHeight="1" x14ac:dyDescent="0.2">
      <c r="A68" s="111" t="s">
        <v>805</v>
      </c>
      <c r="B68" s="395">
        <v>3</v>
      </c>
      <c r="C68" s="396" t="s">
        <v>226</v>
      </c>
      <c r="D68" s="351">
        <v>3</v>
      </c>
      <c r="E68" s="577" t="s">
        <v>816</v>
      </c>
      <c r="F68" s="286">
        <v>670</v>
      </c>
    </row>
    <row r="69" spans="1:6" ht="11.25" customHeight="1" x14ac:dyDescent="0.2">
      <c r="A69" s="111" t="s">
        <v>72</v>
      </c>
      <c r="B69" s="395">
        <v>130</v>
      </c>
      <c r="C69" s="396" t="s">
        <v>1029</v>
      </c>
      <c r="D69" s="351">
        <v>50000</v>
      </c>
      <c r="E69" s="577" t="s">
        <v>816</v>
      </c>
      <c r="F69" s="286">
        <v>130</v>
      </c>
    </row>
    <row r="70" spans="1:6" ht="11.25" customHeight="1" x14ac:dyDescent="0.2">
      <c r="A70" s="111" t="s">
        <v>806</v>
      </c>
      <c r="B70" s="395">
        <v>100</v>
      </c>
      <c r="C70" s="396" t="s">
        <v>226</v>
      </c>
      <c r="D70" s="351">
        <v>100</v>
      </c>
      <c r="E70" s="577">
        <v>906.38089810273414</v>
      </c>
      <c r="F70" s="286">
        <v>3400</v>
      </c>
    </row>
    <row r="71" spans="1:6" ht="11.25" customHeight="1" x14ac:dyDescent="0.2">
      <c r="A71" s="111" t="s">
        <v>245</v>
      </c>
      <c r="B71" s="395">
        <v>260</v>
      </c>
      <c r="C71" s="396" t="s">
        <v>1029</v>
      </c>
      <c r="D71" s="351">
        <v>50000</v>
      </c>
      <c r="E71" s="577">
        <v>673.73911756880364</v>
      </c>
      <c r="F71" s="286">
        <v>260</v>
      </c>
    </row>
    <row r="72" spans="1:6" ht="11.25" customHeight="1" x14ac:dyDescent="0.2">
      <c r="A72" s="111" t="s">
        <v>807</v>
      </c>
      <c r="B72" s="395">
        <v>0.71</v>
      </c>
      <c r="C72" s="396" t="s">
        <v>1029</v>
      </c>
      <c r="D72" s="351">
        <v>97.5</v>
      </c>
      <c r="E72" s="577" t="s">
        <v>816</v>
      </c>
      <c r="F72" s="286">
        <v>0.71</v>
      </c>
    </row>
    <row r="73" spans="1:6" ht="11.25" customHeight="1" x14ac:dyDescent="0.2">
      <c r="A73" s="111" t="s">
        <v>808</v>
      </c>
      <c r="B73" s="395">
        <v>980</v>
      </c>
      <c r="C73" s="396" t="s">
        <v>1029</v>
      </c>
      <c r="D73" s="351">
        <v>50000</v>
      </c>
      <c r="E73" s="577" t="s">
        <v>816</v>
      </c>
      <c r="F73" s="286">
        <v>980</v>
      </c>
    </row>
    <row r="74" spans="1:6" ht="11.25" customHeight="1" x14ac:dyDescent="0.2">
      <c r="A74" s="111" t="s">
        <v>810</v>
      </c>
      <c r="B74" s="395">
        <v>700</v>
      </c>
      <c r="C74" s="396" t="s">
        <v>1029</v>
      </c>
      <c r="D74" s="351">
        <v>4000</v>
      </c>
      <c r="E74" s="577" t="s">
        <v>816</v>
      </c>
      <c r="F74" s="286">
        <v>700</v>
      </c>
    </row>
    <row r="75" spans="1:6" ht="11.25" customHeight="1" x14ac:dyDescent="0.2">
      <c r="A75" s="111" t="s">
        <v>809</v>
      </c>
      <c r="B75" s="395">
        <v>3200</v>
      </c>
      <c r="C75" s="396" t="s">
        <v>1029</v>
      </c>
      <c r="D75" s="351">
        <v>50000</v>
      </c>
      <c r="E75" s="577" t="s">
        <v>816</v>
      </c>
      <c r="F75" s="286">
        <v>3200</v>
      </c>
    </row>
    <row r="76" spans="1:6" ht="11.25" customHeight="1" x14ac:dyDescent="0.2">
      <c r="A76" s="134" t="s">
        <v>73</v>
      </c>
      <c r="B76" s="395">
        <v>100</v>
      </c>
      <c r="C76" s="396" t="s">
        <v>1029</v>
      </c>
      <c r="D76" s="351">
        <v>50000</v>
      </c>
      <c r="E76" s="577" t="s">
        <v>816</v>
      </c>
      <c r="F76" s="286">
        <v>100</v>
      </c>
    </row>
    <row r="77" spans="1:6" ht="11.25" customHeight="1" x14ac:dyDescent="0.2">
      <c r="A77" s="111" t="s">
        <v>246</v>
      </c>
      <c r="B77" s="395">
        <v>379</v>
      </c>
      <c r="C77" s="396" t="s">
        <v>1029</v>
      </c>
      <c r="D77" s="351">
        <v>50000</v>
      </c>
      <c r="E77" s="577" t="s">
        <v>816</v>
      </c>
      <c r="F77" s="286">
        <v>379</v>
      </c>
    </row>
    <row r="78" spans="1:6" ht="11.25" customHeight="1" x14ac:dyDescent="0.2">
      <c r="A78" s="134" t="s">
        <v>74</v>
      </c>
      <c r="B78" s="395">
        <v>110</v>
      </c>
      <c r="C78" s="396" t="s">
        <v>1029</v>
      </c>
      <c r="D78" s="351">
        <v>50000</v>
      </c>
      <c r="E78" s="577" t="s">
        <v>816</v>
      </c>
      <c r="F78" s="286">
        <v>110</v>
      </c>
    </row>
    <row r="79" spans="1:6" ht="11.25" customHeight="1" x14ac:dyDescent="0.2">
      <c r="A79" s="134" t="s">
        <v>75</v>
      </c>
      <c r="B79" s="395">
        <v>110</v>
      </c>
      <c r="C79" s="396" t="s">
        <v>1029</v>
      </c>
      <c r="D79" s="351">
        <v>50000</v>
      </c>
      <c r="E79" s="577" t="s">
        <v>816</v>
      </c>
      <c r="F79" s="286">
        <v>110</v>
      </c>
    </row>
    <row r="80" spans="1:6" ht="11.25" customHeight="1" x14ac:dyDescent="0.2">
      <c r="A80" s="111" t="s">
        <v>312</v>
      </c>
      <c r="B80" s="395">
        <v>50000</v>
      </c>
      <c r="C80" s="396" t="s">
        <v>226</v>
      </c>
      <c r="D80" s="351">
        <v>50000</v>
      </c>
      <c r="E80" s="577" t="s">
        <v>1026</v>
      </c>
      <c r="F80" s="286">
        <v>3350000</v>
      </c>
    </row>
    <row r="81" spans="1:6" ht="11.25" customHeight="1" x14ac:dyDescent="0.2">
      <c r="A81" s="111" t="s">
        <v>506</v>
      </c>
      <c r="B81" s="395">
        <v>3.0000000000000001E-3</v>
      </c>
      <c r="C81" s="396" t="s">
        <v>1029</v>
      </c>
      <c r="D81" s="351">
        <v>0.1</v>
      </c>
      <c r="E81" s="577" t="s">
        <v>816</v>
      </c>
      <c r="F81" s="286">
        <v>3.0000000000000001E-3</v>
      </c>
    </row>
    <row r="82" spans="1:6" ht="11.25" customHeight="1" x14ac:dyDescent="0.2">
      <c r="A82" s="111" t="s">
        <v>76</v>
      </c>
      <c r="B82" s="395">
        <v>200</v>
      </c>
      <c r="C82" s="396" t="s">
        <v>1029</v>
      </c>
      <c r="D82" s="351">
        <v>21000</v>
      </c>
      <c r="E82" s="577" t="s">
        <v>816</v>
      </c>
      <c r="F82" s="286">
        <v>200</v>
      </c>
    </row>
    <row r="83" spans="1:6" ht="11.25" customHeight="1" x14ac:dyDescent="0.2">
      <c r="A83" s="111" t="s">
        <v>295</v>
      </c>
      <c r="B83" s="395">
        <v>3.4000000000000002E-2</v>
      </c>
      <c r="C83" s="396" t="s">
        <v>1029</v>
      </c>
      <c r="D83" s="351">
        <v>162.5</v>
      </c>
      <c r="E83" s="577" t="s">
        <v>816</v>
      </c>
      <c r="F83" s="286">
        <v>3.4000000000000002E-2</v>
      </c>
    </row>
    <row r="84" spans="1:6" ht="11.25" customHeight="1" x14ac:dyDescent="0.2">
      <c r="A84" s="111" t="s">
        <v>264</v>
      </c>
      <c r="B84" s="395">
        <v>3.6999999999999998E-2</v>
      </c>
      <c r="C84" s="396" t="s">
        <v>1029</v>
      </c>
      <c r="D84" s="351">
        <v>125</v>
      </c>
      <c r="E84" s="577" t="s">
        <v>816</v>
      </c>
      <c r="F84" s="286">
        <v>3.6999999999999998E-2</v>
      </c>
    </row>
    <row r="85" spans="1:6" ht="11.25" customHeight="1" x14ac:dyDescent="0.2">
      <c r="A85" s="111" t="s">
        <v>27</v>
      </c>
      <c r="B85" s="395">
        <v>50000</v>
      </c>
      <c r="C85" s="396" t="s">
        <v>226</v>
      </c>
      <c r="D85" s="351">
        <v>50000</v>
      </c>
      <c r="E85" s="577" t="s">
        <v>1026</v>
      </c>
      <c r="F85" s="286" t="s">
        <v>816</v>
      </c>
    </row>
    <row r="86" spans="1:6" ht="11.25" customHeight="1" x14ac:dyDescent="0.2">
      <c r="A86" s="111" t="s">
        <v>265</v>
      </c>
      <c r="B86" s="395">
        <v>140</v>
      </c>
      <c r="C86" s="396" t="s">
        <v>1029</v>
      </c>
      <c r="D86" s="351">
        <v>300</v>
      </c>
      <c r="E86" s="577">
        <v>75701.315782304358</v>
      </c>
      <c r="F86" s="286">
        <v>140</v>
      </c>
    </row>
    <row r="87" spans="1:6" ht="11.25" customHeight="1" x14ac:dyDescent="0.2">
      <c r="A87" s="111" t="s">
        <v>266</v>
      </c>
      <c r="B87" s="395">
        <v>13</v>
      </c>
      <c r="C87" s="396" t="s">
        <v>1029</v>
      </c>
      <c r="D87" s="351">
        <v>130</v>
      </c>
      <c r="E87" s="577" t="s">
        <v>816</v>
      </c>
      <c r="F87" s="286">
        <v>13</v>
      </c>
    </row>
    <row r="88" spans="1:6" ht="11.25" customHeight="1" x14ac:dyDescent="0.2">
      <c r="A88" s="111" t="s">
        <v>267</v>
      </c>
      <c r="B88" s="395">
        <v>300</v>
      </c>
      <c r="C88" s="396" t="s">
        <v>1029</v>
      </c>
      <c r="D88" s="351">
        <v>845</v>
      </c>
      <c r="E88" s="577">
        <v>1690</v>
      </c>
      <c r="F88" s="286">
        <v>300</v>
      </c>
    </row>
    <row r="89" spans="1:6" ht="11.25" customHeight="1" x14ac:dyDescent="0.2">
      <c r="A89" s="111" t="s">
        <v>77</v>
      </c>
      <c r="B89" s="395">
        <v>21500</v>
      </c>
      <c r="C89" s="396" t="s">
        <v>1029</v>
      </c>
      <c r="D89" s="351">
        <v>50000</v>
      </c>
      <c r="E89" s="577" t="s">
        <v>816</v>
      </c>
      <c r="F89" s="286">
        <v>21500</v>
      </c>
    </row>
    <row r="90" spans="1:6" ht="11.25" customHeight="1" x14ac:dyDescent="0.2">
      <c r="A90" s="111" t="s">
        <v>268</v>
      </c>
      <c r="B90" s="395">
        <v>5.2999999999999999E-2</v>
      </c>
      <c r="C90" s="396" t="s">
        <v>1029</v>
      </c>
      <c r="D90" s="351">
        <v>90</v>
      </c>
      <c r="E90" s="577" t="s">
        <v>816</v>
      </c>
      <c r="F90" s="286">
        <v>5.2999999999999999E-2</v>
      </c>
    </row>
    <row r="91" spans="1:6" ht="11.25" customHeight="1" x14ac:dyDescent="0.2">
      <c r="A91" s="111" t="s">
        <v>269</v>
      </c>
      <c r="B91" s="395">
        <v>5.2999999999999999E-2</v>
      </c>
      <c r="C91" s="396" t="s">
        <v>1029</v>
      </c>
      <c r="D91" s="351">
        <v>100</v>
      </c>
      <c r="E91" s="577" t="s">
        <v>816</v>
      </c>
      <c r="F91" s="286">
        <v>5.2999999999999999E-2</v>
      </c>
    </row>
    <row r="92" spans="1:6" ht="11.25" customHeight="1" x14ac:dyDescent="0.2">
      <c r="A92" s="111" t="s">
        <v>296</v>
      </c>
      <c r="B92" s="395">
        <v>2.9999999999999997E-4</v>
      </c>
      <c r="C92" s="396" t="s">
        <v>1029</v>
      </c>
      <c r="D92" s="351">
        <v>3.1</v>
      </c>
      <c r="E92" s="577" t="s">
        <v>816</v>
      </c>
      <c r="F92" s="286">
        <v>2.9999999999999997E-4</v>
      </c>
    </row>
    <row r="93" spans="1:6" ht="11.25" customHeight="1" x14ac:dyDescent="0.2">
      <c r="A93" s="111" t="s">
        <v>270</v>
      </c>
      <c r="B93" s="395">
        <v>11</v>
      </c>
      <c r="C93" s="396" t="s">
        <v>1029</v>
      </c>
      <c r="D93" s="351">
        <v>60</v>
      </c>
      <c r="E93" s="577" t="s">
        <v>816</v>
      </c>
      <c r="F93" s="286">
        <v>11</v>
      </c>
    </row>
    <row r="94" spans="1:6" ht="11.25" customHeight="1" x14ac:dyDescent="0.2">
      <c r="A94" s="111" t="s">
        <v>289</v>
      </c>
      <c r="B94" s="395">
        <v>0.16</v>
      </c>
      <c r="C94" s="396" t="s">
        <v>1029</v>
      </c>
      <c r="D94" s="351">
        <v>3650</v>
      </c>
      <c r="E94" s="577" t="s">
        <v>816</v>
      </c>
      <c r="F94" s="286">
        <v>0.16</v>
      </c>
    </row>
    <row r="95" spans="1:6" ht="11.25" customHeight="1" x14ac:dyDescent="0.2">
      <c r="A95" s="111" t="s">
        <v>271</v>
      </c>
      <c r="B95" s="395">
        <v>100</v>
      </c>
      <c r="C95" s="396" t="s">
        <v>226</v>
      </c>
      <c r="D95" s="351">
        <v>100</v>
      </c>
      <c r="E95" s="577" t="s">
        <v>816</v>
      </c>
      <c r="F95" s="286">
        <v>310</v>
      </c>
    </row>
    <row r="96" spans="1:6" ht="11.25" customHeight="1" x14ac:dyDescent="0.2">
      <c r="A96" s="111" t="s">
        <v>78</v>
      </c>
      <c r="B96" s="395">
        <v>50000</v>
      </c>
      <c r="C96" s="396" t="s">
        <v>226</v>
      </c>
      <c r="D96" s="351">
        <v>50000</v>
      </c>
      <c r="E96" s="577" t="s">
        <v>816</v>
      </c>
      <c r="F96" s="286">
        <v>137000</v>
      </c>
    </row>
    <row r="97" spans="1:6" ht="11.25" customHeight="1" x14ac:dyDescent="0.2">
      <c r="A97" s="111" t="s">
        <v>272</v>
      </c>
      <c r="B97" s="395">
        <v>9.5000000000000001E-2</v>
      </c>
      <c r="C97" s="396" t="s">
        <v>226</v>
      </c>
      <c r="D97" s="351">
        <v>9.5000000000000001E-2</v>
      </c>
      <c r="E97" s="577" t="s">
        <v>816</v>
      </c>
      <c r="F97" s="286">
        <v>300</v>
      </c>
    </row>
    <row r="98" spans="1:6" ht="11.25" customHeight="1" x14ac:dyDescent="0.2">
      <c r="A98" s="111" t="s">
        <v>79</v>
      </c>
      <c r="B98" s="395">
        <v>4300</v>
      </c>
      <c r="C98" s="396" t="s">
        <v>1029</v>
      </c>
      <c r="D98" s="351">
        <v>50000</v>
      </c>
      <c r="E98" s="577" t="s">
        <v>816</v>
      </c>
      <c r="F98" s="286">
        <v>4300</v>
      </c>
    </row>
    <row r="99" spans="1:6" ht="11.25" customHeight="1" x14ac:dyDescent="0.2">
      <c r="A99" s="111" t="s">
        <v>273</v>
      </c>
      <c r="B99" s="395">
        <v>29</v>
      </c>
      <c r="C99" s="396" t="s">
        <v>1029</v>
      </c>
      <c r="D99" s="351">
        <v>50000</v>
      </c>
      <c r="E99" s="577" t="s">
        <v>816</v>
      </c>
      <c r="F99" s="286">
        <v>29</v>
      </c>
    </row>
    <row r="100" spans="1:6" ht="11.25" customHeight="1" x14ac:dyDescent="0.2">
      <c r="A100" s="111" t="s">
        <v>274</v>
      </c>
      <c r="B100" s="395">
        <v>2.1</v>
      </c>
      <c r="C100" s="396" t="s">
        <v>1029</v>
      </c>
      <c r="D100" s="351">
        <v>50000</v>
      </c>
      <c r="E100" s="577" t="s">
        <v>816</v>
      </c>
      <c r="F100" s="286">
        <v>2.1</v>
      </c>
    </row>
    <row r="101" spans="1:6" ht="11.25" customHeight="1" x14ac:dyDescent="0.2">
      <c r="A101" s="111" t="s">
        <v>275</v>
      </c>
      <c r="B101" s="395">
        <v>0.7</v>
      </c>
      <c r="C101" s="396" t="s">
        <v>1029</v>
      </c>
      <c r="D101" s="351">
        <v>50</v>
      </c>
      <c r="E101" s="577" t="s">
        <v>816</v>
      </c>
      <c r="F101" s="286">
        <v>0.7</v>
      </c>
    </row>
    <row r="102" spans="1:6" ht="11.25" customHeight="1" x14ac:dyDescent="0.2">
      <c r="A102" s="111" t="s">
        <v>277</v>
      </c>
      <c r="B102" s="395">
        <v>50000</v>
      </c>
      <c r="C102" s="396" t="s">
        <v>226</v>
      </c>
      <c r="D102" s="351">
        <v>50000</v>
      </c>
      <c r="E102" s="577">
        <v>223000000</v>
      </c>
      <c r="F102" s="286">
        <v>200000</v>
      </c>
    </row>
    <row r="103" spans="1:6" ht="11.25" customHeight="1" x14ac:dyDescent="0.2">
      <c r="A103" s="111" t="s">
        <v>278</v>
      </c>
      <c r="B103" s="395">
        <v>2200</v>
      </c>
      <c r="C103" s="396" t="s">
        <v>1029</v>
      </c>
      <c r="D103" s="351">
        <v>13000</v>
      </c>
      <c r="E103" s="577">
        <v>19000000</v>
      </c>
      <c r="F103" s="286">
        <v>2200</v>
      </c>
    </row>
    <row r="104" spans="1:6" ht="11.25" customHeight="1" x14ac:dyDescent="0.2">
      <c r="A104" s="111" t="s">
        <v>279</v>
      </c>
      <c r="B104" s="395">
        <v>9.9000000000000005E-2</v>
      </c>
      <c r="C104" s="396" t="s">
        <v>1029</v>
      </c>
      <c r="D104" s="351">
        <v>50000</v>
      </c>
      <c r="E104" s="577" t="s">
        <v>816</v>
      </c>
      <c r="F104" s="286">
        <v>9.9000000000000005E-2</v>
      </c>
    </row>
    <row r="105" spans="1:6" ht="11.25" customHeight="1" x14ac:dyDescent="0.2">
      <c r="A105" s="111" t="s">
        <v>280</v>
      </c>
      <c r="B105" s="395">
        <v>1800</v>
      </c>
      <c r="C105" s="396" t="s">
        <v>226</v>
      </c>
      <c r="D105" s="351">
        <v>1800</v>
      </c>
      <c r="E105" s="577">
        <v>31043.943756596891</v>
      </c>
      <c r="F105" s="286">
        <v>6500</v>
      </c>
    </row>
    <row r="106" spans="1:6" ht="11.25" customHeight="1" x14ac:dyDescent="0.2">
      <c r="A106" s="111" t="s">
        <v>276</v>
      </c>
      <c r="B106" s="395">
        <v>8500</v>
      </c>
      <c r="C106" s="396" t="s">
        <v>1029</v>
      </c>
      <c r="D106" s="351">
        <v>50000</v>
      </c>
      <c r="E106" s="577">
        <v>76060.351513941452</v>
      </c>
      <c r="F106" s="286">
        <v>8500</v>
      </c>
    </row>
    <row r="107" spans="1:6" ht="11.25" customHeight="1" x14ac:dyDescent="0.2">
      <c r="A107" s="111" t="s">
        <v>502</v>
      </c>
      <c r="B107" s="395">
        <v>37</v>
      </c>
      <c r="C107" s="396" t="s">
        <v>1029</v>
      </c>
      <c r="D107" s="351">
        <v>100</v>
      </c>
      <c r="E107" s="577">
        <v>25800</v>
      </c>
      <c r="F107" s="286">
        <v>37</v>
      </c>
    </row>
    <row r="108" spans="1:6" ht="11.25" customHeight="1" x14ac:dyDescent="0.2">
      <c r="A108" s="111" t="s">
        <v>503</v>
      </c>
      <c r="B108" s="395">
        <v>42</v>
      </c>
      <c r="C108" s="396" t="s">
        <v>1029</v>
      </c>
      <c r="D108" s="351">
        <v>100</v>
      </c>
      <c r="E108" s="577">
        <v>24600</v>
      </c>
      <c r="F108" s="286">
        <v>42</v>
      </c>
    </row>
    <row r="109" spans="1:6" ht="11.25" customHeight="1" x14ac:dyDescent="0.2">
      <c r="A109" s="111" t="s">
        <v>409</v>
      </c>
      <c r="B109" s="395">
        <v>7200</v>
      </c>
      <c r="C109" s="396" t="s">
        <v>1029</v>
      </c>
      <c r="D109" s="351">
        <v>50000</v>
      </c>
      <c r="E109" s="577" t="s">
        <v>816</v>
      </c>
      <c r="F109" s="286">
        <v>7200</v>
      </c>
    </row>
    <row r="110" spans="1:6" ht="11.25" customHeight="1" x14ac:dyDescent="0.2">
      <c r="A110" s="111" t="s">
        <v>410</v>
      </c>
      <c r="B110" s="395">
        <v>210</v>
      </c>
      <c r="C110" s="396" t="s">
        <v>226</v>
      </c>
      <c r="D110" s="351">
        <v>210</v>
      </c>
      <c r="E110" s="577">
        <v>28777.562790660297</v>
      </c>
      <c r="F110" s="286">
        <v>770</v>
      </c>
    </row>
    <row r="111" spans="1:6" ht="11.25" customHeight="1" x14ac:dyDescent="0.2">
      <c r="A111" s="111" t="s">
        <v>703</v>
      </c>
      <c r="B111" s="395">
        <v>5</v>
      </c>
      <c r="C111" s="396" t="s">
        <v>1029</v>
      </c>
      <c r="D111" s="351">
        <v>50000</v>
      </c>
      <c r="E111" s="577" t="s">
        <v>816</v>
      </c>
      <c r="F111" s="286">
        <v>5</v>
      </c>
    </row>
    <row r="112" spans="1:6" ht="11.25" customHeight="1" x14ac:dyDescent="0.2">
      <c r="A112" s="134" t="s">
        <v>80</v>
      </c>
      <c r="B112" s="395">
        <v>2000</v>
      </c>
      <c r="C112" s="396" t="s">
        <v>1029</v>
      </c>
      <c r="D112" s="351">
        <v>50000</v>
      </c>
      <c r="E112" s="577" t="s">
        <v>1026</v>
      </c>
      <c r="F112" s="286">
        <v>2000</v>
      </c>
    </row>
    <row r="113" spans="1:6" ht="11.25" customHeight="1" x14ac:dyDescent="0.2">
      <c r="A113" s="134" t="s">
        <v>81</v>
      </c>
      <c r="B113" s="395">
        <v>160</v>
      </c>
      <c r="C113" s="396" t="s">
        <v>1029</v>
      </c>
      <c r="D113" s="351">
        <v>50000</v>
      </c>
      <c r="E113" s="577" t="s">
        <v>816</v>
      </c>
      <c r="F113" s="286">
        <v>160</v>
      </c>
    </row>
    <row r="114" spans="1:6" ht="11.25" customHeight="1" x14ac:dyDescent="0.2">
      <c r="A114" s="134" t="s">
        <v>82</v>
      </c>
      <c r="B114" s="395">
        <v>640</v>
      </c>
      <c r="C114" s="396" t="s">
        <v>1029</v>
      </c>
      <c r="D114" s="351">
        <v>50000</v>
      </c>
      <c r="E114" s="577" t="s">
        <v>1026</v>
      </c>
      <c r="F114" s="286">
        <v>640</v>
      </c>
    </row>
    <row r="115" spans="1:6" ht="11.25" customHeight="1" x14ac:dyDescent="0.2">
      <c r="A115" s="134" t="s">
        <v>83</v>
      </c>
      <c r="B115" s="395">
        <v>380</v>
      </c>
      <c r="C115" s="396" t="s">
        <v>1029</v>
      </c>
      <c r="D115" s="351">
        <v>50000</v>
      </c>
      <c r="E115" s="577" t="s">
        <v>816</v>
      </c>
      <c r="F115" s="286">
        <v>380</v>
      </c>
    </row>
    <row r="116" spans="1:6" ht="11.25" customHeight="1" x14ac:dyDescent="0.2">
      <c r="A116" s="134" t="s">
        <v>84</v>
      </c>
      <c r="B116" s="395">
        <v>410</v>
      </c>
      <c r="C116" s="396" t="s">
        <v>1029</v>
      </c>
      <c r="D116" s="351">
        <v>50000</v>
      </c>
      <c r="E116" s="577" t="s">
        <v>816</v>
      </c>
      <c r="F116" s="286">
        <v>410</v>
      </c>
    </row>
    <row r="117" spans="1:6" ht="11.25" customHeight="1" x14ac:dyDescent="0.2">
      <c r="A117" s="111" t="s">
        <v>411</v>
      </c>
      <c r="B117" s="395">
        <v>13</v>
      </c>
      <c r="C117" s="396" t="s">
        <v>1029</v>
      </c>
      <c r="D117" s="351">
        <v>5900</v>
      </c>
      <c r="E117" s="577" t="s">
        <v>816</v>
      </c>
      <c r="F117" s="286">
        <v>13</v>
      </c>
    </row>
    <row r="118" spans="1:6" ht="11.25" customHeight="1" x14ac:dyDescent="0.2">
      <c r="A118" s="134" t="s">
        <v>85</v>
      </c>
      <c r="B118" s="395">
        <v>21500</v>
      </c>
      <c r="C118" s="396" t="s">
        <v>226</v>
      </c>
      <c r="D118" s="351">
        <v>21500</v>
      </c>
      <c r="E118" s="577" t="s">
        <v>816</v>
      </c>
      <c r="F118" s="286">
        <v>850000</v>
      </c>
    </row>
    <row r="119" spans="1:6" ht="11.25" customHeight="1" x14ac:dyDescent="0.2">
      <c r="A119" s="111" t="s">
        <v>193</v>
      </c>
      <c r="B119" s="395">
        <v>5000</v>
      </c>
      <c r="C119" s="396" t="s">
        <v>1029</v>
      </c>
      <c r="D119" s="351">
        <v>50000</v>
      </c>
      <c r="E119" s="577" t="s">
        <v>816</v>
      </c>
      <c r="F119" s="286">
        <v>5000</v>
      </c>
    </row>
    <row r="120" spans="1:6" ht="11.25" customHeight="1" x14ac:dyDescent="0.2">
      <c r="A120" s="111" t="s">
        <v>412</v>
      </c>
      <c r="B120" s="395">
        <v>300</v>
      </c>
      <c r="C120" s="396" t="s">
        <v>1029</v>
      </c>
      <c r="D120" s="351">
        <v>408</v>
      </c>
      <c r="E120" s="577" t="s">
        <v>1026</v>
      </c>
      <c r="F120" s="286">
        <v>300</v>
      </c>
    </row>
    <row r="121" spans="1:6" ht="11.25" customHeight="1" x14ac:dyDescent="0.2">
      <c r="A121" s="111" t="s">
        <v>413</v>
      </c>
      <c r="B121" s="395">
        <v>300</v>
      </c>
      <c r="C121" s="396" t="s">
        <v>1029</v>
      </c>
      <c r="D121" s="351">
        <v>50000</v>
      </c>
      <c r="E121" s="577" t="s">
        <v>816</v>
      </c>
      <c r="F121" s="286">
        <v>300</v>
      </c>
    </row>
    <row r="122" spans="1:6" ht="11.25" customHeight="1" x14ac:dyDescent="0.2">
      <c r="A122" s="111" t="s">
        <v>290</v>
      </c>
      <c r="B122" s="395">
        <v>2</v>
      </c>
      <c r="C122" s="396" t="s">
        <v>1029</v>
      </c>
      <c r="D122" s="351">
        <v>21.5</v>
      </c>
      <c r="E122" s="577" t="s">
        <v>816</v>
      </c>
      <c r="F122" s="286">
        <v>2</v>
      </c>
    </row>
    <row r="123" spans="1:6" ht="11.25" customHeight="1" x14ac:dyDescent="0.2">
      <c r="A123" s="111" t="s">
        <v>86</v>
      </c>
      <c r="B123" s="395">
        <v>425</v>
      </c>
      <c r="C123" s="396" t="s">
        <v>1029</v>
      </c>
      <c r="D123" s="351">
        <v>50000</v>
      </c>
      <c r="E123" s="577" t="s">
        <v>816</v>
      </c>
      <c r="F123" s="286">
        <v>425</v>
      </c>
    </row>
    <row r="124" spans="1:6" ht="11.25" customHeight="1" x14ac:dyDescent="0.2">
      <c r="A124" s="111" t="s">
        <v>414</v>
      </c>
      <c r="B124" s="395">
        <v>67.5</v>
      </c>
      <c r="C124" s="396" t="s">
        <v>226</v>
      </c>
      <c r="D124" s="351">
        <v>67.5</v>
      </c>
      <c r="E124" s="577">
        <v>135</v>
      </c>
      <c r="F124" s="286">
        <v>300</v>
      </c>
    </row>
    <row r="125" spans="1:6" ht="11.25" customHeight="1" x14ac:dyDescent="0.2">
      <c r="A125" s="111" t="s">
        <v>415</v>
      </c>
      <c r="B125" s="395">
        <v>20</v>
      </c>
      <c r="C125" s="396" t="s">
        <v>1029</v>
      </c>
      <c r="D125" s="351">
        <v>50000</v>
      </c>
      <c r="E125" s="577" t="s">
        <v>816</v>
      </c>
      <c r="F125" s="286">
        <v>20</v>
      </c>
    </row>
    <row r="126" spans="1:6" ht="11.25" customHeight="1" x14ac:dyDescent="0.2">
      <c r="A126" s="111" t="s">
        <v>704</v>
      </c>
      <c r="B126" s="395">
        <v>1</v>
      </c>
      <c r="C126" s="396" t="s">
        <v>1029</v>
      </c>
      <c r="D126" s="351">
        <v>50000</v>
      </c>
      <c r="E126" s="577" t="s">
        <v>816</v>
      </c>
      <c r="F126" s="286">
        <v>1</v>
      </c>
    </row>
    <row r="127" spans="1:6" ht="11.25" customHeight="1" x14ac:dyDescent="0.2">
      <c r="A127" s="111" t="s">
        <v>87</v>
      </c>
      <c r="B127" s="395">
        <v>80</v>
      </c>
      <c r="C127" s="396" t="s">
        <v>1029</v>
      </c>
      <c r="D127" s="351">
        <v>3100</v>
      </c>
      <c r="E127" s="577" t="s">
        <v>816</v>
      </c>
      <c r="F127" s="286">
        <v>80</v>
      </c>
    </row>
    <row r="128" spans="1:6" ht="11.25" customHeight="1" x14ac:dyDescent="0.2">
      <c r="A128" s="111" t="s">
        <v>416</v>
      </c>
      <c r="B128" s="395">
        <v>110</v>
      </c>
      <c r="C128" s="396" t="s">
        <v>226</v>
      </c>
      <c r="D128" s="351">
        <v>110</v>
      </c>
      <c r="E128" s="577">
        <v>310000</v>
      </c>
      <c r="F128" s="286">
        <v>290</v>
      </c>
    </row>
    <row r="129" spans="1:6" ht="11.25" customHeight="1" x14ac:dyDescent="0.2">
      <c r="A129" s="111" t="s">
        <v>88</v>
      </c>
      <c r="B129" s="395">
        <v>260.71428571428572</v>
      </c>
      <c r="C129" s="396" t="s">
        <v>1029</v>
      </c>
      <c r="D129" s="351">
        <v>50000</v>
      </c>
      <c r="E129" s="577" t="s">
        <v>816</v>
      </c>
      <c r="F129" s="286">
        <v>260.71428571428572</v>
      </c>
    </row>
    <row r="130" spans="1:6" ht="11.25" customHeight="1" x14ac:dyDescent="0.2">
      <c r="A130" s="111" t="s">
        <v>20</v>
      </c>
      <c r="B130" s="395">
        <v>50000</v>
      </c>
      <c r="C130" s="396" t="s">
        <v>226</v>
      </c>
      <c r="D130" s="351">
        <v>50000</v>
      </c>
      <c r="E130" s="577" t="s">
        <v>1026</v>
      </c>
      <c r="F130" s="286">
        <v>180000</v>
      </c>
    </row>
    <row r="131" spans="1:6" ht="11.25" customHeight="1" x14ac:dyDescent="0.2">
      <c r="A131" s="111" t="s">
        <v>417</v>
      </c>
      <c r="B131" s="395">
        <v>770</v>
      </c>
      <c r="C131" s="396" t="s">
        <v>1029</v>
      </c>
      <c r="D131" s="351">
        <v>50000</v>
      </c>
      <c r="E131" s="577" t="s">
        <v>1026</v>
      </c>
      <c r="F131" s="286">
        <v>770</v>
      </c>
    </row>
    <row r="132" spans="1:6" ht="11.25" customHeight="1" x14ac:dyDescent="0.2">
      <c r="A132" s="111" t="s">
        <v>418</v>
      </c>
      <c r="B132" s="395">
        <v>240.39246728311088</v>
      </c>
      <c r="C132" s="396" t="s">
        <v>572</v>
      </c>
      <c r="D132" s="351">
        <v>5000</v>
      </c>
      <c r="E132" s="577">
        <v>240.39246728311088</v>
      </c>
      <c r="F132" s="286">
        <v>910</v>
      </c>
    </row>
    <row r="133" spans="1:6" ht="11.25" customHeight="1" x14ac:dyDescent="0.2">
      <c r="A133" s="111" t="s">
        <v>419</v>
      </c>
      <c r="B133" s="395">
        <v>194.19961168935555</v>
      </c>
      <c r="C133" s="396" t="s">
        <v>572</v>
      </c>
      <c r="D133" s="351">
        <v>3000</v>
      </c>
      <c r="E133" s="577">
        <v>194.19961168935555</v>
      </c>
      <c r="F133" s="286">
        <v>1800</v>
      </c>
    </row>
    <row r="134" spans="1:6" ht="11.25" customHeight="1" x14ac:dyDescent="0.2">
      <c r="A134" s="111" t="s">
        <v>89</v>
      </c>
      <c r="B134" s="395">
        <v>11</v>
      </c>
      <c r="C134" s="396" t="s">
        <v>1029</v>
      </c>
      <c r="D134" s="351">
        <v>11500</v>
      </c>
      <c r="E134" s="577" t="s">
        <v>816</v>
      </c>
      <c r="F134" s="286">
        <v>11</v>
      </c>
    </row>
    <row r="135" spans="1:6" ht="11.25" customHeight="1" x14ac:dyDescent="0.2">
      <c r="A135" s="134" t="s">
        <v>90</v>
      </c>
      <c r="B135" s="395">
        <v>1200</v>
      </c>
      <c r="C135" s="396" t="s">
        <v>1029</v>
      </c>
      <c r="D135" s="351">
        <v>2500</v>
      </c>
      <c r="E135" s="577" t="s">
        <v>816</v>
      </c>
      <c r="F135" s="286">
        <v>1200</v>
      </c>
    </row>
    <row r="136" spans="1:6" ht="11.25" customHeight="1" x14ac:dyDescent="0.2">
      <c r="A136" s="111" t="s">
        <v>420</v>
      </c>
      <c r="B136" s="395">
        <v>470</v>
      </c>
      <c r="C136" s="396" t="s">
        <v>1029</v>
      </c>
      <c r="D136" s="351">
        <v>50000</v>
      </c>
      <c r="E136" s="577" t="s">
        <v>816</v>
      </c>
      <c r="F136" s="286">
        <v>470</v>
      </c>
    </row>
    <row r="137" spans="1:6" ht="11.25" customHeight="1" x14ac:dyDescent="0.2">
      <c r="A137" s="111" t="s">
        <v>291</v>
      </c>
      <c r="B137" s="395">
        <v>400</v>
      </c>
      <c r="C137" s="396" t="s">
        <v>226</v>
      </c>
      <c r="D137" s="351">
        <v>400</v>
      </c>
      <c r="E137" s="577">
        <v>526000</v>
      </c>
      <c r="F137" s="286">
        <v>2100</v>
      </c>
    </row>
    <row r="138" spans="1:6" ht="11.25" customHeight="1" x14ac:dyDescent="0.2">
      <c r="A138" s="111" t="s">
        <v>21</v>
      </c>
      <c r="B138" s="395">
        <v>0.21</v>
      </c>
      <c r="C138" s="396" t="s">
        <v>1029</v>
      </c>
      <c r="D138" s="351">
        <v>140</v>
      </c>
      <c r="E138" s="577" t="s">
        <v>816</v>
      </c>
      <c r="F138" s="286">
        <v>0.21</v>
      </c>
    </row>
    <row r="139" spans="1:6" ht="11.25" customHeight="1" x14ac:dyDescent="0.2">
      <c r="A139" s="111" t="s">
        <v>44</v>
      </c>
      <c r="B139" s="395">
        <v>5000</v>
      </c>
      <c r="C139" s="396" t="s">
        <v>1029</v>
      </c>
      <c r="D139" s="351">
        <v>5000</v>
      </c>
      <c r="E139" s="577" t="s">
        <v>1026</v>
      </c>
      <c r="F139" s="286">
        <v>5000</v>
      </c>
    </row>
    <row r="140" spans="1:6" ht="11.25" customHeight="1" x14ac:dyDescent="0.2">
      <c r="A140" s="111" t="s">
        <v>43</v>
      </c>
      <c r="B140" s="395">
        <v>2500</v>
      </c>
      <c r="C140" s="396" t="s">
        <v>1029</v>
      </c>
      <c r="D140" s="351">
        <v>5000</v>
      </c>
      <c r="E140" s="577" t="s">
        <v>1026</v>
      </c>
      <c r="F140" s="286">
        <v>2500</v>
      </c>
    </row>
    <row r="141" spans="1:6" ht="11.25" customHeight="1" x14ac:dyDescent="0.2">
      <c r="A141" s="111" t="s">
        <v>665</v>
      </c>
      <c r="B141" s="395">
        <v>2500</v>
      </c>
      <c r="C141" s="396" t="s">
        <v>1029</v>
      </c>
      <c r="D141" s="351">
        <v>5000</v>
      </c>
      <c r="E141" s="577" t="s">
        <v>816</v>
      </c>
      <c r="F141" s="286">
        <v>2500</v>
      </c>
    </row>
    <row r="142" spans="1:6" ht="11.25" customHeight="1" x14ac:dyDescent="0.2">
      <c r="A142" s="111" t="s">
        <v>705</v>
      </c>
      <c r="B142" s="395">
        <v>420</v>
      </c>
      <c r="C142" s="396" t="s">
        <v>1029</v>
      </c>
      <c r="D142" s="351">
        <v>24500</v>
      </c>
      <c r="E142" s="577">
        <v>1264.7163081734013</v>
      </c>
      <c r="F142" s="286">
        <v>420</v>
      </c>
    </row>
    <row r="143" spans="1:6" ht="11.25" customHeight="1" x14ac:dyDescent="0.2">
      <c r="A143" s="111" t="s">
        <v>706</v>
      </c>
      <c r="B143" s="395">
        <v>6000</v>
      </c>
      <c r="C143" s="396" t="s">
        <v>1029</v>
      </c>
      <c r="D143" s="351">
        <v>50000</v>
      </c>
      <c r="E143" s="577">
        <v>340449.97663418204</v>
      </c>
      <c r="F143" s="286">
        <v>6000</v>
      </c>
    </row>
    <row r="144" spans="1:6" ht="11.25" customHeight="1" x14ac:dyDescent="0.2">
      <c r="A144" s="111" t="s">
        <v>421</v>
      </c>
      <c r="B144" s="395">
        <v>106.62958207144922</v>
      </c>
      <c r="C144" s="396" t="s">
        <v>572</v>
      </c>
      <c r="D144" s="351">
        <v>50000</v>
      </c>
      <c r="E144" s="577">
        <v>106.62958207144922</v>
      </c>
      <c r="F144" s="286">
        <v>5200</v>
      </c>
    </row>
    <row r="145" spans="1:6" ht="11.25" customHeight="1" x14ac:dyDescent="0.2">
      <c r="A145" s="111" t="s">
        <v>422</v>
      </c>
      <c r="B145" s="395">
        <v>208.89003096783017</v>
      </c>
      <c r="C145" s="396" t="s">
        <v>572</v>
      </c>
      <c r="D145" s="351">
        <v>50000</v>
      </c>
      <c r="E145" s="577">
        <v>208.89003096783017</v>
      </c>
      <c r="F145" s="286">
        <v>700</v>
      </c>
    </row>
    <row r="146" spans="1:6" ht="11.25" customHeight="1" x14ac:dyDescent="0.2">
      <c r="A146" s="111" t="s">
        <v>423</v>
      </c>
      <c r="B146" s="395">
        <v>17</v>
      </c>
      <c r="C146" s="396" t="s">
        <v>1029</v>
      </c>
      <c r="D146" s="351">
        <v>2000</v>
      </c>
      <c r="E146" s="577" t="s">
        <v>816</v>
      </c>
      <c r="F146" s="286">
        <v>17</v>
      </c>
    </row>
    <row r="147" spans="1:6" ht="11.25" customHeight="1" x14ac:dyDescent="0.2">
      <c r="A147" s="111" t="s">
        <v>424</v>
      </c>
      <c r="B147" s="395">
        <v>39</v>
      </c>
      <c r="C147" s="396" t="s">
        <v>1029</v>
      </c>
      <c r="D147" s="351">
        <v>1000</v>
      </c>
      <c r="E147" s="577" t="s">
        <v>816</v>
      </c>
      <c r="F147" s="286">
        <v>39</v>
      </c>
    </row>
    <row r="148" spans="1:6" ht="11.25" customHeight="1" x14ac:dyDescent="0.2">
      <c r="A148" s="134" t="s">
        <v>91</v>
      </c>
      <c r="B148" s="395">
        <v>686</v>
      </c>
      <c r="C148" s="396" t="s">
        <v>1029</v>
      </c>
      <c r="D148" s="351">
        <v>50000</v>
      </c>
      <c r="E148" s="577" t="s">
        <v>816</v>
      </c>
      <c r="F148" s="286">
        <v>686</v>
      </c>
    </row>
    <row r="149" spans="1:6" ht="11.25" customHeight="1" x14ac:dyDescent="0.2">
      <c r="A149" s="111" t="s">
        <v>92</v>
      </c>
      <c r="B149" s="395">
        <v>270</v>
      </c>
      <c r="C149" s="396" t="s">
        <v>1029</v>
      </c>
      <c r="D149" s="351">
        <v>35500</v>
      </c>
      <c r="E149" s="577" t="s">
        <v>816</v>
      </c>
      <c r="F149" s="286">
        <v>270</v>
      </c>
    </row>
    <row r="150" spans="1:6" ht="11.25" customHeight="1" x14ac:dyDescent="0.2">
      <c r="A150" s="111" t="s">
        <v>93</v>
      </c>
      <c r="B150" s="395">
        <v>140</v>
      </c>
      <c r="C150" s="396" t="s">
        <v>1029</v>
      </c>
      <c r="D150" s="351">
        <v>50000</v>
      </c>
      <c r="E150" s="577" t="s">
        <v>1026</v>
      </c>
      <c r="F150" s="286">
        <v>140</v>
      </c>
    </row>
    <row r="151" spans="1:6" ht="11.25" customHeight="1" x14ac:dyDescent="0.2">
      <c r="A151" s="111" t="s">
        <v>94</v>
      </c>
      <c r="B151" s="395">
        <v>0.61927383780115375</v>
      </c>
      <c r="C151" s="396" t="s">
        <v>1029</v>
      </c>
      <c r="D151" s="351">
        <v>50000</v>
      </c>
      <c r="E151" s="577" t="s">
        <v>1026</v>
      </c>
      <c r="F151" s="286">
        <v>0.61927383780115375</v>
      </c>
    </row>
    <row r="152" spans="1:6" ht="11.25" customHeight="1" x14ac:dyDescent="0.2">
      <c r="A152" s="111" t="s">
        <v>513</v>
      </c>
      <c r="B152" s="395">
        <v>20.5</v>
      </c>
      <c r="C152" s="396" t="s">
        <v>1029</v>
      </c>
      <c r="D152" s="351">
        <v>90</v>
      </c>
      <c r="E152" s="577" t="s">
        <v>816</v>
      </c>
      <c r="F152" s="286">
        <v>20.5</v>
      </c>
    </row>
    <row r="153" spans="1:6" ht="11.25" customHeight="1" x14ac:dyDescent="0.2">
      <c r="A153" s="134" t="s">
        <v>802</v>
      </c>
      <c r="B153" s="395">
        <v>27</v>
      </c>
      <c r="C153" s="396" t="s">
        <v>1029</v>
      </c>
      <c r="D153" s="351">
        <v>50000</v>
      </c>
      <c r="E153" s="577" t="s">
        <v>816</v>
      </c>
      <c r="F153" s="286">
        <v>27</v>
      </c>
    </row>
    <row r="154" spans="1:6" ht="11.25" customHeight="1" x14ac:dyDescent="0.2">
      <c r="A154" s="134" t="s">
        <v>514</v>
      </c>
      <c r="B154" s="395">
        <v>40.109890109890109</v>
      </c>
      <c r="C154" s="396" t="s">
        <v>1029</v>
      </c>
      <c r="D154" s="351">
        <v>37000</v>
      </c>
      <c r="E154" s="577" t="s">
        <v>816</v>
      </c>
      <c r="F154" s="286">
        <v>40.109890109890109</v>
      </c>
    </row>
    <row r="155" spans="1:6" ht="11.25" customHeight="1" x14ac:dyDescent="0.2">
      <c r="A155" s="134" t="s">
        <v>516</v>
      </c>
      <c r="B155" s="395">
        <v>210</v>
      </c>
      <c r="C155" s="396" t="s">
        <v>1029</v>
      </c>
      <c r="D155" s="351">
        <v>50000</v>
      </c>
      <c r="E155" s="577" t="s">
        <v>816</v>
      </c>
      <c r="F155" s="286">
        <v>210</v>
      </c>
    </row>
    <row r="156" spans="1:6" ht="11.25" customHeight="1" x14ac:dyDescent="0.2">
      <c r="A156" s="111" t="s">
        <v>425</v>
      </c>
      <c r="B156" s="395">
        <v>90</v>
      </c>
      <c r="C156" s="396" t="s">
        <v>1029</v>
      </c>
      <c r="D156" s="351">
        <v>50000</v>
      </c>
      <c r="E156" s="577" t="s">
        <v>816</v>
      </c>
      <c r="F156" s="286">
        <v>90</v>
      </c>
    </row>
    <row r="157" spans="1:6" ht="11.25" customHeight="1" x14ac:dyDescent="0.2">
      <c r="A157" s="111" t="s">
        <v>426</v>
      </c>
      <c r="B157" s="395">
        <v>18.496958233562776</v>
      </c>
      <c r="C157" s="396" t="s">
        <v>572</v>
      </c>
      <c r="D157" s="351">
        <v>34000</v>
      </c>
      <c r="E157" s="577">
        <v>18.496958233562776</v>
      </c>
      <c r="F157" s="286">
        <v>8400</v>
      </c>
    </row>
    <row r="158" spans="1:6" ht="11.25" customHeight="1" x14ac:dyDescent="0.2">
      <c r="A158" s="111" t="s">
        <v>427</v>
      </c>
      <c r="B158" s="395">
        <v>230</v>
      </c>
      <c r="C158" s="396" t="s">
        <v>1029</v>
      </c>
      <c r="D158" s="351">
        <v>5300</v>
      </c>
      <c r="E158" s="577">
        <v>106000</v>
      </c>
      <c r="F158" s="286">
        <v>230</v>
      </c>
    </row>
    <row r="159" spans="1:6" ht="11.25" customHeight="1" thickBot="1" x14ac:dyDescent="0.25">
      <c r="A159" s="113" t="s">
        <v>428</v>
      </c>
      <c r="B159" s="405">
        <v>22</v>
      </c>
      <c r="C159" s="578" t="s">
        <v>1029</v>
      </c>
      <c r="D159" s="523">
        <v>50000</v>
      </c>
      <c r="E159" s="579" t="s">
        <v>816</v>
      </c>
      <c r="F159" s="293">
        <v>22</v>
      </c>
    </row>
    <row r="160" spans="1:6" ht="11.25" customHeight="1" thickTop="1" x14ac:dyDescent="0.2">
      <c r="A160" s="65" t="s">
        <v>432</v>
      </c>
      <c r="B160" s="109"/>
      <c r="C160" s="446"/>
      <c r="D160" s="109"/>
      <c r="E160" s="109"/>
      <c r="F160" s="336"/>
    </row>
    <row r="161" spans="1:6" ht="11.25" customHeight="1" x14ac:dyDescent="0.2">
      <c r="A161" s="65" t="s">
        <v>221</v>
      </c>
      <c r="B161" s="109"/>
      <c r="C161" s="446"/>
      <c r="D161" s="109"/>
      <c r="E161" s="109"/>
      <c r="F161" s="336"/>
    </row>
    <row r="162" spans="1:6" ht="11.25" customHeight="1" x14ac:dyDescent="0.2">
      <c r="A162" s="65" t="s">
        <v>323</v>
      </c>
      <c r="B162" s="109"/>
      <c r="C162" s="446"/>
      <c r="D162" s="109"/>
      <c r="E162" s="109"/>
      <c r="F162" s="336"/>
    </row>
    <row r="163" spans="1:6" ht="11.25" customHeight="1" x14ac:dyDescent="0.2">
      <c r="A163" s="65"/>
      <c r="B163" s="109"/>
      <c r="C163" s="446"/>
      <c r="D163" s="109"/>
      <c r="E163" s="109"/>
      <c r="F163" s="336"/>
    </row>
    <row r="164" spans="1:6" ht="11.25" customHeight="1" x14ac:dyDescent="0.2">
      <c r="A164" s="66" t="s">
        <v>666</v>
      </c>
      <c r="B164" s="109"/>
      <c r="C164" s="446"/>
      <c r="D164" s="109"/>
      <c r="E164" s="109"/>
      <c r="F164" s="336"/>
    </row>
    <row r="165" spans="1:6" ht="11.25" customHeight="1" x14ac:dyDescent="0.2">
      <c r="A165" s="66" t="s">
        <v>217</v>
      </c>
      <c r="B165" s="109"/>
      <c r="C165" s="446"/>
      <c r="D165" s="109"/>
      <c r="E165" s="109"/>
      <c r="F165" s="336"/>
    </row>
    <row r="166" spans="1:6" ht="11.25" customHeight="1" x14ac:dyDescent="0.2">
      <c r="A166" s="66" t="s">
        <v>664</v>
      </c>
      <c r="B166" s="109"/>
      <c r="C166" s="446"/>
      <c r="D166" s="109"/>
      <c r="E166" s="109"/>
      <c r="F166" s="336"/>
    </row>
    <row r="167" spans="1:6" ht="11.25" customHeight="1" x14ac:dyDescent="0.2">
      <c r="A167" s="66" t="s">
        <v>236</v>
      </c>
      <c r="B167" s="109"/>
      <c r="C167" s="446"/>
      <c r="D167" s="109"/>
      <c r="E167" s="109"/>
      <c r="F167" s="336"/>
    </row>
    <row r="168" spans="1:6" ht="11.25" customHeight="1" x14ac:dyDescent="0.2">
      <c r="A168" s="66" t="s">
        <v>906</v>
      </c>
      <c r="B168" s="109"/>
      <c r="C168" s="446"/>
      <c r="D168" s="109"/>
      <c r="E168" s="109"/>
      <c r="F168" s="336"/>
    </row>
    <row r="169" spans="1:6" ht="11.25" customHeight="1" x14ac:dyDescent="0.2">
      <c r="A169" s="115" t="s">
        <v>219</v>
      </c>
      <c r="B169" s="109"/>
      <c r="C169" s="446"/>
      <c r="D169" s="109"/>
      <c r="E169" s="109"/>
      <c r="F169" s="336"/>
    </row>
    <row r="170" spans="1:6" ht="11.25" customHeight="1" x14ac:dyDescent="0.2">
      <c r="A170" s="66" t="s">
        <v>907</v>
      </c>
      <c r="B170" s="109"/>
      <c r="C170" s="446"/>
      <c r="D170" s="109"/>
      <c r="E170" s="109"/>
      <c r="F170" s="336"/>
    </row>
    <row r="171" spans="1:6" ht="11.25" customHeight="1" x14ac:dyDescent="0.2">
      <c r="A171" s="66" t="s">
        <v>969</v>
      </c>
      <c r="B171" s="109"/>
      <c r="C171" s="446"/>
      <c r="D171" s="109"/>
      <c r="E171" s="109"/>
      <c r="F171" s="336"/>
    </row>
    <row r="172" spans="1:6" ht="11.25" customHeight="1" x14ac:dyDescent="0.2">
      <c r="A172" s="66" t="s">
        <v>646</v>
      </c>
      <c r="B172" s="109"/>
      <c r="C172" s="446"/>
      <c r="D172" s="109"/>
      <c r="E172" s="109"/>
      <c r="F172" s="336"/>
    </row>
    <row r="173" spans="1:6" ht="11.25" customHeight="1" thickBot="1" x14ac:dyDescent="0.25">
      <c r="A173" s="68" t="s">
        <v>220</v>
      </c>
      <c r="B173" s="114"/>
      <c r="C173" s="416"/>
      <c r="D173" s="114"/>
      <c r="E173" s="114"/>
      <c r="F173" s="527"/>
    </row>
    <row r="174" spans="1:6" ht="12" thickTop="1" x14ac:dyDescent="0.2"/>
    <row r="180" spans="1:1" x14ac:dyDescent="0.2">
      <c r="A180" s="581"/>
    </row>
  </sheetData>
  <sheetProtection algorithmName="SHA-512" hashValue="hgM61xv+69ZfW+10aNL7oIINxLkj8/h+fgJBoiS+rJo0pyL2215RwkcyIiaFFE17aD6umCcWi0qq2nHt0vOBrQ==" saltValue="ippGqRAwzuhQ+yTsvjDNIQ==" spinCount="100000" sheet="1" objects="1" scenarios="1"/>
  <mergeCells count="3">
    <mergeCell ref="A1:F1"/>
    <mergeCell ref="A4:A5"/>
    <mergeCell ref="B4:B5"/>
  </mergeCells>
  <phoneticPr fontId="15" type="noConversion"/>
  <printOptions horizontalCentered="1"/>
  <pageMargins left="0.75" right="0.75" top="0.54" bottom="1" header="0.5" footer="0.5"/>
  <pageSetup scale="78" fitToHeight="4" orientation="landscape" r:id="rId1"/>
  <headerFooter alignWithMargins="0">
    <oddFooter>&amp;LHawai'i DOH
Fall 2017&amp;CPage &amp;P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74"/>
  <sheetViews>
    <sheetView zoomScaleNormal="100" workbookViewId="0">
      <pane ySplit="2925" topLeftCell="A6" activePane="bottomLeft"/>
      <selection activeCell="I16" sqref="I16"/>
      <selection pane="bottomLeft" activeCell="I16" sqref="I16"/>
    </sheetView>
  </sheetViews>
  <sheetFormatPr defaultColWidth="9.140625" defaultRowHeight="11.25" x14ac:dyDescent="0.2"/>
  <cols>
    <col min="1" max="1" width="40.7109375" style="112" customWidth="1"/>
    <col min="2" max="2" width="12.7109375" style="116" customWidth="1"/>
    <col min="3" max="3" width="27.7109375" style="580" customWidth="1"/>
    <col min="4" max="6" width="12.7109375" style="116" customWidth="1"/>
    <col min="7" max="7" width="14.7109375" style="341" customWidth="1"/>
    <col min="8" max="16384" width="9.140625" style="112"/>
  </cols>
  <sheetData>
    <row r="1" spans="1:7" s="107" customFormat="1" ht="30" customHeight="1" x14ac:dyDescent="0.25">
      <c r="A1" s="991" t="s">
        <v>127</v>
      </c>
      <c r="B1" s="992"/>
      <c r="C1" s="992"/>
      <c r="D1" s="992"/>
      <c r="E1" s="992"/>
      <c r="F1" s="992"/>
      <c r="G1" s="992"/>
    </row>
    <row r="2" spans="1:7" s="107" customFormat="1" ht="15" x14ac:dyDescent="0.25">
      <c r="A2" s="564" t="s">
        <v>29</v>
      </c>
      <c r="B2" s="363"/>
      <c r="C2" s="363"/>
      <c r="D2" s="363"/>
      <c r="E2" s="363"/>
      <c r="F2" s="363"/>
      <c r="G2" s="328"/>
    </row>
    <row r="3" spans="1:7" s="107" customFormat="1" ht="12" thickBot="1" x14ac:dyDescent="0.25">
      <c r="A3" s="565"/>
      <c r="B3" s="363"/>
      <c r="C3" s="566"/>
      <c r="D3" s="363"/>
      <c r="E3" s="363"/>
      <c r="F3" s="363"/>
      <c r="G3" s="341"/>
    </row>
    <row r="4" spans="1:7" s="110" customFormat="1" ht="60.75" customHeight="1" thickTop="1" x14ac:dyDescent="0.2">
      <c r="A4" s="584"/>
      <c r="B4" s="998" t="s">
        <v>124</v>
      </c>
      <c r="C4" s="585"/>
      <c r="D4" s="586" t="s">
        <v>215</v>
      </c>
      <c r="E4" s="569" t="s">
        <v>520</v>
      </c>
      <c r="F4" s="587" t="s">
        <v>611</v>
      </c>
      <c r="G4" s="588" t="s">
        <v>511</v>
      </c>
    </row>
    <row r="5" spans="1:7" s="110" customFormat="1" ht="15.75" customHeight="1" thickBot="1" x14ac:dyDescent="0.25">
      <c r="A5" s="589" t="s">
        <v>194</v>
      </c>
      <c r="B5" s="999"/>
      <c r="C5" s="590" t="s">
        <v>429</v>
      </c>
      <c r="D5" s="573" t="s">
        <v>499</v>
      </c>
      <c r="E5" s="386" t="s">
        <v>699</v>
      </c>
      <c r="F5" s="591" t="s">
        <v>332</v>
      </c>
      <c r="G5" s="592" t="s">
        <v>32</v>
      </c>
    </row>
    <row r="6" spans="1:7" s="110" customFormat="1" ht="11.25" customHeight="1" x14ac:dyDescent="0.2">
      <c r="A6" s="138" t="s">
        <v>477</v>
      </c>
      <c r="B6" s="348">
        <v>15</v>
      </c>
      <c r="C6" s="593" t="s">
        <v>1030</v>
      </c>
      <c r="D6" s="392">
        <v>20</v>
      </c>
      <c r="E6" s="392">
        <v>353.51089588377721</v>
      </c>
      <c r="F6" s="281">
        <v>15</v>
      </c>
      <c r="G6" s="428">
        <v>990</v>
      </c>
    </row>
    <row r="7" spans="1:7" s="110" customFormat="1" ht="11.25" customHeight="1" x14ac:dyDescent="0.2">
      <c r="A7" s="111" t="s">
        <v>478</v>
      </c>
      <c r="B7" s="352">
        <v>13</v>
      </c>
      <c r="C7" s="594" t="s">
        <v>1030</v>
      </c>
      <c r="D7" s="398">
        <v>1965</v>
      </c>
      <c r="E7" s="398">
        <v>235.67393058918483</v>
      </c>
      <c r="F7" s="263">
        <v>13</v>
      </c>
      <c r="G7" s="360" t="s">
        <v>816</v>
      </c>
    </row>
    <row r="8" spans="1:7" s="110" customFormat="1" ht="11.25" customHeight="1" x14ac:dyDescent="0.2">
      <c r="A8" s="111" t="s">
        <v>479</v>
      </c>
      <c r="B8" s="352">
        <v>1700</v>
      </c>
      <c r="C8" s="594" t="s">
        <v>1030</v>
      </c>
      <c r="D8" s="398">
        <v>20000</v>
      </c>
      <c r="E8" s="398">
        <v>14110.433698212553</v>
      </c>
      <c r="F8" s="263">
        <v>1700</v>
      </c>
      <c r="G8" s="360" t="s">
        <v>816</v>
      </c>
    </row>
    <row r="9" spans="1:7" s="110" customFormat="1" ht="11.25" customHeight="1" x14ac:dyDescent="0.2">
      <c r="A9" s="111" t="s">
        <v>480</v>
      </c>
      <c r="B9" s="352">
        <v>2.5999999999999998E-5</v>
      </c>
      <c r="C9" s="594" t="s">
        <v>1031</v>
      </c>
      <c r="D9" s="398">
        <v>8.5</v>
      </c>
      <c r="E9" s="398">
        <v>1.0914125270236731E-3</v>
      </c>
      <c r="F9" s="263">
        <v>3.5000000000000003E-2</v>
      </c>
      <c r="G9" s="360">
        <v>2.5999999999999998E-5</v>
      </c>
    </row>
    <row r="10" spans="1:7" s="110" customFormat="1" ht="11.25" customHeight="1" x14ac:dyDescent="0.2">
      <c r="A10" s="111" t="s">
        <v>133</v>
      </c>
      <c r="B10" s="352">
        <v>180.49450549450549</v>
      </c>
      <c r="C10" s="594" t="s">
        <v>743</v>
      </c>
      <c r="D10" s="398">
        <v>50000</v>
      </c>
      <c r="E10" s="398">
        <v>180.49450549450549</v>
      </c>
      <c r="F10" s="263">
        <v>700</v>
      </c>
      <c r="G10" s="360" t="s">
        <v>816</v>
      </c>
    </row>
    <row r="11" spans="1:7" s="110" customFormat="1" ht="11.25" customHeight="1" x14ac:dyDescent="0.2">
      <c r="A11" s="134" t="s">
        <v>134</v>
      </c>
      <c r="B11" s="352">
        <v>18</v>
      </c>
      <c r="C11" s="594" t="s">
        <v>1030</v>
      </c>
      <c r="D11" s="398">
        <v>50000</v>
      </c>
      <c r="E11" s="398">
        <v>40.109890109890109</v>
      </c>
      <c r="F11" s="263">
        <v>18</v>
      </c>
      <c r="G11" s="360" t="s">
        <v>816</v>
      </c>
    </row>
    <row r="12" spans="1:7" s="110" customFormat="1" ht="11.25" customHeight="1" x14ac:dyDescent="0.2">
      <c r="A12" s="134" t="s">
        <v>68</v>
      </c>
      <c r="B12" s="352">
        <v>11</v>
      </c>
      <c r="C12" s="594" t="s">
        <v>1030</v>
      </c>
      <c r="D12" s="398">
        <v>50000</v>
      </c>
      <c r="E12" s="398">
        <v>40.109890109890109</v>
      </c>
      <c r="F12" s="263">
        <v>11</v>
      </c>
      <c r="G12" s="360" t="s">
        <v>816</v>
      </c>
    </row>
    <row r="13" spans="1:7" s="110" customFormat="1" ht="11.25" customHeight="1" x14ac:dyDescent="0.2">
      <c r="A13" s="111" t="s">
        <v>481</v>
      </c>
      <c r="B13" s="352">
        <v>0.02</v>
      </c>
      <c r="C13" s="594" t="s">
        <v>1030</v>
      </c>
      <c r="D13" s="398">
        <v>21.5</v>
      </c>
      <c r="E13" s="398">
        <v>1767.5544794188861</v>
      </c>
      <c r="F13" s="263">
        <v>0.02</v>
      </c>
      <c r="G13" s="360">
        <v>40000</v>
      </c>
    </row>
    <row r="14" spans="1:7" s="110" customFormat="1" ht="11.25" customHeight="1" x14ac:dyDescent="0.2">
      <c r="A14" s="111" t="s">
        <v>482</v>
      </c>
      <c r="B14" s="352">
        <v>6</v>
      </c>
      <c r="C14" s="594" t="s">
        <v>743</v>
      </c>
      <c r="D14" s="398">
        <v>50000</v>
      </c>
      <c r="E14" s="398">
        <v>6</v>
      </c>
      <c r="F14" s="263">
        <v>130</v>
      </c>
      <c r="G14" s="360">
        <v>15000</v>
      </c>
    </row>
    <row r="15" spans="1:7" s="110" customFormat="1" ht="11.25" customHeight="1" x14ac:dyDescent="0.2">
      <c r="A15" s="111" t="s">
        <v>584</v>
      </c>
      <c r="B15" s="352">
        <v>0.14000000000000001</v>
      </c>
      <c r="C15" s="594" t="s">
        <v>1031</v>
      </c>
      <c r="D15" s="398">
        <v>50000</v>
      </c>
      <c r="E15" s="398">
        <v>10</v>
      </c>
      <c r="F15" s="263">
        <v>190</v>
      </c>
      <c r="G15" s="360">
        <v>0.14000000000000001</v>
      </c>
    </row>
    <row r="16" spans="1:7" s="110" customFormat="1" ht="11.25" customHeight="1" x14ac:dyDescent="0.2">
      <c r="A16" s="111" t="s">
        <v>69</v>
      </c>
      <c r="B16" s="352">
        <v>3</v>
      </c>
      <c r="C16" s="594" t="s">
        <v>743</v>
      </c>
      <c r="D16" s="398">
        <v>20</v>
      </c>
      <c r="E16" s="398">
        <v>3</v>
      </c>
      <c r="F16" s="263">
        <v>12</v>
      </c>
      <c r="G16" s="360" t="s">
        <v>816</v>
      </c>
    </row>
    <row r="17" spans="1:7" s="110" customFormat="1" ht="11.25" customHeight="1" x14ac:dyDescent="0.2">
      <c r="A17" s="111" t="s">
        <v>585</v>
      </c>
      <c r="B17" s="352">
        <v>220</v>
      </c>
      <c r="C17" s="594" t="s">
        <v>1030</v>
      </c>
      <c r="D17" s="398">
        <v>50000</v>
      </c>
      <c r="E17" s="398">
        <v>2000</v>
      </c>
      <c r="F17" s="263">
        <v>220</v>
      </c>
      <c r="G17" s="360" t="s">
        <v>816</v>
      </c>
    </row>
    <row r="18" spans="1:7" s="110" customFormat="1" ht="11.25" customHeight="1" x14ac:dyDescent="0.2">
      <c r="A18" s="111" t="s">
        <v>964</v>
      </c>
      <c r="B18" s="352">
        <v>0.14000000000000001</v>
      </c>
      <c r="C18" s="594" t="s">
        <v>1030</v>
      </c>
      <c r="D18" s="398">
        <v>1900</v>
      </c>
      <c r="E18" s="398">
        <v>1002.7472527472528</v>
      </c>
      <c r="F18" s="263">
        <v>0.14000000000000001</v>
      </c>
      <c r="G18" s="360" t="s">
        <v>816</v>
      </c>
    </row>
    <row r="19" spans="1:7" s="110" customFormat="1" ht="11.25" customHeight="1" x14ac:dyDescent="0.2">
      <c r="A19" s="111" t="s">
        <v>586</v>
      </c>
      <c r="B19" s="352">
        <v>5</v>
      </c>
      <c r="C19" s="594" t="s">
        <v>743</v>
      </c>
      <c r="D19" s="398">
        <v>170</v>
      </c>
      <c r="E19" s="398">
        <v>5</v>
      </c>
      <c r="F19" s="263">
        <v>160</v>
      </c>
      <c r="G19" s="360">
        <v>13</v>
      </c>
    </row>
    <row r="20" spans="1:7" s="110" customFormat="1" ht="11.25" customHeight="1" x14ac:dyDescent="0.2">
      <c r="A20" s="111" t="s">
        <v>587</v>
      </c>
      <c r="B20" s="352">
        <v>1.7999999999999999E-2</v>
      </c>
      <c r="C20" s="594" t="s">
        <v>1031</v>
      </c>
      <c r="D20" s="398">
        <v>4.7</v>
      </c>
      <c r="E20" s="398">
        <v>2.9211684673869549E-2</v>
      </c>
      <c r="F20" s="263">
        <v>4.7</v>
      </c>
      <c r="G20" s="360">
        <v>1.7999999999999999E-2</v>
      </c>
    </row>
    <row r="21" spans="1:7" s="110" customFormat="1" ht="11.25" customHeight="1" x14ac:dyDescent="0.2">
      <c r="A21" s="111" t="s">
        <v>588</v>
      </c>
      <c r="B21" s="352">
        <v>1.7999999999999999E-2</v>
      </c>
      <c r="C21" s="594" t="s">
        <v>1031</v>
      </c>
      <c r="D21" s="398">
        <v>0.8</v>
      </c>
      <c r="E21" s="398">
        <v>0.2</v>
      </c>
      <c r="F21" s="263">
        <v>0.06</v>
      </c>
      <c r="G21" s="360">
        <v>1.7999999999999999E-2</v>
      </c>
    </row>
    <row r="22" spans="1:7" s="110" customFormat="1" ht="11.25" customHeight="1" x14ac:dyDescent="0.2">
      <c r="A22" s="111" t="s">
        <v>589</v>
      </c>
      <c r="B22" s="352">
        <v>1.7999999999999999E-2</v>
      </c>
      <c r="C22" s="594" t="s">
        <v>1031</v>
      </c>
      <c r="D22" s="398">
        <v>0.75</v>
      </c>
      <c r="E22" s="398">
        <v>0.21533923303834807</v>
      </c>
      <c r="F22" s="263">
        <v>2.6</v>
      </c>
      <c r="G22" s="360">
        <v>1.7999999999999999E-2</v>
      </c>
    </row>
    <row r="23" spans="1:7" s="110" customFormat="1" ht="11.25" customHeight="1" x14ac:dyDescent="0.2">
      <c r="A23" s="111" t="s">
        <v>590</v>
      </c>
      <c r="B23" s="352">
        <v>0.12999999999999998</v>
      </c>
      <c r="C23" s="594" t="s">
        <v>1028</v>
      </c>
      <c r="D23" s="398">
        <v>0.12999999999999998</v>
      </c>
      <c r="E23" s="398">
        <v>802.19780219780216</v>
      </c>
      <c r="F23" s="263">
        <v>0.44</v>
      </c>
      <c r="G23" s="360" t="s">
        <v>816</v>
      </c>
    </row>
    <row r="24" spans="1:7" s="110" customFormat="1" ht="11.25" customHeight="1" x14ac:dyDescent="0.2">
      <c r="A24" s="111" t="s">
        <v>591</v>
      </c>
      <c r="B24" s="352">
        <v>1.7999999999999999E-2</v>
      </c>
      <c r="C24" s="594" t="s">
        <v>1031</v>
      </c>
      <c r="D24" s="398">
        <v>0.4</v>
      </c>
      <c r="E24" s="398">
        <v>2.1533923303834808</v>
      </c>
      <c r="F24" s="263">
        <v>0.64</v>
      </c>
      <c r="G24" s="360">
        <v>1.7999999999999999E-2</v>
      </c>
    </row>
    <row r="25" spans="1:7" s="110" customFormat="1" ht="11.25" customHeight="1" x14ac:dyDescent="0.2">
      <c r="A25" s="111" t="s">
        <v>100</v>
      </c>
      <c r="B25" s="352">
        <v>3.7999999999999999E-2</v>
      </c>
      <c r="C25" s="594" t="s">
        <v>1031</v>
      </c>
      <c r="D25" s="398">
        <v>50000</v>
      </c>
      <c r="E25" s="398">
        <v>4</v>
      </c>
      <c r="F25" s="263">
        <v>11</v>
      </c>
      <c r="G25" s="360">
        <v>3.7999999999999999E-2</v>
      </c>
    </row>
    <row r="26" spans="1:7" s="110" customFormat="1" ht="11.25" customHeight="1" x14ac:dyDescent="0.2">
      <c r="A26" s="111" t="s">
        <v>195</v>
      </c>
      <c r="B26" s="352">
        <v>0.5</v>
      </c>
      <c r="C26" s="594" t="s">
        <v>1028</v>
      </c>
      <c r="D26" s="398">
        <v>0.5</v>
      </c>
      <c r="E26" s="398">
        <v>0.83421630748893139</v>
      </c>
      <c r="F26" s="263">
        <v>6.5</v>
      </c>
      <c r="G26" s="360" t="s">
        <v>816</v>
      </c>
    </row>
    <row r="27" spans="1:7" s="110" customFormat="1" ht="11.25" customHeight="1" x14ac:dyDescent="0.2">
      <c r="A27" s="111" t="s">
        <v>101</v>
      </c>
      <c r="B27" s="352">
        <v>1.3719999248219218E-2</v>
      </c>
      <c r="C27" s="594" t="s">
        <v>743</v>
      </c>
      <c r="D27" s="398">
        <v>360</v>
      </c>
      <c r="E27" s="398">
        <v>1.3719999248219218E-2</v>
      </c>
      <c r="F27" s="263">
        <v>2380</v>
      </c>
      <c r="G27" s="360">
        <v>0.44</v>
      </c>
    </row>
    <row r="28" spans="1:7" s="110" customFormat="1" ht="11.25" customHeight="1" x14ac:dyDescent="0.2">
      <c r="A28" s="353" t="s">
        <v>927</v>
      </c>
      <c r="B28" s="352">
        <v>0.37322971522061449</v>
      </c>
      <c r="C28" s="594" t="s">
        <v>743</v>
      </c>
      <c r="D28" s="398">
        <v>320</v>
      </c>
      <c r="E28" s="398">
        <v>0.37322971522061449</v>
      </c>
      <c r="F28" s="263">
        <v>0.37322971522061449</v>
      </c>
      <c r="G28" s="360">
        <v>1400</v>
      </c>
    </row>
    <row r="29" spans="1:7" s="110" customFormat="1" ht="11.25" customHeight="1" x14ac:dyDescent="0.2">
      <c r="A29" s="111" t="s">
        <v>102</v>
      </c>
      <c r="B29" s="352">
        <v>2.2000000000000002</v>
      </c>
      <c r="C29" s="594" t="s">
        <v>1031</v>
      </c>
      <c r="D29" s="398">
        <v>135</v>
      </c>
      <c r="E29" s="398">
        <v>6</v>
      </c>
      <c r="F29" s="263">
        <v>3</v>
      </c>
      <c r="G29" s="360">
        <v>2.2000000000000002</v>
      </c>
    </row>
    <row r="30" spans="1:7" s="110" customFormat="1" ht="11.25" customHeight="1" x14ac:dyDescent="0.2">
      <c r="A30" s="111" t="s">
        <v>103</v>
      </c>
      <c r="B30" s="352">
        <v>4010.9890109890111</v>
      </c>
      <c r="C30" s="594" t="s">
        <v>743</v>
      </c>
      <c r="D30" s="398">
        <v>50000</v>
      </c>
      <c r="E30" s="398">
        <v>4010.9890109890111</v>
      </c>
      <c r="F30" s="263">
        <v>7200</v>
      </c>
      <c r="G30" s="360" t="s">
        <v>816</v>
      </c>
    </row>
    <row r="31" spans="1:7" s="110" customFormat="1" ht="11.25" customHeight="1" x14ac:dyDescent="0.2">
      <c r="A31" s="111" t="s">
        <v>104</v>
      </c>
      <c r="B31" s="352">
        <v>0.13541237706225631</v>
      </c>
      <c r="C31" s="594" t="s">
        <v>743</v>
      </c>
      <c r="D31" s="398">
        <v>50000</v>
      </c>
      <c r="E31" s="398">
        <v>0.13541237706225631</v>
      </c>
      <c r="F31" s="263">
        <v>340</v>
      </c>
      <c r="G31" s="360" t="s">
        <v>816</v>
      </c>
    </row>
    <row r="32" spans="1:7" s="110" customFormat="1" ht="11.25" customHeight="1" x14ac:dyDescent="0.2">
      <c r="A32" s="111" t="s">
        <v>105</v>
      </c>
      <c r="B32" s="352">
        <v>80</v>
      </c>
      <c r="C32" s="594" t="s">
        <v>743</v>
      </c>
      <c r="D32" s="398">
        <v>510</v>
      </c>
      <c r="E32" s="398">
        <v>80</v>
      </c>
      <c r="F32" s="263">
        <v>230</v>
      </c>
      <c r="G32" s="360">
        <v>140</v>
      </c>
    </row>
    <row r="33" spans="1:7" s="110" customFormat="1" ht="11.25" customHeight="1" x14ac:dyDescent="0.2">
      <c r="A33" s="111" t="s">
        <v>106</v>
      </c>
      <c r="B33" s="352">
        <v>7.6041666666666679</v>
      </c>
      <c r="C33" s="594" t="s">
        <v>743</v>
      </c>
      <c r="D33" s="398">
        <v>50000</v>
      </c>
      <c r="E33" s="398">
        <v>7.6041666666666679</v>
      </c>
      <c r="F33" s="263">
        <v>16</v>
      </c>
      <c r="G33" s="360">
        <v>1500</v>
      </c>
    </row>
    <row r="34" spans="1:7" s="110" customFormat="1" ht="11.25" customHeight="1" x14ac:dyDescent="0.2">
      <c r="A34" s="111" t="s">
        <v>107</v>
      </c>
      <c r="B34" s="352">
        <v>3</v>
      </c>
      <c r="C34" s="594" t="s">
        <v>1030</v>
      </c>
      <c r="D34" s="398">
        <v>50000</v>
      </c>
      <c r="E34" s="398">
        <v>5</v>
      </c>
      <c r="F34" s="263">
        <v>3</v>
      </c>
      <c r="G34" s="360" t="s">
        <v>816</v>
      </c>
    </row>
    <row r="35" spans="1:7" s="110" customFormat="1" ht="11.25" customHeight="1" x14ac:dyDescent="0.2">
      <c r="A35" s="111" t="s">
        <v>108</v>
      </c>
      <c r="B35" s="352">
        <v>2.2999999999999998</v>
      </c>
      <c r="C35" s="594" t="s">
        <v>1031</v>
      </c>
      <c r="D35" s="398">
        <v>520</v>
      </c>
      <c r="E35" s="398">
        <v>5</v>
      </c>
      <c r="F35" s="263">
        <v>77</v>
      </c>
      <c r="G35" s="360">
        <v>2.2999999999999998</v>
      </c>
    </row>
    <row r="36" spans="1:7" s="110" customFormat="1" ht="11.25" customHeight="1" x14ac:dyDescent="0.2">
      <c r="A36" s="111" t="s">
        <v>524</v>
      </c>
      <c r="B36" s="352">
        <v>1.5999999999999999E-5</v>
      </c>
      <c r="C36" s="594" t="s">
        <v>1031</v>
      </c>
      <c r="D36" s="398">
        <v>2.5</v>
      </c>
      <c r="E36" s="398">
        <v>2</v>
      </c>
      <c r="F36" s="263">
        <v>4.3E-3</v>
      </c>
      <c r="G36" s="360">
        <v>1.5999999999999999E-5</v>
      </c>
    </row>
    <row r="37" spans="1:7" s="110" customFormat="1" ht="11.25" customHeight="1" x14ac:dyDescent="0.2">
      <c r="A37" s="111" t="s">
        <v>109</v>
      </c>
      <c r="B37" s="352">
        <v>0.38954108858057629</v>
      </c>
      <c r="C37" s="594" t="s">
        <v>743</v>
      </c>
      <c r="D37" s="398">
        <v>50000</v>
      </c>
      <c r="E37" s="398">
        <v>0.38954108858057629</v>
      </c>
      <c r="F37" s="263">
        <v>19</v>
      </c>
      <c r="G37" s="360" t="s">
        <v>816</v>
      </c>
    </row>
    <row r="38" spans="1:7" s="110" customFormat="1" ht="11.25" customHeight="1" x14ac:dyDescent="0.2">
      <c r="A38" s="111" t="s">
        <v>110</v>
      </c>
      <c r="B38" s="352">
        <v>25</v>
      </c>
      <c r="C38" s="594" t="s">
        <v>1030</v>
      </c>
      <c r="D38" s="398">
        <v>50</v>
      </c>
      <c r="E38" s="398">
        <v>100</v>
      </c>
      <c r="F38" s="263">
        <v>25</v>
      </c>
      <c r="G38" s="360">
        <v>21000</v>
      </c>
    </row>
    <row r="39" spans="1:7" s="110" customFormat="1" ht="11.25" customHeight="1" x14ac:dyDescent="0.2">
      <c r="A39" s="111" t="s">
        <v>669</v>
      </c>
      <c r="B39" s="352">
        <v>16</v>
      </c>
      <c r="C39" s="594" t="s">
        <v>1028</v>
      </c>
      <c r="D39" s="398">
        <v>16</v>
      </c>
      <c r="E39" s="398">
        <v>20857.142857142859</v>
      </c>
      <c r="F39" s="263">
        <v>20857.142857142859</v>
      </c>
      <c r="G39" s="360" t="s">
        <v>816</v>
      </c>
    </row>
    <row r="40" spans="1:7" ht="11.25" customHeight="1" x14ac:dyDescent="0.2">
      <c r="A40" s="136" t="s">
        <v>111</v>
      </c>
      <c r="B40" s="352">
        <v>5.0999999999999996</v>
      </c>
      <c r="C40" s="594" t="s">
        <v>1031</v>
      </c>
      <c r="D40" s="398">
        <v>2400</v>
      </c>
      <c r="E40" s="398">
        <v>70</v>
      </c>
      <c r="F40" s="263">
        <v>140</v>
      </c>
      <c r="G40" s="360">
        <v>5.0999999999999996</v>
      </c>
    </row>
    <row r="41" spans="1:7" ht="11.25" customHeight="1" x14ac:dyDescent="0.2">
      <c r="A41" s="111" t="s">
        <v>670</v>
      </c>
      <c r="B41" s="352">
        <v>187.71428571428572</v>
      </c>
      <c r="C41" s="594" t="s">
        <v>743</v>
      </c>
      <c r="D41" s="398">
        <v>50000</v>
      </c>
      <c r="E41" s="398">
        <v>187.71428571428572</v>
      </c>
      <c r="F41" s="263">
        <v>187.71428571428572</v>
      </c>
      <c r="G41" s="360" t="s">
        <v>816</v>
      </c>
    </row>
    <row r="42" spans="1:7" ht="11.25" customHeight="1" x14ac:dyDescent="0.2">
      <c r="A42" s="111" t="s">
        <v>112</v>
      </c>
      <c r="B42" s="352">
        <v>0.18</v>
      </c>
      <c r="C42" s="594" t="s">
        <v>1028</v>
      </c>
      <c r="D42" s="398">
        <v>0.18</v>
      </c>
      <c r="E42" s="398">
        <v>29.459241323648104</v>
      </c>
      <c r="F42" s="263">
        <v>32</v>
      </c>
      <c r="G42" s="360">
        <v>150</v>
      </c>
    </row>
    <row r="43" spans="1:7" ht="11.25" customHeight="1" x14ac:dyDescent="0.2">
      <c r="A43" s="111" t="s">
        <v>522</v>
      </c>
      <c r="B43" s="352">
        <v>11</v>
      </c>
      <c r="C43" s="594" t="s">
        <v>1030</v>
      </c>
      <c r="D43" s="398">
        <v>50000</v>
      </c>
      <c r="E43" s="398">
        <v>100</v>
      </c>
      <c r="F43" s="263">
        <v>11</v>
      </c>
      <c r="G43" s="360" t="s">
        <v>816</v>
      </c>
    </row>
    <row r="44" spans="1:7" ht="11.25" customHeight="1" x14ac:dyDescent="0.2">
      <c r="A44" s="111" t="s">
        <v>667</v>
      </c>
      <c r="B44" s="352">
        <v>74</v>
      </c>
      <c r="C44" s="594" t="s">
        <v>1030</v>
      </c>
      <c r="D44" s="398">
        <v>50000</v>
      </c>
      <c r="E44" s="398">
        <v>30082.417582417584</v>
      </c>
      <c r="F44" s="263">
        <v>74</v>
      </c>
      <c r="G44" s="360" t="s">
        <v>816</v>
      </c>
    </row>
    <row r="45" spans="1:7" ht="11.25" customHeight="1" x14ac:dyDescent="0.2">
      <c r="A45" s="111" t="s">
        <v>668</v>
      </c>
      <c r="B45" s="352">
        <v>4.3067846607669615</v>
      </c>
      <c r="C45" s="594" t="s">
        <v>743</v>
      </c>
      <c r="D45" s="398">
        <v>50000</v>
      </c>
      <c r="E45" s="398">
        <v>4.3067846607669615</v>
      </c>
      <c r="F45" s="263">
        <v>11</v>
      </c>
      <c r="G45" s="360" t="s">
        <v>816</v>
      </c>
    </row>
    <row r="46" spans="1:7" ht="11.25" customHeight="1" x14ac:dyDescent="0.2">
      <c r="A46" s="111" t="s">
        <v>113</v>
      </c>
      <c r="B46" s="352">
        <v>1.7999999999999999E-2</v>
      </c>
      <c r="C46" s="594" t="s">
        <v>1031</v>
      </c>
      <c r="D46" s="398">
        <v>1</v>
      </c>
      <c r="E46" s="398">
        <v>21.533923303834808</v>
      </c>
      <c r="F46" s="263">
        <v>4.7</v>
      </c>
      <c r="G46" s="360">
        <v>1.7999999999999999E-2</v>
      </c>
    </row>
    <row r="47" spans="1:7" ht="11.25" customHeight="1" x14ac:dyDescent="0.2">
      <c r="A47" s="111" t="s">
        <v>114</v>
      </c>
      <c r="B47" s="352">
        <v>6.0164835164835164</v>
      </c>
      <c r="C47" s="594" t="s">
        <v>743</v>
      </c>
      <c r="D47" s="398">
        <v>50000</v>
      </c>
      <c r="E47" s="398">
        <v>6.0164835164835164</v>
      </c>
      <c r="F47" s="263">
        <v>19</v>
      </c>
      <c r="G47" s="360" t="s">
        <v>816</v>
      </c>
    </row>
    <row r="48" spans="1:7" ht="11.25" customHeight="1" x14ac:dyDescent="0.2">
      <c r="A48" s="111" t="s">
        <v>115</v>
      </c>
      <c r="B48" s="352">
        <v>6</v>
      </c>
      <c r="C48" s="594" t="s">
        <v>1030</v>
      </c>
      <c r="D48" s="398">
        <v>1000</v>
      </c>
      <c r="E48" s="398">
        <v>1300</v>
      </c>
      <c r="F48" s="263">
        <v>6</v>
      </c>
      <c r="G48" s="360" t="s">
        <v>816</v>
      </c>
    </row>
    <row r="49" spans="1:7" ht="11.25" customHeight="1" x14ac:dyDescent="0.2">
      <c r="A49" s="111" t="s">
        <v>116</v>
      </c>
      <c r="B49" s="352">
        <v>5.2</v>
      </c>
      <c r="C49" s="594" t="s">
        <v>1030</v>
      </c>
      <c r="D49" s="398">
        <v>170</v>
      </c>
      <c r="E49" s="398">
        <v>200</v>
      </c>
      <c r="F49" s="263">
        <v>5.2</v>
      </c>
      <c r="G49" s="360">
        <v>220000</v>
      </c>
    </row>
    <row r="50" spans="1:7" ht="11.25" customHeight="1" x14ac:dyDescent="0.2">
      <c r="A50" s="134" t="s">
        <v>70</v>
      </c>
      <c r="B50" s="352">
        <v>0.70825652469195688</v>
      </c>
      <c r="C50" s="594" t="s">
        <v>743</v>
      </c>
      <c r="D50" s="398">
        <v>29850</v>
      </c>
      <c r="E50" s="398">
        <v>0.70825652469195688</v>
      </c>
      <c r="F50" s="263">
        <v>79</v>
      </c>
      <c r="G50" s="360" t="s">
        <v>816</v>
      </c>
    </row>
    <row r="51" spans="1:7" ht="11.25" customHeight="1" x14ac:dyDescent="0.2">
      <c r="A51" s="111" t="s">
        <v>71</v>
      </c>
      <c r="B51" s="352">
        <v>200</v>
      </c>
      <c r="C51" s="594" t="s">
        <v>743</v>
      </c>
      <c r="D51" s="398">
        <v>50000</v>
      </c>
      <c r="E51" s="398">
        <v>200</v>
      </c>
      <c r="F51" s="263">
        <v>300</v>
      </c>
      <c r="G51" s="360" t="s">
        <v>816</v>
      </c>
    </row>
    <row r="52" spans="1:7" ht="11.25" customHeight="1" x14ac:dyDescent="0.2">
      <c r="A52" s="111" t="s">
        <v>117</v>
      </c>
      <c r="B52" s="352">
        <v>1.7999999999999999E-2</v>
      </c>
      <c r="C52" s="594" t="s">
        <v>1031</v>
      </c>
      <c r="D52" s="398">
        <v>1.25</v>
      </c>
      <c r="E52" s="398">
        <v>2.1533923303834808E-2</v>
      </c>
      <c r="F52" s="263">
        <v>0.8</v>
      </c>
      <c r="G52" s="360">
        <v>1.7999999999999999E-2</v>
      </c>
    </row>
    <row r="53" spans="1:7" ht="11.25" customHeight="1" x14ac:dyDescent="0.2">
      <c r="A53" s="111" t="s">
        <v>311</v>
      </c>
      <c r="B53" s="352">
        <v>0.04</v>
      </c>
      <c r="C53" s="594" t="s">
        <v>743</v>
      </c>
      <c r="D53" s="398">
        <v>10</v>
      </c>
      <c r="E53" s="398">
        <v>0.04</v>
      </c>
      <c r="F53" s="263">
        <v>0.04</v>
      </c>
      <c r="G53" s="360" t="s">
        <v>816</v>
      </c>
    </row>
    <row r="54" spans="1:7" ht="11.25" customHeight="1" x14ac:dyDescent="0.2">
      <c r="A54" s="111" t="s">
        <v>118</v>
      </c>
      <c r="B54" s="352">
        <v>0.92747878233470538</v>
      </c>
      <c r="C54" s="594" t="s">
        <v>743</v>
      </c>
      <c r="D54" s="398">
        <v>50000</v>
      </c>
      <c r="E54" s="398">
        <v>0.92747878233470538</v>
      </c>
      <c r="F54" s="263">
        <v>320</v>
      </c>
      <c r="G54" s="360">
        <v>13</v>
      </c>
    </row>
    <row r="55" spans="1:7" ht="11.25" customHeight="1" x14ac:dyDescent="0.2">
      <c r="A55" s="111" t="s">
        <v>431</v>
      </c>
      <c r="B55" s="352">
        <v>0.04</v>
      </c>
      <c r="C55" s="594" t="s">
        <v>743</v>
      </c>
      <c r="D55" s="398">
        <v>50000</v>
      </c>
      <c r="E55" s="398">
        <v>0.04</v>
      </c>
      <c r="F55" s="263">
        <v>1400</v>
      </c>
      <c r="G55" s="360" t="s">
        <v>816</v>
      </c>
    </row>
    <row r="56" spans="1:7" ht="11.25" customHeight="1" x14ac:dyDescent="0.2">
      <c r="A56" s="111" t="s">
        <v>119</v>
      </c>
      <c r="B56" s="352">
        <v>10</v>
      </c>
      <c r="C56" s="594" t="s">
        <v>1028</v>
      </c>
      <c r="D56" s="398">
        <v>10</v>
      </c>
      <c r="E56" s="398">
        <v>600</v>
      </c>
      <c r="F56" s="263">
        <v>23</v>
      </c>
      <c r="G56" s="360">
        <v>850</v>
      </c>
    </row>
    <row r="57" spans="1:7" ht="11.25" customHeight="1" x14ac:dyDescent="0.2">
      <c r="A57" s="111" t="s">
        <v>188</v>
      </c>
      <c r="B57" s="352">
        <v>22</v>
      </c>
      <c r="C57" s="594" t="s">
        <v>1030</v>
      </c>
      <c r="D57" s="398">
        <v>50000</v>
      </c>
      <c r="E57" s="398">
        <v>176.7554479418886</v>
      </c>
      <c r="F57" s="263">
        <v>22</v>
      </c>
      <c r="G57" s="360">
        <v>850</v>
      </c>
    </row>
    <row r="58" spans="1:7" ht="11.25" customHeight="1" x14ac:dyDescent="0.2">
      <c r="A58" s="111" t="s">
        <v>189</v>
      </c>
      <c r="B58" s="352">
        <v>5</v>
      </c>
      <c r="C58" s="594" t="s">
        <v>1028</v>
      </c>
      <c r="D58" s="398">
        <v>5</v>
      </c>
      <c r="E58" s="398">
        <v>75</v>
      </c>
      <c r="F58" s="263">
        <v>9.4</v>
      </c>
      <c r="G58" s="360">
        <v>850</v>
      </c>
    </row>
    <row r="59" spans="1:7" ht="11.25" customHeight="1" x14ac:dyDescent="0.2">
      <c r="A59" s="111" t="s">
        <v>190</v>
      </c>
      <c r="B59" s="352">
        <v>7.0000000000000001E-3</v>
      </c>
      <c r="C59" s="594" t="s">
        <v>1031</v>
      </c>
      <c r="D59" s="398">
        <v>1550</v>
      </c>
      <c r="E59" s="398">
        <v>0.17312937270247838</v>
      </c>
      <c r="F59" s="263">
        <v>4.5</v>
      </c>
      <c r="G59" s="360">
        <v>7.0000000000000001E-3</v>
      </c>
    </row>
    <row r="60" spans="1:7" ht="11.25" customHeight="1" x14ac:dyDescent="0.2">
      <c r="A60" s="111" t="s">
        <v>286</v>
      </c>
      <c r="B60" s="352">
        <v>3.1E-4</v>
      </c>
      <c r="C60" s="594" t="s">
        <v>1031</v>
      </c>
      <c r="D60" s="398">
        <v>45</v>
      </c>
      <c r="E60" s="398">
        <v>0.32461757381714695</v>
      </c>
      <c r="F60" s="263">
        <v>1.0999999999999999E-2</v>
      </c>
      <c r="G60" s="360">
        <v>3.1E-4</v>
      </c>
    </row>
    <row r="61" spans="1:7" ht="11.25" customHeight="1" x14ac:dyDescent="0.2">
      <c r="A61" s="111" t="s">
        <v>287</v>
      </c>
      <c r="B61" s="352">
        <v>2.2000000000000001E-4</v>
      </c>
      <c r="C61" s="594" t="s">
        <v>1031</v>
      </c>
      <c r="D61" s="398">
        <v>20</v>
      </c>
      <c r="E61" s="398">
        <v>4.6214816596816873E-2</v>
      </c>
      <c r="F61" s="263">
        <v>0.41</v>
      </c>
      <c r="G61" s="360">
        <v>2.2000000000000001E-4</v>
      </c>
    </row>
    <row r="62" spans="1:7" ht="11.25" customHeight="1" x14ac:dyDescent="0.2">
      <c r="A62" s="111" t="s">
        <v>288</v>
      </c>
      <c r="B62" s="352">
        <v>7.9999999999999996E-6</v>
      </c>
      <c r="C62" s="594" t="s">
        <v>1031</v>
      </c>
      <c r="D62" s="398">
        <v>2.75</v>
      </c>
      <c r="E62" s="398">
        <v>0.22914181681210372</v>
      </c>
      <c r="F62" s="263">
        <v>1E-3</v>
      </c>
      <c r="G62" s="360">
        <v>7.9999999999999996E-6</v>
      </c>
    </row>
    <row r="63" spans="1:7" ht="11.25" customHeight="1" x14ac:dyDescent="0.2">
      <c r="A63" s="111" t="s">
        <v>196</v>
      </c>
      <c r="B63" s="352">
        <v>2.7925587871878932</v>
      </c>
      <c r="C63" s="594" t="s">
        <v>743</v>
      </c>
      <c r="D63" s="398">
        <v>50000</v>
      </c>
      <c r="E63" s="398">
        <v>2.7925587871878932</v>
      </c>
      <c r="F63" s="263">
        <v>410</v>
      </c>
      <c r="G63" s="360" t="s">
        <v>816</v>
      </c>
    </row>
    <row r="64" spans="1:7" ht="11.25" customHeight="1" x14ac:dyDescent="0.2">
      <c r="A64" s="111" t="s">
        <v>197</v>
      </c>
      <c r="B64" s="352">
        <v>5</v>
      </c>
      <c r="C64" s="594" t="s">
        <v>743</v>
      </c>
      <c r="D64" s="398">
        <v>7000</v>
      </c>
      <c r="E64" s="398">
        <v>5</v>
      </c>
      <c r="F64" s="263">
        <v>2000</v>
      </c>
      <c r="G64" s="360">
        <v>79</v>
      </c>
    </row>
    <row r="65" spans="1:7" ht="11.25" customHeight="1" x14ac:dyDescent="0.2">
      <c r="A65" s="111" t="s">
        <v>243</v>
      </c>
      <c r="B65" s="352">
        <v>0.6</v>
      </c>
      <c r="C65" s="594" t="s">
        <v>1031</v>
      </c>
      <c r="D65" s="398">
        <v>1500</v>
      </c>
      <c r="E65" s="398">
        <v>7</v>
      </c>
      <c r="F65" s="263">
        <v>130</v>
      </c>
      <c r="G65" s="360">
        <v>0.6</v>
      </c>
    </row>
    <row r="66" spans="1:7" ht="11.25" customHeight="1" x14ac:dyDescent="0.2">
      <c r="A66" s="111" t="s">
        <v>244</v>
      </c>
      <c r="B66" s="352">
        <v>70</v>
      </c>
      <c r="C66" s="594" t="s">
        <v>743</v>
      </c>
      <c r="D66" s="398">
        <v>50000</v>
      </c>
      <c r="E66" s="398">
        <v>70</v>
      </c>
      <c r="F66" s="263">
        <v>620</v>
      </c>
      <c r="G66" s="360" t="s">
        <v>816</v>
      </c>
    </row>
    <row r="67" spans="1:7" ht="11.25" customHeight="1" x14ac:dyDescent="0.2">
      <c r="A67" s="111" t="s">
        <v>191</v>
      </c>
      <c r="B67" s="352">
        <v>100</v>
      </c>
      <c r="C67" s="594" t="s">
        <v>743</v>
      </c>
      <c r="D67" s="398">
        <v>260</v>
      </c>
      <c r="E67" s="398">
        <v>100</v>
      </c>
      <c r="F67" s="263">
        <v>558</v>
      </c>
      <c r="G67" s="360" t="s">
        <v>45</v>
      </c>
    </row>
    <row r="68" spans="1:7" ht="11.25" customHeight="1" x14ac:dyDescent="0.2">
      <c r="A68" s="111" t="s">
        <v>805</v>
      </c>
      <c r="B68" s="352">
        <v>0.3</v>
      </c>
      <c r="C68" s="594" t="s">
        <v>1028</v>
      </c>
      <c r="D68" s="398">
        <v>0.3</v>
      </c>
      <c r="E68" s="398">
        <v>60.164835164835161</v>
      </c>
      <c r="F68" s="263">
        <v>11</v>
      </c>
      <c r="G68" s="360">
        <v>290</v>
      </c>
    </row>
    <row r="69" spans="1:7" ht="11.25" customHeight="1" x14ac:dyDescent="0.2">
      <c r="A69" s="111" t="s">
        <v>72</v>
      </c>
      <c r="B69" s="352">
        <v>70</v>
      </c>
      <c r="C69" s="594" t="s">
        <v>743</v>
      </c>
      <c r="D69" s="398">
        <v>50000</v>
      </c>
      <c r="E69" s="398">
        <v>70</v>
      </c>
      <c r="F69" s="263">
        <v>79.2</v>
      </c>
      <c r="G69" s="360" t="s">
        <v>816</v>
      </c>
    </row>
    <row r="70" spans="1:7" ht="11.25" customHeight="1" x14ac:dyDescent="0.2">
      <c r="A70" s="111" t="s">
        <v>806</v>
      </c>
      <c r="B70" s="352">
        <v>5</v>
      </c>
      <c r="C70" s="594" t="s">
        <v>743</v>
      </c>
      <c r="D70" s="398">
        <v>10</v>
      </c>
      <c r="E70" s="398">
        <v>5</v>
      </c>
      <c r="F70" s="263">
        <v>520</v>
      </c>
      <c r="G70" s="360">
        <v>15</v>
      </c>
    </row>
    <row r="71" spans="1:7" ht="11.25" customHeight="1" x14ac:dyDescent="0.2">
      <c r="A71" s="111" t="s">
        <v>245</v>
      </c>
      <c r="B71" s="352">
        <v>0.50102951269732321</v>
      </c>
      <c r="C71" s="594" t="s">
        <v>743</v>
      </c>
      <c r="D71" s="398">
        <v>50000</v>
      </c>
      <c r="E71" s="398">
        <v>0.50102951269732321</v>
      </c>
      <c r="F71" s="263">
        <v>1.7</v>
      </c>
      <c r="G71" s="360">
        <v>4.5999999999999996</v>
      </c>
    </row>
    <row r="72" spans="1:7" ht="11.25" customHeight="1" x14ac:dyDescent="0.2">
      <c r="A72" s="111" t="s">
        <v>807</v>
      </c>
      <c r="B72" s="352">
        <v>2.5000000000000001E-5</v>
      </c>
      <c r="C72" s="594" t="s">
        <v>1031</v>
      </c>
      <c r="D72" s="398">
        <v>41</v>
      </c>
      <c r="E72" s="398">
        <v>1.1129745388016466E-2</v>
      </c>
      <c r="F72" s="263">
        <v>1.9E-3</v>
      </c>
      <c r="G72" s="360">
        <v>2.5000000000000001E-5</v>
      </c>
    </row>
    <row r="73" spans="1:7" ht="11.25" customHeight="1" x14ac:dyDescent="0.2">
      <c r="A73" s="111" t="s">
        <v>808</v>
      </c>
      <c r="B73" s="352">
        <v>220</v>
      </c>
      <c r="C73" s="594" t="s">
        <v>1030</v>
      </c>
      <c r="D73" s="398">
        <v>50000</v>
      </c>
      <c r="E73" s="398">
        <v>16043.956043956045</v>
      </c>
      <c r="F73" s="263">
        <v>220</v>
      </c>
      <c r="G73" s="360">
        <v>44000</v>
      </c>
    </row>
    <row r="74" spans="1:7" ht="11.25" customHeight="1" x14ac:dyDescent="0.2">
      <c r="A74" s="111" t="s">
        <v>810</v>
      </c>
      <c r="B74" s="352">
        <v>120</v>
      </c>
      <c r="C74" s="594" t="s">
        <v>1030</v>
      </c>
      <c r="D74" s="398">
        <v>400</v>
      </c>
      <c r="E74" s="398">
        <v>401.09890109890108</v>
      </c>
      <c r="F74" s="263">
        <v>120</v>
      </c>
      <c r="G74" s="360">
        <v>850</v>
      </c>
    </row>
    <row r="75" spans="1:7" ht="11.25" customHeight="1" x14ac:dyDescent="0.2">
      <c r="A75" s="111" t="s">
        <v>809</v>
      </c>
      <c r="B75" s="352">
        <v>1100</v>
      </c>
      <c r="C75" s="594" t="s">
        <v>1030</v>
      </c>
      <c r="D75" s="398">
        <v>50000</v>
      </c>
      <c r="E75" s="398">
        <v>200549.45054945053</v>
      </c>
      <c r="F75" s="263">
        <v>1100</v>
      </c>
      <c r="G75" s="360">
        <v>1100000</v>
      </c>
    </row>
    <row r="76" spans="1:7" ht="11.25" customHeight="1" x14ac:dyDescent="0.2">
      <c r="A76" s="134" t="s">
        <v>73</v>
      </c>
      <c r="B76" s="352">
        <v>2.0054945054945055</v>
      </c>
      <c r="C76" s="594" t="s">
        <v>743</v>
      </c>
      <c r="D76" s="398">
        <v>50000</v>
      </c>
      <c r="E76" s="398">
        <v>2.0054945054945055</v>
      </c>
      <c r="F76" s="263">
        <v>22</v>
      </c>
      <c r="G76" s="360" t="s">
        <v>816</v>
      </c>
    </row>
    <row r="77" spans="1:7" ht="11.25" customHeight="1" x14ac:dyDescent="0.2">
      <c r="A77" s="111" t="s">
        <v>246</v>
      </c>
      <c r="B77" s="352">
        <v>40.109890109890109</v>
      </c>
      <c r="C77" s="594" t="s">
        <v>743</v>
      </c>
      <c r="D77" s="398">
        <v>50000</v>
      </c>
      <c r="E77" s="398">
        <v>40.109890109890109</v>
      </c>
      <c r="F77" s="263">
        <v>71</v>
      </c>
      <c r="G77" s="360">
        <v>5300</v>
      </c>
    </row>
    <row r="78" spans="1:7" ht="11.25" customHeight="1" x14ac:dyDescent="0.2">
      <c r="A78" s="134" t="s">
        <v>74</v>
      </c>
      <c r="B78" s="352">
        <v>0.25131683134230731</v>
      </c>
      <c r="C78" s="594" t="s">
        <v>743</v>
      </c>
      <c r="D78" s="398">
        <v>50000</v>
      </c>
      <c r="E78" s="398">
        <v>0.25131683134230731</v>
      </c>
      <c r="F78" s="263">
        <v>44</v>
      </c>
      <c r="G78" s="360">
        <v>3</v>
      </c>
    </row>
    <row r="79" spans="1:7" ht="11.25" customHeight="1" x14ac:dyDescent="0.2">
      <c r="A79" s="134" t="s">
        <v>75</v>
      </c>
      <c r="B79" s="352">
        <v>5.1938811810743515E-2</v>
      </c>
      <c r="C79" s="594" t="s">
        <v>743</v>
      </c>
      <c r="D79" s="398">
        <v>50000</v>
      </c>
      <c r="E79" s="398">
        <v>5.1938811810743515E-2</v>
      </c>
      <c r="F79" s="263">
        <v>81</v>
      </c>
      <c r="G79" s="360" t="s">
        <v>816</v>
      </c>
    </row>
    <row r="80" spans="1:7" ht="11.25" customHeight="1" x14ac:dyDescent="0.2">
      <c r="A80" s="111" t="s">
        <v>312</v>
      </c>
      <c r="B80" s="352">
        <v>0.45998739760554502</v>
      </c>
      <c r="C80" s="594" t="s">
        <v>743</v>
      </c>
      <c r="D80" s="398">
        <v>50000</v>
      </c>
      <c r="E80" s="398">
        <v>0.45998739760554502</v>
      </c>
      <c r="F80" s="263">
        <v>335000</v>
      </c>
      <c r="G80" s="360" t="s">
        <v>816</v>
      </c>
    </row>
    <row r="81" spans="1:7" ht="11.25" customHeight="1" x14ac:dyDescent="0.2">
      <c r="A81" s="111" t="s">
        <v>506</v>
      </c>
      <c r="B81" s="352">
        <v>3.1E-9</v>
      </c>
      <c r="C81" s="594" t="s">
        <v>1030</v>
      </c>
      <c r="D81" s="398">
        <v>0.1</v>
      </c>
      <c r="E81" s="398">
        <v>3.0000000000000001E-5</v>
      </c>
      <c r="F81" s="263">
        <v>3.1E-9</v>
      </c>
      <c r="G81" s="360">
        <v>5.0000000000000001E-9</v>
      </c>
    </row>
    <row r="82" spans="1:7" ht="11.25" customHeight="1" x14ac:dyDescent="0.2">
      <c r="A82" s="111" t="s">
        <v>76</v>
      </c>
      <c r="B82" s="352">
        <v>40.109890109890109</v>
      </c>
      <c r="C82" s="594" t="s">
        <v>743</v>
      </c>
      <c r="D82" s="398">
        <v>21000</v>
      </c>
      <c r="E82" s="398">
        <v>40.109890109890109</v>
      </c>
      <c r="F82" s="263">
        <v>60</v>
      </c>
      <c r="G82" s="360" t="s">
        <v>816</v>
      </c>
    </row>
    <row r="83" spans="1:7" ht="11.25" customHeight="1" x14ac:dyDescent="0.2">
      <c r="A83" s="111" t="s">
        <v>295</v>
      </c>
      <c r="B83" s="352">
        <v>5.6000000000000001E-2</v>
      </c>
      <c r="C83" s="594" t="s">
        <v>1030</v>
      </c>
      <c r="D83" s="398">
        <v>162.5</v>
      </c>
      <c r="E83" s="398">
        <v>120.32967032967032</v>
      </c>
      <c r="F83" s="263">
        <v>5.6000000000000001E-2</v>
      </c>
      <c r="G83" s="360">
        <v>52</v>
      </c>
    </row>
    <row r="84" spans="1:7" ht="11.25" customHeight="1" x14ac:dyDescent="0.2">
      <c r="A84" s="111" t="s">
        <v>264</v>
      </c>
      <c r="B84" s="352">
        <v>2.3E-3</v>
      </c>
      <c r="C84" s="594" t="s">
        <v>1030</v>
      </c>
      <c r="D84" s="398">
        <v>41</v>
      </c>
      <c r="E84" s="398">
        <v>2</v>
      </c>
      <c r="F84" s="263">
        <v>2.3E-3</v>
      </c>
      <c r="G84" s="360">
        <v>0.81</v>
      </c>
    </row>
    <row r="85" spans="1:7" ht="11.25" customHeight="1" x14ac:dyDescent="0.2">
      <c r="A85" s="111" t="s">
        <v>27</v>
      </c>
      <c r="B85" s="352">
        <v>50000</v>
      </c>
      <c r="C85" s="594" t="s">
        <v>1028</v>
      </c>
      <c r="D85" s="398">
        <v>50000</v>
      </c>
      <c r="E85" s="398" t="s">
        <v>816</v>
      </c>
      <c r="F85" s="263" t="s">
        <v>816</v>
      </c>
      <c r="G85" s="360" t="s">
        <v>816</v>
      </c>
    </row>
    <row r="86" spans="1:7" ht="11.25" customHeight="1" x14ac:dyDescent="0.2">
      <c r="A86" s="111" t="s">
        <v>265</v>
      </c>
      <c r="B86" s="352">
        <v>30</v>
      </c>
      <c r="C86" s="594" t="s">
        <v>1028</v>
      </c>
      <c r="D86" s="398">
        <v>30</v>
      </c>
      <c r="E86" s="398">
        <v>700</v>
      </c>
      <c r="F86" s="263">
        <v>61</v>
      </c>
      <c r="G86" s="360">
        <v>1070</v>
      </c>
    </row>
    <row r="87" spans="1:7" ht="11.25" customHeight="1" x14ac:dyDescent="0.2">
      <c r="A87" s="111" t="s">
        <v>266</v>
      </c>
      <c r="B87" s="352">
        <v>0.8</v>
      </c>
      <c r="C87" s="594" t="s">
        <v>1030</v>
      </c>
      <c r="D87" s="398">
        <v>130</v>
      </c>
      <c r="E87" s="398">
        <v>802.19780219780216</v>
      </c>
      <c r="F87" s="263">
        <v>0.8</v>
      </c>
      <c r="G87" s="360">
        <v>18</v>
      </c>
    </row>
    <row r="88" spans="1:7" ht="11.25" customHeight="1" x14ac:dyDescent="0.2">
      <c r="A88" s="111" t="s">
        <v>267</v>
      </c>
      <c r="B88" s="352">
        <v>19</v>
      </c>
      <c r="C88" s="594" t="s">
        <v>1030</v>
      </c>
      <c r="D88" s="398">
        <v>845</v>
      </c>
      <c r="E88" s="398">
        <v>235.67393058918483</v>
      </c>
      <c r="F88" s="263">
        <v>19</v>
      </c>
      <c r="G88" s="360">
        <v>5300</v>
      </c>
    </row>
    <row r="89" spans="1:7" ht="11.25" customHeight="1" x14ac:dyDescent="0.2">
      <c r="A89" s="111" t="s">
        <v>77</v>
      </c>
      <c r="B89" s="352">
        <v>700</v>
      </c>
      <c r="C89" s="594" t="s">
        <v>743</v>
      </c>
      <c r="D89" s="398">
        <v>50000</v>
      </c>
      <c r="E89" s="398">
        <v>700</v>
      </c>
      <c r="F89" s="263">
        <v>1800</v>
      </c>
      <c r="G89" s="360" t="s">
        <v>816</v>
      </c>
    </row>
    <row r="90" spans="1:7" ht="11.25" customHeight="1" x14ac:dyDescent="0.2">
      <c r="A90" s="111" t="s">
        <v>268</v>
      </c>
      <c r="B90" s="352">
        <v>9.0000000000000006E-5</v>
      </c>
      <c r="C90" s="594" t="s">
        <v>1031</v>
      </c>
      <c r="D90" s="398">
        <v>20</v>
      </c>
      <c r="E90" s="398">
        <v>0.4</v>
      </c>
      <c r="F90" s="263">
        <v>3.8E-3</v>
      </c>
      <c r="G90" s="360">
        <v>9.0000000000000006E-5</v>
      </c>
    </row>
    <row r="91" spans="1:7" ht="11.25" customHeight="1" x14ac:dyDescent="0.2">
      <c r="A91" s="111" t="s">
        <v>269</v>
      </c>
      <c r="B91" s="352">
        <v>3.8999999999999999E-5</v>
      </c>
      <c r="C91" s="594" t="s">
        <v>1031</v>
      </c>
      <c r="D91" s="398">
        <v>100</v>
      </c>
      <c r="E91" s="398">
        <v>0.2</v>
      </c>
      <c r="F91" s="263">
        <v>3.8E-3</v>
      </c>
      <c r="G91" s="360">
        <v>3.8999999999999999E-5</v>
      </c>
    </row>
    <row r="92" spans="1:7" ht="11.25" customHeight="1" x14ac:dyDescent="0.2">
      <c r="A92" s="111" t="s">
        <v>296</v>
      </c>
      <c r="B92" s="352">
        <v>2.4000000000000001E-4</v>
      </c>
      <c r="C92" s="594" t="s">
        <v>1031</v>
      </c>
      <c r="D92" s="398">
        <v>3.1</v>
      </c>
      <c r="E92" s="398">
        <v>1</v>
      </c>
      <c r="F92" s="263">
        <v>2.9999999999999997E-4</v>
      </c>
      <c r="G92" s="360">
        <v>2.4000000000000001E-4</v>
      </c>
    </row>
    <row r="93" spans="1:7" ht="11.25" customHeight="1" x14ac:dyDescent="0.2">
      <c r="A93" s="111" t="s">
        <v>270</v>
      </c>
      <c r="B93" s="352">
        <v>0.20329391844850539</v>
      </c>
      <c r="C93" s="594" t="s">
        <v>743</v>
      </c>
      <c r="D93" s="398">
        <v>6</v>
      </c>
      <c r="E93" s="398">
        <v>0.20329391844850539</v>
      </c>
      <c r="F93" s="263">
        <v>1</v>
      </c>
      <c r="G93" s="360">
        <v>16</v>
      </c>
    </row>
    <row r="94" spans="1:7" ht="11.25" customHeight="1" x14ac:dyDescent="0.2">
      <c r="A94" s="111" t="s">
        <v>289</v>
      </c>
      <c r="B94" s="352">
        <v>0.02</v>
      </c>
      <c r="C94" s="594" t="s">
        <v>1031</v>
      </c>
      <c r="D94" s="398">
        <v>3650</v>
      </c>
      <c r="E94" s="398">
        <v>0.2</v>
      </c>
      <c r="F94" s="263">
        <v>0.08</v>
      </c>
      <c r="G94" s="360">
        <v>0.02</v>
      </c>
    </row>
    <row r="95" spans="1:7" ht="11.25" customHeight="1" x14ac:dyDescent="0.2">
      <c r="A95" s="111" t="s">
        <v>271</v>
      </c>
      <c r="B95" s="352">
        <v>0.40447695035460995</v>
      </c>
      <c r="C95" s="594" t="s">
        <v>743</v>
      </c>
      <c r="D95" s="398">
        <v>10</v>
      </c>
      <c r="E95" s="398">
        <v>0.40447695035460995</v>
      </c>
      <c r="F95" s="263">
        <v>12</v>
      </c>
      <c r="G95" s="360">
        <v>2.9</v>
      </c>
    </row>
    <row r="96" spans="1:7" ht="11.25" customHeight="1" x14ac:dyDescent="0.2">
      <c r="A96" s="111" t="s">
        <v>78</v>
      </c>
      <c r="B96" s="352">
        <v>661.81318681318692</v>
      </c>
      <c r="C96" s="594" t="s">
        <v>743</v>
      </c>
      <c r="D96" s="398">
        <v>50000</v>
      </c>
      <c r="E96" s="398">
        <v>661.81318681318692</v>
      </c>
      <c r="F96" s="263">
        <v>17000</v>
      </c>
      <c r="G96" s="360" t="s">
        <v>816</v>
      </c>
    </row>
    <row r="97" spans="1:7" ht="11.25" customHeight="1" x14ac:dyDescent="0.2">
      <c r="A97" s="111" t="s">
        <v>272</v>
      </c>
      <c r="B97" s="352">
        <v>1.7999999999999999E-2</v>
      </c>
      <c r="C97" s="594" t="s">
        <v>1031</v>
      </c>
      <c r="D97" s="398">
        <v>9.5000000000000001E-2</v>
      </c>
      <c r="E97" s="398">
        <v>0.21533923303834807</v>
      </c>
      <c r="F97" s="263">
        <v>0.28000000000000003</v>
      </c>
      <c r="G97" s="360">
        <v>1.7999999999999999E-2</v>
      </c>
    </row>
    <row r="98" spans="1:7" ht="11.25" customHeight="1" x14ac:dyDescent="0.2">
      <c r="A98" s="111" t="s">
        <v>79</v>
      </c>
      <c r="B98" s="352">
        <v>82.008650227489753</v>
      </c>
      <c r="C98" s="594" t="s">
        <v>743</v>
      </c>
      <c r="D98" s="398">
        <v>50000</v>
      </c>
      <c r="E98" s="398">
        <v>82.008650227489753</v>
      </c>
      <c r="F98" s="263">
        <v>920</v>
      </c>
      <c r="G98" s="360">
        <v>170000</v>
      </c>
    </row>
    <row r="99" spans="1:7" ht="11.25" customHeight="1" x14ac:dyDescent="0.2">
      <c r="A99" s="111" t="s">
        <v>273</v>
      </c>
      <c r="B99" s="352">
        <v>15</v>
      </c>
      <c r="C99" s="594" t="s">
        <v>743</v>
      </c>
      <c r="D99" s="398">
        <v>50000</v>
      </c>
      <c r="E99" s="398">
        <v>15</v>
      </c>
      <c r="F99" s="263">
        <v>29</v>
      </c>
      <c r="G99" s="360" t="s">
        <v>816</v>
      </c>
    </row>
    <row r="100" spans="1:7" ht="11.25" customHeight="1" x14ac:dyDescent="0.2">
      <c r="A100" s="111" t="s">
        <v>274</v>
      </c>
      <c r="B100" s="352">
        <v>4.7E-2</v>
      </c>
      <c r="C100" s="594" t="s">
        <v>1031</v>
      </c>
      <c r="D100" s="398">
        <v>50000</v>
      </c>
      <c r="E100" s="398">
        <v>2</v>
      </c>
      <c r="F100" s="263">
        <v>0.55000000000000004</v>
      </c>
      <c r="G100" s="360">
        <v>4.7E-2</v>
      </c>
    </row>
    <row r="101" spans="1:7" ht="11.25" customHeight="1" x14ac:dyDescent="0.2">
      <c r="A101" s="111" t="s">
        <v>275</v>
      </c>
      <c r="B101" s="352">
        <v>0.03</v>
      </c>
      <c r="C101" s="594" t="s">
        <v>1030</v>
      </c>
      <c r="D101" s="398">
        <v>50</v>
      </c>
      <c r="E101" s="398">
        <v>40</v>
      </c>
      <c r="F101" s="263">
        <v>0.03</v>
      </c>
      <c r="G101" s="360" t="s">
        <v>816</v>
      </c>
    </row>
    <row r="102" spans="1:7" ht="11.25" customHeight="1" x14ac:dyDescent="0.2">
      <c r="A102" s="111" t="s">
        <v>277</v>
      </c>
      <c r="B102" s="352">
        <v>5586.7346938775509</v>
      </c>
      <c r="C102" s="594" t="s">
        <v>743</v>
      </c>
      <c r="D102" s="398">
        <v>8400</v>
      </c>
      <c r="E102" s="398">
        <v>5586.7346938775509</v>
      </c>
      <c r="F102" s="263">
        <v>22000</v>
      </c>
      <c r="G102" s="360" t="s">
        <v>816</v>
      </c>
    </row>
    <row r="103" spans="1:7" ht="11.25" customHeight="1" x14ac:dyDescent="0.2">
      <c r="A103" s="111" t="s">
        <v>278</v>
      </c>
      <c r="B103" s="352">
        <v>170</v>
      </c>
      <c r="C103" s="594" t="s">
        <v>1030</v>
      </c>
      <c r="D103" s="398">
        <v>1300</v>
      </c>
      <c r="E103" s="398">
        <v>6257.1428571428587</v>
      </c>
      <c r="F103" s="263">
        <v>170</v>
      </c>
      <c r="G103" s="360" t="s">
        <v>816</v>
      </c>
    </row>
    <row r="104" spans="1:7" ht="11.25" customHeight="1" x14ac:dyDescent="0.2">
      <c r="A104" s="111" t="s">
        <v>279</v>
      </c>
      <c r="B104" s="352">
        <v>2.8E-3</v>
      </c>
      <c r="C104" s="594" t="s">
        <v>1030</v>
      </c>
      <c r="D104" s="398">
        <v>50000</v>
      </c>
      <c r="E104" s="398">
        <v>2.0054945054945055</v>
      </c>
      <c r="F104" s="263">
        <v>2.8E-3</v>
      </c>
      <c r="G104" s="360" t="s">
        <v>816</v>
      </c>
    </row>
    <row r="105" spans="1:7" ht="11.25" customHeight="1" x14ac:dyDescent="0.2">
      <c r="A105" s="111" t="s">
        <v>280</v>
      </c>
      <c r="B105" s="352">
        <v>5</v>
      </c>
      <c r="C105" s="594" t="s">
        <v>1028</v>
      </c>
      <c r="D105" s="398">
        <v>5</v>
      </c>
      <c r="E105" s="398">
        <v>14.408084316898904</v>
      </c>
      <c r="F105" s="263">
        <v>730</v>
      </c>
      <c r="G105" s="360" t="s">
        <v>816</v>
      </c>
    </row>
    <row r="106" spans="1:7" ht="11.25" customHeight="1" x14ac:dyDescent="0.2">
      <c r="A106" s="111" t="s">
        <v>276</v>
      </c>
      <c r="B106" s="352">
        <v>5</v>
      </c>
      <c r="C106" s="594" t="s">
        <v>743</v>
      </c>
      <c r="D106" s="398">
        <v>9100</v>
      </c>
      <c r="E106" s="398">
        <v>5</v>
      </c>
      <c r="F106" s="263">
        <v>1500</v>
      </c>
      <c r="G106" s="360">
        <v>590</v>
      </c>
    </row>
    <row r="107" spans="1:7" ht="11.25" customHeight="1" x14ac:dyDescent="0.2">
      <c r="A107" s="111" t="s">
        <v>502</v>
      </c>
      <c r="B107" s="352">
        <v>2.1</v>
      </c>
      <c r="C107" s="594" t="s">
        <v>1030</v>
      </c>
      <c r="D107" s="398">
        <v>10</v>
      </c>
      <c r="E107" s="398">
        <v>26.864902660729406</v>
      </c>
      <c r="F107" s="263">
        <v>2.1</v>
      </c>
      <c r="G107" s="360" t="s">
        <v>816</v>
      </c>
    </row>
    <row r="108" spans="1:7" ht="11.25" customHeight="1" x14ac:dyDescent="0.2">
      <c r="A108" s="111" t="s">
        <v>503</v>
      </c>
      <c r="B108" s="352">
        <v>4.7</v>
      </c>
      <c r="C108" s="594" t="s">
        <v>1030</v>
      </c>
      <c r="D108" s="398">
        <v>10</v>
      </c>
      <c r="E108" s="398">
        <v>23.56739305891848</v>
      </c>
      <c r="F108" s="263">
        <v>4.7</v>
      </c>
      <c r="G108" s="360" t="s">
        <v>816</v>
      </c>
    </row>
    <row r="109" spans="1:7" ht="11.25" customHeight="1" x14ac:dyDescent="0.2">
      <c r="A109" s="111" t="s">
        <v>409</v>
      </c>
      <c r="B109" s="352">
        <v>100.27472527472527</v>
      </c>
      <c r="C109" s="594" t="s">
        <v>743</v>
      </c>
      <c r="D109" s="398">
        <v>50000</v>
      </c>
      <c r="E109" s="398">
        <v>100.27472527472527</v>
      </c>
      <c r="F109" s="263">
        <v>800</v>
      </c>
      <c r="G109" s="360" t="s">
        <v>816</v>
      </c>
    </row>
    <row r="110" spans="1:7" ht="11.25" customHeight="1" x14ac:dyDescent="0.2">
      <c r="A110" s="111" t="s">
        <v>410</v>
      </c>
      <c r="B110" s="352">
        <v>17</v>
      </c>
      <c r="C110" s="594" t="s">
        <v>743</v>
      </c>
      <c r="D110" s="398">
        <v>21</v>
      </c>
      <c r="E110" s="398">
        <v>17</v>
      </c>
      <c r="F110" s="263">
        <v>21</v>
      </c>
      <c r="G110" s="360" t="s">
        <v>816</v>
      </c>
    </row>
    <row r="111" spans="1:7" ht="11.25" customHeight="1" x14ac:dyDescent="0.2">
      <c r="A111" s="111" t="s">
        <v>703</v>
      </c>
      <c r="B111" s="352">
        <v>5</v>
      </c>
      <c r="C111" s="594" t="s">
        <v>1030</v>
      </c>
      <c r="D111" s="398">
        <v>50000</v>
      </c>
      <c r="E111" s="398">
        <v>401.09890109890108</v>
      </c>
      <c r="F111" s="263">
        <v>5</v>
      </c>
      <c r="G111" s="360">
        <v>33</v>
      </c>
    </row>
    <row r="112" spans="1:7" ht="11.25" customHeight="1" x14ac:dyDescent="0.2">
      <c r="A112" s="134" t="s">
        <v>80</v>
      </c>
      <c r="B112" s="352">
        <v>0.14038461538461536</v>
      </c>
      <c r="C112" s="594" t="s">
        <v>743</v>
      </c>
      <c r="D112" s="398">
        <v>50000</v>
      </c>
      <c r="E112" s="398">
        <v>0.14038461538461536</v>
      </c>
      <c r="F112" s="263">
        <v>380</v>
      </c>
      <c r="G112" s="360" t="s">
        <v>816</v>
      </c>
    </row>
    <row r="113" spans="1:7" ht="11.25" customHeight="1" x14ac:dyDescent="0.2">
      <c r="A113" s="134" t="s">
        <v>81</v>
      </c>
      <c r="B113" s="352">
        <v>2.0054945054945055</v>
      </c>
      <c r="C113" s="594" t="s">
        <v>743</v>
      </c>
      <c r="D113" s="398">
        <v>50000</v>
      </c>
      <c r="E113" s="398">
        <v>2.0054945054945055</v>
      </c>
      <c r="F113" s="263">
        <v>18</v>
      </c>
      <c r="G113" s="360" t="s">
        <v>816</v>
      </c>
    </row>
    <row r="114" spans="1:7" ht="11.25" customHeight="1" x14ac:dyDescent="0.2">
      <c r="A114" s="134" t="s">
        <v>82</v>
      </c>
      <c r="B114" s="352">
        <v>0.35412826234597844</v>
      </c>
      <c r="C114" s="594" t="s">
        <v>743</v>
      </c>
      <c r="D114" s="398">
        <v>50000</v>
      </c>
      <c r="E114" s="398">
        <v>0.35412826234597844</v>
      </c>
      <c r="F114" s="263">
        <v>71</v>
      </c>
      <c r="G114" s="360" t="s">
        <v>816</v>
      </c>
    </row>
    <row r="115" spans="1:7" ht="11.25" customHeight="1" x14ac:dyDescent="0.2">
      <c r="A115" s="134" t="s">
        <v>83</v>
      </c>
      <c r="B115" s="352">
        <v>2.0054945054945055</v>
      </c>
      <c r="C115" s="594" t="s">
        <v>743</v>
      </c>
      <c r="D115" s="398">
        <v>50000</v>
      </c>
      <c r="E115" s="398">
        <v>2.0054945054945055</v>
      </c>
      <c r="F115" s="263">
        <v>42</v>
      </c>
      <c r="G115" s="360" t="s">
        <v>816</v>
      </c>
    </row>
    <row r="116" spans="1:7" ht="11.25" customHeight="1" x14ac:dyDescent="0.2">
      <c r="A116" s="134" t="s">
        <v>84</v>
      </c>
      <c r="B116" s="352">
        <v>4.8692636072572038</v>
      </c>
      <c r="C116" s="594" t="s">
        <v>743</v>
      </c>
      <c r="D116" s="398">
        <v>50000</v>
      </c>
      <c r="E116" s="398">
        <v>4.8692636072572038</v>
      </c>
      <c r="F116" s="263">
        <v>46</v>
      </c>
      <c r="G116" s="360" t="s">
        <v>816</v>
      </c>
    </row>
    <row r="117" spans="1:7" ht="11.25" customHeight="1" x14ac:dyDescent="0.2">
      <c r="A117" s="111" t="s">
        <v>411</v>
      </c>
      <c r="B117" s="352">
        <v>1</v>
      </c>
      <c r="C117" s="594" t="s">
        <v>743</v>
      </c>
      <c r="D117" s="398">
        <v>30</v>
      </c>
      <c r="E117" s="398">
        <v>1</v>
      </c>
      <c r="F117" s="263">
        <v>13</v>
      </c>
      <c r="G117" s="360">
        <v>3</v>
      </c>
    </row>
    <row r="118" spans="1:7" ht="11.25" customHeight="1" x14ac:dyDescent="0.2">
      <c r="A118" s="134" t="s">
        <v>85</v>
      </c>
      <c r="B118" s="352">
        <v>19.477054429028815</v>
      </c>
      <c r="C118" s="594" t="s">
        <v>743</v>
      </c>
      <c r="D118" s="398">
        <v>21500</v>
      </c>
      <c r="E118" s="398">
        <v>19.477054429028815</v>
      </c>
      <c r="F118" s="263">
        <v>850000</v>
      </c>
      <c r="G118" s="360" t="s">
        <v>816</v>
      </c>
    </row>
    <row r="119" spans="1:7" ht="11.25" customHeight="1" x14ac:dyDescent="0.2">
      <c r="A119" s="111" t="s">
        <v>193</v>
      </c>
      <c r="B119" s="352">
        <v>15</v>
      </c>
      <c r="C119" s="594" t="s">
        <v>743</v>
      </c>
      <c r="D119" s="398">
        <v>50000</v>
      </c>
      <c r="E119" s="398">
        <v>15</v>
      </c>
      <c r="F119" s="263">
        <v>600</v>
      </c>
      <c r="G119" s="360" t="s">
        <v>816</v>
      </c>
    </row>
    <row r="120" spans="1:7" ht="11.25" customHeight="1" x14ac:dyDescent="0.2">
      <c r="A120" s="111" t="s">
        <v>412</v>
      </c>
      <c r="B120" s="352">
        <v>2.2999999999999998</v>
      </c>
      <c r="C120" s="594" t="s">
        <v>1030</v>
      </c>
      <c r="D120" s="398">
        <v>408</v>
      </c>
      <c r="E120" s="398">
        <v>214.07624633431087</v>
      </c>
      <c r="F120" s="263">
        <v>2.2999999999999998</v>
      </c>
      <c r="G120" s="360" t="s">
        <v>816</v>
      </c>
    </row>
    <row r="121" spans="1:7" ht="11.25" customHeight="1" x14ac:dyDescent="0.2">
      <c r="A121" s="111" t="s">
        <v>413</v>
      </c>
      <c r="B121" s="352">
        <v>160</v>
      </c>
      <c r="C121" s="594" t="s">
        <v>1030</v>
      </c>
      <c r="D121" s="398">
        <v>7900</v>
      </c>
      <c r="E121" s="398">
        <v>6016.4835164835167</v>
      </c>
      <c r="F121" s="263">
        <v>160</v>
      </c>
      <c r="G121" s="360">
        <v>1700000</v>
      </c>
    </row>
    <row r="122" spans="1:7" ht="11.25" customHeight="1" x14ac:dyDescent="0.2">
      <c r="A122" s="111" t="s">
        <v>290</v>
      </c>
      <c r="B122" s="352">
        <v>7.8999999999999996E-5</v>
      </c>
      <c r="C122" s="594" t="s">
        <v>1031</v>
      </c>
      <c r="D122" s="398">
        <v>21.5</v>
      </c>
      <c r="E122" s="398">
        <v>0.5</v>
      </c>
      <c r="F122" s="263">
        <v>1.4E-2</v>
      </c>
      <c r="G122" s="360">
        <v>7.8999999999999996E-5</v>
      </c>
    </row>
    <row r="123" spans="1:7" ht="11.25" customHeight="1" x14ac:dyDescent="0.2">
      <c r="A123" s="111" t="s">
        <v>86</v>
      </c>
      <c r="B123" s="352">
        <v>95</v>
      </c>
      <c r="C123" s="594" t="s">
        <v>1030</v>
      </c>
      <c r="D123" s="398">
        <v>50000</v>
      </c>
      <c r="E123" s="398">
        <v>2005.4945054945056</v>
      </c>
      <c r="F123" s="263">
        <v>95</v>
      </c>
      <c r="G123" s="360" t="s">
        <v>816</v>
      </c>
    </row>
    <row r="124" spans="1:7" ht="11.25" customHeight="1" x14ac:dyDescent="0.2">
      <c r="A124" s="111" t="s">
        <v>414</v>
      </c>
      <c r="B124" s="352">
        <v>4.5999999999999996</v>
      </c>
      <c r="C124" s="594" t="s">
        <v>1030</v>
      </c>
      <c r="D124" s="398">
        <v>67.5</v>
      </c>
      <c r="E124" s="398">
        <v>176.7554479418886</v>
      </c>
      <c r="F124" s="263">
        <v>4.5999999999999996</v>
      </c>
      <c r="G124" s="360">
        <v>4000</v>
      </c>
    </row>
    <row r="125" spans="1:7" ht="11.25" customHeight="1" x14ac:dyDescent="0.2">
      <c r="A125" s="111" t="s">
        <v>415</v>
      </c>
      <c r="B125" s="352">
        <v>5</v>
      </c>
      <c r="C125" s="594" t="s">
        <v>1030</v>
      </c>
      <c r="D125" s="398">
        <v>50000</v>
      </c>
      <c r="E125" s="398">
        <v>50</v>
      </c>
      <c r="F125" s="263">
        <v>5</v>
      </c>
      <c r="G125" s="360" t="s">
        <v>816</v>
      </c>
    </row>
    <row r="126" spans="1:7" ht="11.25" customHeight="1" x14ac:dyDescent="0.2">
      <c r="A126" s="111" t="s">
        <v>704</v>
      </c>
      <c r="B126" s="352">
        <v>1</v>
      </c>
      <c r="C126" s="594" t="s">
        <v>1030</v>
      </c>
      <c r="D126" s="398">
        <v>100</v>
      </c>
      <c r="E126" s="398">
        <v>100.27472527472527</v>
      </c>
      <c r="F126" s="263">
        <v>1</v>
      </c>
      <c r="G126" s="360" t="s">
        <v>816</v>
      </c>
    </row>
    <row r="127" spans="1:7" ht="11.25" customHeight="1" x14ac:dyDescent="0.2">
      <c r="A127" s="111" t="s">
        <v>87</v>
      </c>
      <c r="B127" s="352">
        <v>4</v>
      </c>
      <c r="C127" s="594" t="s">
        <v>743</v>
      </c>
      <c r="D127" s="398">
        <v>3100</v>
      </c>
      <c r="E127" s="398">
        <v>4</v>
      </c>
      <c r="F127" s="263">
        <v>9</v>
      </c>
      <c r="G127" s="360" t="s">
        <v>816</v>
      </c>
    </row>
    <row r="128" spans="1:7" ht="11.25" customHeight="1" x14ac:dyDescent="0.2">
      <c r="A128" s="111" t="s">
        <v>416</v>
      </c>
      <c r="B128" s="352">
        <v>10</v>
      </c>
      <c r="C128" s="594" t="s">
        <v>1028</v>
      </c>
      <c r="D128" s="398">
        <v>10</v>
      </c>
      <c r="E128" s="398">
        <v>100</v>
      </c>
      <c r="F128" s="263">
        <v>32</v>
      </c>
      <c r="G128" s="360" t="s">
        <v>816</v>
      </c>
    </row>
    <row r="129" spans="1:7" ht="11.25" customHeight="1" x14ac:dyDescent="0.2">
      <c r="A129" s="111" t="s">
        <v>88</v>
      </c>
      <c r="B129" s="352">
        <v>260.71428571428572</v>
      </c>
      <c r="C129" s="594" t="s">
        <v>743</v>
      </c>
      <c r="D129" s="398">
        <v>50000</v>
      </c>
      <c r="E129" s="398">
        <v>260.71428571428572</v>
      </c>
      <c r="F129" s="263">
        <v>1200</v>
      </c>
      <c r="G129" s="360" t="s">
        <v>816</v>
      </c>
    </row>
    <row r="130" spans="1:7" ht="11.25" customHeight="1" x14ac:dyDescent="0.2">
      <c r="A130" s="111" t="s">
        <v>20</v>
      </c>
      <c r="B130" s="352">
        <v>5.2176399113715961</v>
      </c>
      <c r="C130" s="594" t="s">
        <v>743</v>
      </c>
      <c r="D130" s="398">
        <v>50000</v>
      </c>
      <c r="E130" s="398">
        <v>5.2176399113715961</v>
      </c>
      <c r="F130" s="263">
        <v>18000</v>
      </c>
      <c r="G130" s="360" t="s">
        <v>816</v>
      </c>
    </row>
    <row r="131" spans="1:7" ht="11.25" customHeight="1" x14ac:dyDescent="0.2">
      <c r="A131" s="111" t="s">
        <v>417</v>
      </c>
      <c r="B131" s="352">
        <v>0.6054975863041423</v>
      </c>
      <c r="C131" s="594" t="s">
        <v>743</v>
      </c>
      <c r="D131" s="398">
        <v>50000</v>
      </c>
      <c r="E131" s="398">
        <v>0.6054975863041423</v>
      </c>
      <c r="F131" s="263">
        <v>85</v>
      </c>
      <c r="G131" s="360" t="s">
        <v>816</v>
      </c>
    </row>
    <row r="132" spans="1:7" ht="11.25" customHeight="1" x14ac:dyDescent="0.2">
      <c r="A132" s="111" t="s">
        <v>418</v>
      </c>
      <c r="B132" s="352">
        <v>7.7544083280220943E-2</v>
      </c>
      <c r="C132" s="594" t="s">
        <v>743</v>
      </c>
      <c r="D132" s="398">
        <v>500</v>
      </c>
      <c r="E132" s="398">
        <v>7.7544083280220943E-2</v>
      </c>
      <c r="F132" s="263">
        <v>200</v>
      </c>
      <c r="G132" s="360">
        <v>3.5</v>
      </c>
    </row>
    <row r="133" spans="1:7" ht="11.25" customHeight="1" x14ac:dyDescent="0.2">
      <c r="A133" s="111" t="s">
        <v>419</v>
      </c>
      <c r="B133" s="352">
        <v>2.9</v>
      </c>
      <c r="C133" s="594" t="s">
        <v>1031</v>
      </c>
      <c r="D133" s="398">
        <v>170</v>
      </c>
      <c r="E133" s="398">
        <v>5</v>
      </c>
      <c r="F133" s="263">
        <v>53</v>
      </c>
      <c r="G133" s="360">
        <v>2.9</v>
      </c>
    </row>
    <row r="134" spans="1:7" ht="11.25" customHeight="1" x14ac:dyDescent="0.2">
      <c r="A134" s="111" t="s">
        <v>89</v>
      </c>
      <c r="B134" s="352">
        <v>1.2</v>
      </c>
      <c r="C134" s="594" t="s">
        <v>1030</v>
      </c>
      <c r="D134" s="398">
        <v>11500</v>
      </c>
      <c r="E134" s="398">
        <v>601.64835164835165</v>
      </c>
      <c r="F134" s="263">
        <v>1.2</v>
      </c>
      <c r="G134" s="360" t="s">
        <v>816</v>
      </c>
    </row>
    <row r="135" spans="1:7" ht="11.25" customHeight="1" x14ac:dyDescent="0.2">
      <c r="A135" s="134" t="s">
        <v>90</v>
      </c>
      <c r="B135" s="352">
        <v>220</v>
      </c>
      <c r="C135" s="594" t="s">
        <v>1030</v>
      </c>
      <c r="D135" s="398">
        <v>2500</v>
      </c>
      <c r="E135" s="398">
        <v>1002.7472527472528</v>
      </c>
      <c r="F135" s="263">
        <v>220</v>
      </c>
      <c r="G135" s="360" t="s">
        <v>816</v>
      </c>
    </row>
    <row r="136" spans="1:7" ht="11.25" customHeight="1" x14ac:dyDescent="0.2">
      <c r="A136" s="111" t="s">
        <v>420</v>
      </c>
      <c r="B136" s="352">
        <v>2</v>
      </c>
      <c r="C136" s="594" t="s">
        <v>743</v>
      </c>
      <c r="D136" s="398">
        <v>50000</v>
      </c>
      <c r="E136" s="398">
        <v>2</v>
      </c>
      <c r="F136" s="263">
        <v>6</v>
      </c>
      <c r="G136" s="360">
        <v>16</v>
      </c>
    </row>
    <row r="137" spans="1:7" ht="11.25" customHeight="1" x14ac:dyDescent="0.2">
      <c r="A137" s="111" t="s">
        <v>291</v>
      </c>
      <c r="B137" s="352">
        <v>40</v>
      </c>
      <c r="C137" s="594" t="s">
        <v>1028</v>
      </c>
      <c r="D137" s="398">
        <v>40</v>
      </c>
      <c r="E137" s="398">
        <v>1000</v>
      </c>
      <c r="F137" s="263">
        <v>62</v>
      </c>
      <c r="G137" s="360">
        <v>140000</v>
      </c>
    </row>
    <row r="138" spans="1:7" ht="11.25" customHeight="1" x14ac:dyDescent="0.2">
      <c r="A138" s="111" t="s">
        <v>21</v>
      </c>
      <c r="B138" s="352">
        <v>2.0000000000000001E-4</v>
      </c>
      <c r="C138" s="594" t="s">
        <v>1030</v>
      </c>
      <c r="D138" s="398">
        <v>140</v>
      </c>
      <c r="E138" s="398">
        <v>3</v>
      </c>
      <c r="F138" s="263">
        <v>2.0000000000000001E-4</v>
      </c>
      <c r="G138" s="360">
        <v>2.4000000000000001E-4</v>
      </c>
    </row>
    <row r="139" spans="1:7" ht="11.25" customHeight="1" x14ac:dyDescent="0.2">
      <c r="A139" s="111" t="s">
        <v>44</v>
      </c>
      <c r="B139" s="352">
        <v>296.88253796723336</v>
      </c>
      <c r="C139" s="594" t="s">
        <v>743</v>
      </c>
      <c r="D139" s="398">
        <v>500</v>
      </c>
      <c r="E139" s="398">
        <v>296.88253796723336</v>
      </c>
      <c r="F139" s="263">
        <v>500</v>
      </c>
      <c r="G139" s="360" t="s">
        <v>816</v>
      </c>
    </row>
    <row r="140" spans="1:7" ht="11.25" customHeight="1" x14ac:dyDescent="0.2">
      <c r="A140" s="111" t="s">
        <v>43</v>
      </c>
      <c r="B140" s="352">
        <v>401.09890109890108</v>
      </c>
      <c r="C140" s="594" t="s">
        <v>743</v>
      </c>
      <c r="D140" s="398">
        <v>500</v>
      </c>
      <c r="E140" s="398">
        <v>401.09890109890108</v>
      </c>
      <c r="F140" s="263">
        <v>640</v>
      </c>
      <c r="G140" s="360" t="s">
        <v>816</v>
      </c>
    </row>
    <row r="141" spans="1:7" ht="11.25" customHeight="1" x14ac:dyDescent="0.2">
      <c r="A141" s="111" t="s">
        <v>665</v>
      </c>
      <c r="B141" s="352">
        <v>500</v>
      </c>
      <c r="C141" s="594" t="s">
        <v>1028</v>
      </c>
      <c r="D141" s="398">
        <v>500</v>
      </c>
      <c r="E141" s="398">
        <v>2406.5934065934066</v>
      </c>
      <c r="F141" s="263">
        <v>640</v>
      </c>
      <c r="G141" s="360" t="s">
        <v>816</v>
      </c>
    </row>
    <row r="142" spans="1:7" ht="11.25" customHeight="1" x14ac:dyDescent="0.2">
      <c r="A142" s="111" t="s">
        <v>705</v>
      </c>
      <c r="B142" s="352">
        <v>70</v>
      </c>
      <c r="C142" s="594" t="s">
        <v>743</v>
      </c>
      <c r="D142" s="398">
        <v>3000</v>
      </c>
      <c r="E142" s="398">
        <v>70</v>
      </c>
      <c r="F142" s="263">
        <v>130</v>
      </c>
      <c r="G142" s="360" t="s">
        <v>816</v>
      </c>
    </row>
    <row r="143" spans="1:7" ht="11.25" customHeight="1" x14ac:dyDescent="0.2">
      <c r="A143" s="111" t="s">
        <v>706</v>
      </c>
      <c r="B143" s="352">
        <v>76</v>
      </c>
      <c r="C143" s="594" t="s">
        <v>1030</v>
      </c>
      <c r="D143" s="398">
        <v>970</v>
      </c>
      <c r="E143" s="398">
        <v>200</v>
      </c>
      <c r="F143" s="263">
        <v>76</v>
      </c>
      <c r="G143" s="360">
        <v>340000</v>
      </c>
    </row>
    <row r="144" spans="1:7" ht="11.25" customHeight="1" x14ac:dyDescent="0.2">
      <c r="A144" s="111" t="s">
        <v>421</v>
      </c>
      <c r="B144" s="352">
        <v>5</v>
      </c>
      <c r="C144" s="594" t="s">
        <v>743</v>
      </c>
      <c r="D144" s="398">
        <v>50000</v>
      </c>
      <c r="E144" s="398">
        <v>5</v>
      </c>
      <c r="F144" s="263">
        <v>730</v>
      </c>
      <c r="G144" s="360">
        <v>14</v>
      </c>
    </row>
    <row r="145" spans="1:7" ht="11.25" customHeight="1" x14ac:dyDescent="0.2">
      <c r="A145" s="111" t="s">
        <v>422</v>
      </c>
      <c r="B145" s="352">
        <v>5</v>
      </c>
      <c r="C145" s="594" t="s">
        <v>743</v>
      </c>
      <c r="D145" s="398">
        <v>310</v>
      </c>
      <c r="E145" s="398">
        <v>5</v>
      </c>
      <c r="F145" s="263">
        <v>200</v>
      </c>
      <c r="G145" s="360">
        <v>26</v>
      </c>
    </row>
    <row r="146" spans="1:7" ht="11.25" customHeight="1" x14ac:dyDescent="0.2">
      <c r="A146" s="111" t="s">
        <v>423</v>
      </c>
      <c r="B146" s="352">
        <v>1.9</v>
      </c>
      <c r="C146" s="594" t="s">
        <v>1030</v>
      </c>
      <c r="D146" s="398">
        <v>200</v>
      </c>
      <c r="E146" s="398">
        <v>2005.4945054945056</v>
      </c>
      <c r="F146" s="263">
        <v>1.9</v>
      </c>
      <c r="G146" s="360">
        <v>3600</v>
      </c>
    </row>
    <row r="147" spans="1:7" ht="11.25" customHeight="1" x14ac:dyDescent="0.2">
      <c r="A147" s="111" t="s">
        <v>424</v>
      </c>
      <c r="B147" s="352">
        <v>1.2</v>
      </c>
      <c r="C147" s="594" t="s">
        <v>1031</v>
      </c>
      <c r="D147" s="398">
        <v>100</v>
      </c>
      <c r="E147" s="398">
        <v>7.0825652469195699</v>
      </c>
      <c r="F147" s="263">
        <v>4.9000000000000004</v>
      </c>
      <c r="G147" s="360">
        <v>1.2</v>
      </c>
    </row>
    <row r="148" spans="1:7" ht="11.25" customHeight="1" x14ac:dyDescent="0.2">
      <c r="A148" s="134" t="s">
        <v>91</v>
      </c>
      <c r="B148" s="352">
        <v>200.54945054945054</v>
      </c>
      <c r="C148" s="594" t="s">
        <v>743</v>
      </c>
      <c r="D148" s="398">
        <v>50000</v>
      </c>
      <c r="E148" s="398">
        <v>200.54945054945054</v>
      </c>
      <c r="F148" s="263">
        <v>686</v>
      </c>
      <c r="G148" s="360" t="s">
        <v>292</v>
      </c>
    </row>
    <row r="149" spans="1:7" ht="11.25" customHeight="1" x14ac:dyDescent="0.2">
      <c r="A149" s="111" t="s">
        <v>92</v>
      </c>
      <c r="B149" s="352">
        <v>30</v>
      </c>
      <c r="C149" s="594" t="s">
        <v>1030</v>
      </c>
      <c r="D149" s="398">
        <v>35500</v>
      </c>
      <c r="E149" s="398">
        <v>50</v>
      </c>
      <c r="F149" s="263">
        <v>30</v>
      </c>
      <c r="G149" s="360" t="s">
        <v>816</v>
      </c>
    </row>
    <row r="150" spans="1:7" ht="11.25" customHeight="1" x14ac:dyDescent="0.2">
      <c r="A150" s="111" t="s">
        <v>93</v>
      </c>
      <c r="B150" s="352">
        <v>0.6</v>
      </c>
      <c r="C150" s="594" t="s">
        <v>743</v>
      </c>
      <c r="D150" s="398">
        <v>50000</v>
      </c>
      <c r="E150" s="398">
        <v>0.6</v>
      </c>
      <c r="F150" s="263">
        <v>14</v>
      </c>
      <c r="G150" s="360" t="s">
        <v>816</v>
      </c>
    </row>
    <row r="151" spans="1:7" ht="11.25" customHeight="1" x14ac:dyDescent="0.2">
      <c r="A151" s="111" t="s">
        <v>94</v>
      </c>
      <c r="B151" s="352">
        <v>0.61927383780115375</v>
      </c>
      <c r="C151" s="594" t="s">
        <v>743</v>
      </c>
      <c r="D151" s="398">
        <v>50000</v>
      </c>
      <c r="E151" s="398">
        <v>0.61927383780115375</v>
      </c>
      <c r="F151" s="263">
        <v>0.61927383780115375</v>
      </c>
      <c r="G151" s="360" t="s">
        <v>816</v>
      </c>
    </row>
    <row r="152" spans="1:7" ht="11.25" customHeight="1" x14ac:dyDescent="0.2">
      <c r="A152" s="111" t="s">
        <v>513</v>
      </c>
      <c r="B152" s="352">
        <v>1.1399999999999999</v>
      </c>
      <c r="C152" s="594" t="s">
        <v>1030</v>
      </c>
      <c r="D152" s="398">
        <v>90</v>
      </c>
      <c r="E152" s="398">
        <v>10.117950352742241</v>
      </c>
      <c r="F152" s="263">
        <v>1.1399999999999999</v>
      </c>
      <c r="G152" s="360" t="s">
        <v>816</v>
      </c>
    </row>
    <row r="153" spans="1:7" ht="11.25" customHeight="1" x14ac:dyDescent="0.2">
      <c r="A153" s="134" t="s">
        <v>802</v>
      </c>
      <c r="B153" s="352">
        <v>11</v>
      </c>
      <c r="C153" s="594" t="s">
        <v>1030</v>
      </c>
      <c r="D153" s="398">
        <v>50000</v>
      </c>
      <c r="E153" s="398">
        <v>601.64835164835165</v>
      </c>
      <c r="F153" s="263">
        <v>11</v>
      </c>
      <c r="G153" s="360" t="s">
        <v>816</v>
      </c>
    </row>
    <row r="154" spans="1:7" ht="11.25" customHeight="1" x14ac:dyDescent="0.2">
      <c r="A154" s="134" t="s">
        <v>514</v>
      </c>
      <c r="B154" s="352">
        <v>40.109890109890109</v>
      </c>
      <c r="C154" s="594" t="s">
        <v>743</v>
      </c>
      <c r="D154" s="398">
        <v>37000</v>
      </c>
      <c r="E154" s="398">
        <v>40.109890109890109</v>
      </c>
      <c r="F154" s="263">
        <v>40.109890109890109</v>
      </c>
      <c r="G154" s="360" t="s">
        <v>816</v>
      </c>
    </row>
    <row r="155" spans="1:7" ht="11.25" customHeight="1" x14ac:dyDescent="0.2">
      <c r="A155" s="134" t="s">
        <v>516</v>
      </c>
      <c r="B155" s="352">
        <v>2.5969405905371756</v>
      </c>
      <c r="C155" s="594" t="s">
        <v>743</v>
      </c>
      <c r="D155" s="398">
        <v>50000</v>
      </c>
      <c r="E155" s="398">
        <v>2.5969405905371756</v>
      </c>
      <c r="F155" s="263">
        <v>13</v>
      </c>
      <c r="G155" s="360" t="s">
        <v>816</v>
      </c>
    </row>
    <row r="156" spans="1:7" ht="11.25" customHeight="1" x14ac:dyDescent="0.2">
      <c r="A156" s="111" t="s">
        <v>425</v>
      </c>
      <c r="B156" s="352">
        <v>27</v>
      </c>
      <c r="C156" s="594" t="s">
        <v>1030</v>
      </c>
      <c r="D156" s="398">
        <v>50000</v>
      </c>
      <c r="E156" s="398">
        <v>100.27472527472527</v>
      </c>
      <c r="F156" s="263">
        <v>27</v>
      </c>
      <c r="G156" s="360" t="s">
        <v>816</v>
      </c>
    </row>
    <row r="157" spans="1:7" ht="11.25" customHeight="1" x14ac:dyDescent="0.2">
      <c r="A157" s="111" t="s">
        <v>426</v>
      </c>
      <c r="B157" s="352">
        <v>2</v>
      </c>
      <c r="C157" s="594" t="s">
        <v>743</v>
      </c>
      <c r="D157" s="398">
        <v>3400</v>
      </c>
      <c r="E157" s="398">
        <v>2</v>
      </c>
      <c r="F157" s="263">
        <v>930</v>
      </c>
      <c r="G157" s="360">
        <v>170</v>
      </c>
    </row>
    <row r="158" spans="1:7" ht="11.25" customHeight="1" x14ac:dyDescent="0.2">
      <c r="A158" s="111" t="s">
        <v>427</v>
      </c>
      <c r="B158" s="352">
        <v>20</v>
      </c>
      <c r="C158" s="594" t="s">
        <v>1028</v>
      </c>
      <c r="D158" s="398">
        <v>20</v>
      </c>
      <c r="E158" s="398">
        <v>10000</v>
      </c>
      <c r="F158" s="263">
        <v>27</v>
      </c>
      <c r="G158" s="360" t="s">
        <v>816</v>
      </c>
    </row>
    <row r="159" spans="1:7" ht="11.25" customHeight="1" thickBot="1" x14ac:dyDescent="0.25">
      <c r="A159" s="113" t="s">
        <v>428</v>
      </c>
      <c r="B159" s="354">
        <v>22</v>
      </c>
      <c r="C159" s="595" t="s">
        <v>1030</v>
      </c>
      <c r="D159" s="408">
        <v>5000</v>
      </c>
      <c r="E159" s="408">
        <v>6016.4835164835167</v>
      </c>
      <c r="F159" s="292">
        <v>22</v>
      </c>
      <c r="G159" s="361" t="s">
        <v>816</v>
      </c>
    </row>
    <row r="160" spans="1:7" ht="11.25" customHeight="1" thickTop="1" x14ac:dyDescent="0.2">
      <c r="A160" s="65" t="s">
        <v>432</v>
      </c>
      <c r="B160" s="109"/>
      <c r="C160" s="446"/>
      <c r="D160" s="109"/>
      <c r="E160" s="109"/>
      <c r="F160" s="109"/>
      <c r="G160" s="355"/>
    </row>
    <row r="161" spans="1:7" ht="11.25" customHeight="1" x14ac:dyDescent="0.2">
      <c r="A161" s="66" t="s">
        <v>324</v>
      </c>
      <c r="B161" s="109"/>
      <c r="C161" s="446"/>
      <c r="D161" s="109"/>
      <c r="E161" s="109"/>
      <c r="F161" s="109"/>
      <c r="G161" s="355"/>
    </row>
    <row r="162" spans="1:7" ht="11.25" customHeight="1" x14ac:dyDescent="0.2">
      <c r="A162" s="66"/>
      <c r="B162" s="109"/>
      <c r="C162" s="446"/>
      <c r="D162" s="109"/>
      <c r="E162" s="109"/>
      <c r="F162" s="109"/>
      <c r="G162" s="355"/>
    </row>
    <row r="163" spans="1:7" ht="11.25" customHeight="1" x14ac:dyDescent="0.2">
      <c r="A163" s="66" t="s">
        <v>666</v>
      </c>
      <c r="B163" s="109"/>
      <c r="C163" s="446"/>
      <c r="D163" s="109"/>
      <c r="E163" s="109"/>
      <c r="F163" s="109"/>
      <c r="G163" s="355"/>
    </row>
    <row r="164" spans="1:7" ht="11.25" customHeight="1" x14ac:dyDescent="0.2">
      <c r="A164" s="66" t="s">
        <v>880</v>
      </c>
      <c r="B164" s="109"/>
      <c r="C164" s="446"/>
      <c r="D164" s="109"/>
      <c r="E164" s="109"/>
      <c r="F164" s="109"/>
      <c r="G164" s="355"/>
    </row>
    <row r="165" spans="1:7" ht="11.25" customHeight="1" x14ac:dyDescent="0.2">
      <c r="A165" s="66" t="s">
        <v>969</v>
      </c>
      <c r="B165" s="109"/>
      <c r="C165" s="446"/>
      <c r="D165" s="109"/>
      <c r="E165" s="109"/>
      <c r="F165" s="109"/>
      <c r="G165" s="355"/>
    </row>
    <row r="166" spans="1:7" ht="11.25" customHeight="1" x14ac:dyDescent="0.2">
      <c r="A166" s="66" t="s">
        <v>646</v>
      </c>
      <c r="B166" s="109"/>
      <c r="C166" s="446"/>
      <c r="D166" s="109"/>
      <c r="E166" s="109"/>
      <c r="F166" s="109"/>
      <c r="G166" s="355"/>
    </row>
    <row r="167" spans="1:7" ht="11.25" customHeight="1" thickBot="1" x14ac:dyDescent="0.25">
      <c r="A167" s="68" t="s">
        <v>220</v>
      </c>
      <c r="B167" s="114"/>
      <c r="C167" s="416"/>
      <c r="D167" s="114"/>
      <c r="E167" s="114"/>
      <c r="F167" s="114"/>
      <c r="G167" s="596"/>
    </row>
    <row r="168" spans="1:7" ht="12" thickTop="1" x14ac:dyDescent="0.2"/>
    <row r="174" spans="1:7" x14ac:dyDescent="0.2">
      <c r="A174" s="581"/>
    </row>
  </sheetData>
  <sheetProtection algorithmName="SHA-512" hashValue="oKRnmDtT3hHej/glzyhfdJeUVb8P1k0ob4ABg1ni5Ko7dGV+Y9bIVnCzunRTkb0WajYBS6hBlKqPa6gA5dhL2A==" saltValue="lmPd6WbhChydnISu+HLGCg==" spinCount="100000" sheet="1" objects="1" scenarios="1"/>
  <mergeCells count="2">
    <mergeCell ref="A1:G1"/>
    <mergeCell ref="B4:B5"/>
  </mergeCells>
  <phoneticPr fontId="0" type="noConversion"/>
  <printOptions horizontalCentered="1"/>
  <pageMargins left="0.17" right="0.16" top="0.53" bottom="1" header="0.5" footer="0.5"/>
  <pageSetup scale="82" fitToHeight="4" orientation="landscape" r:id="rId1"/>
  <headerFooter alignWithMargins="0">
    <oddFooter>&amp;LHawai'i DOH
Fall 2017&amp;C&amp;8Page &amp;P of &amp;N&amp;R&amp;A</oddFooter>
  </headerFooter>
  <rowBreaks count="1" manualBreakCount="1">
    <brk id="15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F169"/>
  <sheetViews>
    <sheetView zoomScaleNormal="100" workbookViewId="0">
      <pane ySplit="2925" topLeftCell="A6" activePane="bottomLeft"/>
      <selection activeCell="I16" sqref="I16"/>
      <selection pane="bottomLeft" activeCell="I16" sqref="I16"/>
    </sheetView>
  </sheetViews>
  <sheetFormatPr defaultColWidth="9.140625" defaultRowHeight="11.25" x14ac:dyDescent="0.2"/>
  <cols>
    <col min="1" max="1" width="40.7109375" style="112" customWidth="1"/>
    <col min="2" max="2" width="12.7109375" style="116" customWidth="1"/>
    <col min="3" max="3" width="27.7109375" style="580" customWidth="1"/>
    <col min="4" max="5" width="12.7109375" style="116" customWidth="1"/>
    <col min="6" max="6" width="14.7109375" style="341" customWidth="1"/>
    <col min="7" max="16384" width="9.140625" style="112"/>
  </cols>
  <sheetData>
    <row r="1" spans="1:6" s="107" customFormat="1" ht="30" customHeight="1" x14ac:dyDescent="0.25">
      <c r="A1" s="991" t="s">
        <v>128</v>
      </c>
      <c r="B1" s="997"/>
      <c r="C1" s="997"/>
      <c r="D1" s="997"/>
      <c r="E1" s="997"/>
      <c r="F1" s="997"/>
    </row>
    <row r="2" spans="1:6" s="107" customFormat="1" ht="15" x14ac:dyDescent="0.25">
      <c r="A2" s="564" t="s">
        <v>29</v>
      </c>
      <c r="B2" s="363"/>
      <c r="C2" s="363"/>
      <c r="D2" s="363"/>
      <c r="E2" s="363"/>
      <c r="F2" s="363"/>
    </row>
    <row r="3" spans="1:6" s="107" customFormat="1" ht="12" thickBot="1" x14ac:dyDescent="0.25">
      <c r="A3" s="565"/>
      <c r="B3" s="363"/>
      <c r="C3" s="566"/>
      <c r="D3" s="363"/>
      <c r="E3" s="363"/>
      <c r="F3" s="256"/>
    </row>
    <row r="4" spans="1:6" s="110" customFormat="1" ht="60" customHeight="1" thickTop="1" x14ac:dyDescent="0.2">
      <c r="A4" s="584"/>
      <c r="B4" s="989" t="s">
        <v>124</v>
      </c>
      <c r="C4" s="585"/>
      <c r="D4" s="586" t="s">
        <v>216</v>
      </c>
      <c r="E4" s="587" t="s">
        <v>734</v>
      </c>
      <c r="F4" s="588" t="s">
        <v>511</v>
      </c>
    </row>
    <row r="5" spans="1:6" s="110" customFormat="1" ht="16.5" customHeight="1" thickBot="1" x14ac:dyDescent="0.25">
      <c r="A5" s="589" t="s">
        <v>194</v>
      </c>
      <c r="B5" s="990"/>
      <c r="C5" s="590" t="s">
        <v>429</v>
      </c>
      <c r="D5" s="597" t="s">
        <v>500</v>
      </c>
      <c r="E5" s="591" t="s">
        <v>332</v>
      </c>
      <c r="F5" s="592" t="s">
        <v>501</v>
      </c>
    </row>
    <row r="6" spans="1:6" s="110" customFormat="1" ht="11.25" customHeight="1" x14ac:dyDescent="0.2">
      <c r="A6" s="138" t="s">
        <v>477</v>
      </c>
      <c r="B6" s="347">
        <v>20</v>
      </c>
      <c r="C6" s="593" t="s">
        <v>657</v>
      </c>
      <c r="D6" s="392">
        <v>20</v>
      </c>
      <c r="E6" s="281">
        <v>20</v>
      </c>
      <c r="F6" s="428">
        <v>990</v>
      </c>
    </row>
    <row r="7" spans="1:6" s="110" customFormat="1" ht="11.25" customHeight="1" x14ac:dyDescent="0.2">
      <c r="A7" s="111" t="s">
        <v>478</v>
      </c>
      <c r="B7" s="351">
        <v>307</v>
      </c>
      <c r="C7" s="594" t="s">
        <v>1030</v>
      </c>
      <c r="D7" s="398">
        <v>1965</v>
      </c>
      <c r="E7" s="263">
        <v>307</v>
      </c>
      <c r="F7" s="360" t="s">
        <v>816</v>
      </c>
    </row>
    <row r="8" spans="1:6" s="110" customFormat="1" ht="11.25" customHeight="1" x14ac:dyDescent="0.2">
      <c r="A8" s="111" t="s">
        <v>479</v>
      </c>
      <c r="B8" s="351">
        <v>1500</v>
      </c>
      <c r="C8" s="594" t="s">
        <v>1030</v>
      </c>
      <c r="D8" s="398">
        <v>20000</v>
      </c>
      <c r="E8" s="263">
        <v>1500</v>
      </c>
      <c r="F8" s="360" t="s">
        <v>816</v>
      </c>
    </row>
    <row r="9" spans="1:6" s="110" customFormat="1" ht="11.25" customHeight="1" x14ac:dyDescent="0.2">
      <c r="A9" s="111" t="s">
        <v>480</v>
      </c>
      <c r="B9" s="351">
        <v>2.5999999999999998E-5</v>
      </c>
      <c r="C9" s="594" t="s">
        <v>1031</v>
      </c>
      <c r="D9" s="398">
        <v>8.5</v>
      </c>
      <c r="E9" s="263">
        <v>1.3999999999999999E-4</v>
      </c>
      <c r="F9" s="360">
        <v>2.5999999999999998E-5</v>
      </c>
    </row>
    <row r="10" spans="1:6" s="110" customFormat="1" ht="11.25" customHeight="1" x14ac:dyDescent="0.2">
      <c r="A10" s="111" t="s">
        <v>133</v>
      </c>
      <c r="B10" s="351">
        <v>700</v>
      </c>
      <c r="C10" s="594" t="s">
        <v>1030</v>
      </c>
      <c r="D10" s="398">
        <v>50000</v>
      </c>
      <c r="E10" s="263">
        <v>700</v>
      </c>
      <c r="F10" s="360" t="s">
        <v>816</v>
      </c>
    </row>
    <row r="11" spans="1:6" s="110" customFormat="1" ht="11.25" customHeight="1" x14ac:dyDescent="0.2">
      <c r="A11" s="134" t="s">
        <v>134</v>
      </c>
      <c r="B11" s="351">
        <v>20</v>
      </c>
      <c r="C11" s="594" t="s">
        <v>1030</v>
      </c>
      <c r="D11" s="398">
        <v>50000</v>
      </c>
      <c r="E11" s="263">
        <v>20</v>
      </c>
      <c r="F11" s="360" t="s">
        <v>816</v>
      </c>
    </row>
    <row r="12" spans="1:6" s="110" customFormat="1" ht="11.25" customHeight="1" x14ac:dyDescent="0.2">
      <c r="A12" s="134" t="s">
        <v>68</v>
      </c>
      <c r="B12" s="351">
        <v>11</v>
      </c>
      <c r="C12" s="594" t="s">
        <v>1030</v>
      </c>
      <c r="D12" s="398">
        <v>50000</v>
      </c>
      <c r="E12" s="263">
        <v>11</v>
      </c>
      <c r="F12" s="360" t="s">
        <v>816</v>
      </c>
    </row>
    <row r="13" spans="1:6" s="110" customFormat="1" ht="11.25" customHeight="1" x14ac:dyDescent="0.2">
      <c r="A13" s="111" t="s">
        <v>481</v>
      </c>
      <c r="B13" s="351">
        <v>0.73</v>
      </c>
      <c r="C13" s="594" t="s">
        <v>1030</v>
      </c>
      <c r="D13" s="398">
        <v>21.5</v>
      </c>
      <c r="E13" s="263">
        <v>0.73</v>
      </c>
      <c r="F13" s="360">
        <v>40000</v>
      </c>
    </row>
    <row r="14" spans="1:6" s="110" customFormat="1" ht="11.25" customHeight="1" x14ac:dyDescent="0.2">
      <c r="A14" s="111" t="s">
        <v>482</v>
      </c>
      <c r="B14" s="351">
        <v>30</v>
      </c>
      <c r="C14" s="594" t="s">
        <v>1030</v>
      </c>
      <c r="D14" s="398">
        <v>50000</v>
      </c>
      <c r="E14" s="263">
        <v>30</v>
      </c>
      <c r="F14" s="360">
        <v>15000</v>
      </c>
    </row>
    <row r="15" spans="1:6" s="110" customFormat="1" ht="11.25" customHeight="1" x14ac:dyDescent="0.2">
      <c r="A15" s="111" t="s">
        <v>584</v>
      </c>
      <c r="B15" s="351">
        <v>0.14000000000000001</v>
      </c>
      <c r="C15" s="594" t="s">
        <v>1031</v>
      </c>
      <c r="D15" s="398">
        <v>50000</v>
      </c>
      <c r="E15" s="263">
        <v>36</v>
      </c>
      <c r="F15" s="360">
        <v>0.14000000000000001</v>
      </c>
    </row>
    <row r="16" spans="1:6" s="110" customFormat="1" ht="11.25" customHeight="1" x14ac:dyDescent="0.2">
      <c r="A16" s="111" t="s">
        <v>69</v>
      </c>
      <c r="B16" s="351">
        <v>12</v>
      </c>
      <c r="C16" s="594" t="s">
        <v>1030</v>
      </c>
      <c r="D16" s="398">
        <v>17500</v>
      </c>
      <c r="E16" s="263">
        <v>12</v>
      </c>
      <c r="F16" s="360" t="s">
        <v>816</v>
      </c>
    </row>
    <row r="17" spans="1:6" s="110" customFormat="1" ht="11.25" customHeight="1" x14ac:dyDescent="0.2">
      <c r="A17" s="111" t="s">
        <v>585</v>
      </c>
      <c r="B17" s="351">
        <v>220</v>
      </c>
      <c r="C17" s="594" t="s">
        <v>1030</v>
      </c>
      <c r="D17" s="398">
        <v>50000</v>
      </c>
      <c r="E17" s="263">
        <v>220</v>
      </c>
      <c r="F17" s="360" t="s">
        <v>816</v>
      </c>
    </row>
    <row r="18" spans="1:6" s="110" customFormat="1" ht="11.25" customHeight="1" x14ac:dyDescent="0.2">
      <c r="A18" s="111" t="s">
        <v>964</v>
      </c>
      <c r="B18" s="351">
        <v>0.14000000000000001</v>
      </c>
      <c r="C18" s="594" t="s">
        <v>1030</v>
      </c>
      <c r="D18" s="398">
        <v>1900</v>
      </c>
      <c r="E18" s="263">
        <v>0.14000000000000001</v>
      </c>
      <c r="F18" s="360" t="s">
        <v>816</v>
      </c>
    </row>
    <row r="19" spans="1:6" s="110" customFormat="1" ht="11.25" customHeight="1" x14ac:dyDescent="0.2">
      <c r="A19" s="111" t="s">
        <v>586</v>
      </c>
      <c r="B19" s="351">
        <v>13</v>
      </c>
      <c r="C19" s="594" t="s">
        <v>1031</v>
      </c>
      <c r="D19" s="398">
        <v>2000</v>
      </c>
      <c r="E19" s="263">
        <v>71.3</v>
      </c>
      <c r="F19" s="360">
        <v>13</v>
      </c>
    </row>
    <row r="20" spans="1:6" s="110" customFormat="1" ht="11.25" customHeight="1" x14ac:dyDescent="0.2">
      <c r="A20" s="111" t="s">
        <v>587</v>
      </c>
      <c r="B20" s="351">
        <v>1.7999999999999999E-2</v>
      </c>
      <c r="C20" s="594" t="s">
        <v>1031</v>
      </c>
      <c r="D20" s="398">
        <v>4.7</v>
      </c>
      <c r="E20" s="263">
        <v>2.7E-2</v>
      </c>
      <c r="F20" s="360">
        <v>1.7999999999999999E-2</v>
      </c>
    </row>
    <row r="21" spans="1:6" s="110" customFormat="1" ht="11.25" customHeight="1" x14ac:dyDescent="0.2">
      <c r="A21" s="111" t="s">
        <v>588</v>
      </c>
      <c r="B21" s="351">
        <v>1.7999999999999999E-2</v>
      </c>
      <c r="C21" s="594" t="s">
        <v>1031</v>
      </c>
      <c r="D21" s="398">
        <v>0.8</v>
      </c>
      <c r="E21" s="263">
        <v>0.3</v>
      </c>
      <c r="F21" s="360">
        <v>1.7999999999999999E-2</v>
      </c>
    </row>
    <row r="22" spans="1:6" s="110" customFormat="1" ht="11.25" customHeight="1" x14ac:dyDescent="0.2">
      <c r="A22" s="111" t="s">
        <v>589</v>
      </c>
      <c r="B22" s="351">
        <v>1.7999999999999999E-2</v>
      </c>
      <c r="C22" s="594" t="s">
        <v>1031</v>
      </c>
      <c r="D22" s="398">
        <v>0.75</v>
      </c>
      <c r="E22" s="263">
        <v>0.68</v>
      </c>
      <c r="F22" s="360">
        <v>1.7999999999999999E-2</v>
      </c>
    </row>
    <row r="23" spans="1:6" s="110" customFormat="1" ht="11.25" customHeight="1" x14ac:dyDescent="0.2">
      <c r="A23" s="111" t="s">
        <v>590</v>
      </c>
      <c r="B23" s="351">
        <v>0.12999999999999998</v>
      </c>
      <c r="C23" s="594" t="s">
        <v>657</v>
      </c>
      <c r="D23" s="398">
        <v>0.12999999999999998</v>
      </c>
      <c r="E23" s="263">
        <v>0.44</v>
      </c>
      <c r="F23" s="360" t="s">
        <v>816</v>
      </c>
    </row>
    <row r="24" spans="1:6" s="110" customFormat="1" ht="11.25" customHeight="1" x14ac:dyDescent="0.2">
      <c r="A24" s="111" t="s">
        <v>591</v>
      </c>
      <c r="B24" s="351">
        <v>1.7999999999999999E-2</v>
      </c>
      <c r="C24" s="594" t="s">
        <v>1031</v>
      </c>
      <c r="D24" s="398">
        <v>0.4</v>
      </c>
      <c r="E24" s="263">
        <v>0.64</v>
      </c>
      <c r="F24" s="360">
        <v>1.7999999999999999E-2</v>
      </c>
    </row>
    <row r="25" spans="1:6" s="110" customFormat="1" ht="11.25" customHeight="1" x14ac:dyDescent="0.2">
      <c r="A25" s="111" t="s">
        <v>100</v>
      </c>
      <c r="B25" s="351">
        <v>3.7999999999999999E-2</v>
      </c>
      <c r="C25" s="594" t="s">
        <v>1031</v>
      </c>
      <c r="D25" s="398">
        <v>50000</v>
      </c>
      <c r="E25" s="263">
        <v>0.66</v>
      </c>
      <c r="F25" s="360">
        <v>3.7999999999999999E-2</v>
      </c>
    </row>
    <row r="26" spans="1:6" s="110" customFormat="1" ht="11.25" customHeight="1" x14ac:dyDescent="0.2">
      <c r="A26" s="111" t="s">
        <v>195</v>
      </c>
      <c r="B26" s="351">
        <v>0.5</v>
      </c>
      <c r="C26" s="594" t="s">
        <v>657</v>
      </c>
      <c r="D26" s="398">
        <v>0.5</v>
      </c>
      <c r="E26" s="263">
        <v>14</v>
      </c>
      <c r="F26" s="360" t="s">
        <v>816</v>
      </c>
    </row>
    <row r="27" spans="1:6" s="110" customFormat="1" ht="11.25" customHeight="1" x14ac:dyDescent="0.2">
      <c r="A27" s="111" t="s">
        <v>101</v>
      </c>
      <c r="B27" s="351">
        <v>0.44</v>
      </c>
      <c r="C27" s="594" t="s">
        <v>1031</v>
      </c>
      <c r="D27" s="398">
        <v>360</v>
      </c>
      <c r="E27" s="263">
        <v>2380</v>
      </c>
      <c r="F27" s="360">
        <v>0.44</v>
      </c>
    </row>
    <row r="28" spans="1:6" s="110" customFormat="1" ht="11.25" customHeight="1" x14ac:dyDescent="0.2">
      <c r="A28" s="353" t="s">
        <v>927</v>
      </c>
      <c r="B28" s="351">
        <v>0.37322971522061449</v>
      </c>
      <c r="C28" s="594" t="s">
        <v>1030</v>
      </c>
      <c r="D28" s="398">
        <v>320</v>
      </c>
      <c r="E28" s="263">
        <v>0.37322971522061449</v>
      </c>
      <c r="F28" s="360">
        <v>1400</v>
      </c>
    </row>
    <row r="29" spans="1:6" s="110" customFormat="1" ht="11.25" customHeight="1" x14ac:dyDescent="0.2">
      <c r="A29" s="111" t="s">
        <v>102</v>
      </c>
      <c r="B29" s="351">
        <v>2.2000000000000002</v>
      </c>
      <c r="C29" s="594" t="s">
        <v>1031</v>
      </c>
      <c r="D29" s="398">
        <v>135</v>
      </c>
      <c r="E29" s="263">
        <v>3</v>
      </c>
      <c r="F29" s="360">
        <v>2.2000000000000002</v>
      </c>
    </row>
    <row r="30" spans="1:6" s="110" customFormat="1" ht="11.25" customHeight="1" x14ac:dyDescent="0.2">
      <c r="A30" s="111" t="s">
        <v>103</v>
      </c>
      <c r="B30" s="351">
        <v>1000</v>
      </c>
      <c r="C30" s="594" t="s">
        <v>1030</v>
      </c>
      <c r="D30" s="398">
        <v>50000</v>
      </c>
      <c r="E30" s="263">
        <v>1000</v>
      </c>
      <c r="F30" s="360" t="s">
        <v>816</v>
      </c>
    </row>
    <row r="31" spans="1:6" s="110" customFormat="1" ht="11.25" customHeight="1" x14ac:dyDescent="0.2">
      <c r="A31" s="111" t="s">
        <v>104</v>
      </c>
      <c r="B31" s="351">
        <v>340</v>
      </c>
      <c r="C31" s="594" t="s">
        <v>1030</v>
      </c>
      <c r="D31" s="398">
        <v>50000</v>
      </c>
      <c r="E31" s="263">
        <v>340</v>
      </c>
      <c r="F31" s="360" t="s">
        <v>816</v>
      </c>
    </row>
    <row r="32" spans="1:6" s="110" customFormat="1" ht="11.25" customHeight="1" x14ac:dyDescent="0.2">
      <c r="A32" s="111" t="s">
        <v>105</v>
      </c>
      <c r="B32" s="351">
        <v>140</v>
      </c>
      <c r="C32" s="594" t="s">
        <v>1031</v>
      </c>
      <c r="D32" s="398">
        <v>510</v>
      </c>
      <c r="E32" s="263">
        <v>320</v>
      </c>
      <c r="F32" s="360">
        <v>140</v>
      </c>
    </row>
    <row r="33" spans="1:6" s="110" customFormat="1" ht="11.25" customHeight="1" x14ac:dyDescent="0.2">
      <c r="A33" s="111" t="s">
        <v>106</v>
      </c>
      <c r="B33" s="351">
        <v>16</v>
      </c>
      <c r="C33" s="594" t="s">
        <v>1030</v>
      </c>
      <c r="D33" s="398">
        <v>50000</v>
      </c>
      <c r="E33" s="263">
        <v>16</v>
      </c>
      <c r="F33" s="360">
        <v>1500</v>
      </c>
    </row>
    <row r="34" spans="1:6" s="110" customFormat="1" ht="11.25" customHeight="1" x14ac:dyDescent="0.2">
      <c r="A34" s="111" t="s">
        <v>107</v>
      </c>
      <c r="B34" s="351">
        <v>9.3000000000000007</v>
      </c>
      <c r="C34" s="594" t="s">
        <v>1030</v>
      </c>
      <c r="D34" s="398">
        <v>50000</v>
      </c>
      <c r="E34" s="263">
        <v>9.3000000000000007</v>
      </c>
      <c r="F34" s="360" t="s">
        <v>816</v>
      </c>
    </row>
    <row r="35" spans="1:6" s="110" customFormat="1" ht="11.25" customHeight="1" x14ac:dyDescent="0.2">
      <c r="A35" s="111" t="s">
        <v>108</v>
      </c>
      <c r="B35" s="351">
        <v>2.2999999999999998</v>
      </c>
      <c r="C35" s="594" t="s">
        <v>1031</v>
      </c>
      <c r="D35" s="398">
        <v>520</v>
      </c>
      <c r="E35" s="263">
        <v>9.8000000000000007</v>
      </c>
      <c r="F35" s="360">
        <v>2.2999999999999998</v>
      </c>
    </row>
    <row r="36" spans="1:6" s="110" customFormat="1" ht="11.25" customHeight="1" x14ac:dyDescent="0.2">
      <c r="A36" s="111" t="s">
        <v>524</v>
      </c>
      <c r="B36" s="351">
        <v>1.5999999999999999E-5</v>
      </c>
      <c r="C36" s="594" t="s">
        <v>1031</v>
      </c>
      <c r="D36" s="398">
        <v>2.5</v>
      </c>
      <c r="E36" s="263">
        <v>4.0000000000000001E-3</v>
      </c>
      <c r="F36" s="360">
        <v>1.5999999999999999E-5</v>
      </c>
    </row>
    <row r="37" spans="1:6" s="110" customFormat="1" ht="11.25" customHeight="1" x14ac:dyDescent="0.2">
      <c r="A37" s="111" t="s">
        <v>109</v>
      </c>
      <c r="B37" s="351">
        <v>19</v>
      </c>
      <c r="C37" s="594" t="s">
        <v>1030</v>
      </c>
      <c r="D37" s="398">
        <v>50000</v>
      </c>
      <c r="E37" s="263">
        <v>19</v>
      </c>
      <c r="F37" s="360" t="s">
        <v>816</v>
      </c>
    </row>
    <row r="38" spans="1:6" s="110" customFormat="1" ht="11.25" customHeight="1" x14ac:dyDescent="0.2">
      <c r="A38" s="111" t="s">
        <v>110</v>
      </c>
      <c r="B38" s="351">
        <v>50</v>
      </c>
      <c r="C38" s="594" t="s">
        <v>657</v>
      </c>
      <c r="D38" s="398">
        <v>50</v>
      </c>
      <c r="E38" s="263">
        <v>64</v>
      </c>
      <c r="F38" s="360">
        <v>21000</v>
      </c>
    </row>
    <row r="39" spans="1:6" s="110" customFormat="1" ht="11.25" customHeight="1" x14ac:dyDescent="0.2">
      <c r="A39" s="111" t="s">
        <v>669</v>
      </c>
      <c r="B39" s="351">
        <v>16</v>
      </c>
      <c r="C39" s="594" t="s">
        <v>657</v>
      </c>
      <c r="D39" s="398">
        <v>16</v>
      </c>
      <c r="E39" s="263">
        <v>20857.142857142859</v>
      </c>
      <c r="F39" s="360" t="s">
        <v>816</v>
      </c>
    </row>
    <row r="40" spans="1:6" ht="11.25" customHeight="1" x14ac:dyDescent="0.2">
      <c r="A40" s="136" t="s">
        <v>111</v>
      </c>
      <c r="B40" s="351">
        <v>5.0999999999999996</v>
      </c>
      <c r="C40" s="594" t="s">
        <v>1031</v>
      </c>
      <c r="D40" s="398">
        <v>2400</v>
      </c>
      <c r="E40" s="263">
        <v>28</v>
      </c>
      <c r="F40" s="360">
        <v>5.0999999999999996</v>
      </c>
    </row>
    <row r="41" spans="1:6" ht="11.25" customHeight="1" x14ac:dyDescent="0.2">
      <c r="A41" s="111" t="s">
        <v>670</v>
      </c>
      <c r="B41" s="351">
        <v>187.71428571428572</v>
      </c>
      <c r="C41" s="594" t="s">
        <v>1030</v>
      </c>
      <c r="D41" s="398">
        <v>50000</v>
      </c>
      <c r="E41" s="263">
        <v>187.71428571428572</v>
      </c>
      <c r="F41" s="360" t="s">
        <v>816</v>
      </c>
    </row>
    <row r="42" spans="1:6" ht="11.25" customHeight="1" x14ac:dyDescent="0.2">
      <c r="A42" s="111" t="s">
        <v>112</v>
      </c>
      <c r="B42" s="351">
        <v>0.18</v>
      </c>
      <c r="C42" s="594" t="s">
        <v>657</v>
      </c>
      <c r="D42" s="398">
        <v>0.18</v>
      </c>
      <c r="E42" s="263">
        <v>400</v>
      </c>
      <c r="F42" s="360">
        <v>150</v>
      </c>
    </row>
    <row r="43" spans="1:6" ht="11.25" customHeight="1" x14ac:dyDescent="0.2">
      <c r="A43" s="111" t="s">
        <v>522</v>
      </c>
      <c r="B43" s="351">
        <v>50</v>
      </c>
      <c r="C43" s="594" t="s">
        <v>1030</v>
      </c>
      <c r="D43" s="398">
        <v>50000</v>
      </c>
      <c r="E43" s="263">
        <v>50</v>
      </c>
      <c r="F43" s="360" t="s">
        <v>816</v>
      </c>
    </row>
    <row r="44" spans="1:6" ht="11.25" customHeight="1" x14ac:dyDescent="0.2">
      <c r="A44" s="111" t="s">
        <v>667</v>
      </c>
      <c r="B44" s="351">
        <v>20</v>
      </c>
      <c r="C44" s="594" t="s">
        <v>1030</v>
      </c>
      <c r="D44" s="398">
        <v>50000</v>
      </c>
      <c r="E44" s="263">
        <v>20</v>
      </c>
      <c r="F44" s="360" t="s">
        <v>816</v>
      </c>
    </row>
    <row r="45" spans="1:6" ht="11.25" customHeight="1" x14ac:dyDescent="0.2">
      <c r="A45" s="111" t="s">
        <v>668</v>
      </c>
      <c r="B45" s="351">
        <v>50</v>
      </c>
      <c r="C45" s="594" t="s">
        <v>1030</v>
      </c>
      <c r="D45" s="398">
        <v>50000</v>
      </c>
      <c r="E45" s="263">
        <v>50</v>
      </c>
      <c r="F45" s="360" t="s">
        <v>816</v>
      </c>
    </row>
    <row r="46" spans="1:6" ht="11.25" customHeight="1" x14ac:dyDescent="0.2">
      <c r="A46" s="111" t="s">
        <v>113</v>
      </c>
      <c r="B46" s="351">
        <v>1.7999999999999999E-2</v>
      </c>
      <c r="C46" s="594" t="s">
        <v>1031</v>
      </c>
      <c r="D46" s="398">
        <v>1</v>
      </c>
      <c r="E46" s="263">
        <v>2</v>
      </c>
      <c r="F46" s="360">
        <v>1.7999999999999999E-2</v>
      </c>
    </row>
    <row r="47" spans="1:6" ht="11.25" customHeight="1" x14ac:dyDescent="0.2">
      <c r="A47" s="111" t="s">
        <v>114</v>
      </c>
      <c r="B47" s="351">
        <v>23</v>
      </c>
      <c r="C47" s="594" t="s">
        <v>1030</v>
      </c>
      <c r="D47" s="398">
        <v>50000</v>
      </c>
      <c r="E47" s="263">
        <v>23</v>
      </c>
      <c r="F47" s="360" t="s">
        <v>816</v>
      </c>
    </row>
    <row r="48" spans="1:6" ht="11.25" customHeight="1" x14ac:dyDescent="0.2">
      <c r="A48" s="111" t="s">
        <v>115</v>
      </c>
      <c r="B48" s="351">
        <v>2.9</v>
      </c>
      <c r="C48" s="594" t="s">
        <v>1030</v>
      </c>
      <c r="D48" s="398">
        <v>50000</v>
      </c>
      <c r="E48" s="263">
        <v>2.9</v>
      </c>
      <c r="F48" s="360" t="s">
        <v>816</v>
      </c>
    </row>
    <row r="49" spans="1:6" ht="11.25" customHeight="1" x14ac:dyDescent="0.2">
      <c r="A49" s="111" t="s">
        <v>116</v>
      </c>
      <c r="B49" s="351">
        <v>1</v>
      </c>
      <c r="C49" s="594" t="s">
        <v>1030</v>
      </c>
      <c r="D49" s="398">
        <v>170</v>
      </c>
      <c r="E49" s="263">
        <v>1</v>
      </c>
      <c r="F49" s="360">
        <v>220000</v>
      </c>
    </row>
    <row r="50" spans="1:6" ht="11.25" customHeight="1" x14ac:dyDescent="0.2">
      <c r="A50" s="134" t="s">
        <v>70</v>
      </c>
      <c r="B50" s="351">
        <v>190</v>
      </c>
      <c r="C50" s="594" t="s">
        <v>1030</v>
      </c>
      <c r="D50" s="398">
        <v>29850</v>
      </c>
      <c r="E50" s="263">
        <v>190</v>
      </c>
      <c r="F50" s="360" t="s">
        <v>816</v>
      </c>
    </row>
    <row r="51" spans="1:6" ht="11.25" customHeight="1" x14ac:dyDescent="0.2">
      <c r="A51" s="111" t="s">
        <v>71</v>
      </c>
      <c r="B51" s="351">
        <v>300</v>
      </c>
      <c r="C51" s="594" t="s">
        <v>1030</v>
      </c>
      <c r="D51" s="398">
        <v>50000</v>
      </c>
      <c r="E51" s="263">
        <v>300</v>
      </c>
      <c r="F51" s="360" t="s">
        <v>816</v>
      </c>
    </row>
    <row r="52" spans="1:6" ht="11.25" customHeight="1" x14ac:dyDescent="0.2">
      <c r="A52" s="111" t="s">
        <v>117</v>
      </c>
      <c r="B52" s="351">
        <v>1.7999999999999999E-2</v>
      </c>
      <c r="C52" s="594" t="s">
        <v>1031</v>
      </c>
      <c r="D52" s="398">
        <v>1.25</v>
      </c>
      <c r="E52" s="263">
        <v>7.1</v>
      </c>
      <c r="F52" s="360">
        <v>1.7999999999999999E-2</v>
      </c>
    </row>
    <row r="53" spans="1:6" ht="11.25" customHeight="1" x14ac:dyDescent="0.2">
      <c r="A53" s="111" t="s">
        <v>311</v>
      </c>
      <c r="B53" s="351">
        <v>0.04</v>
      </c>
      <c r="C53" s="594" t="s">
        <v>1030</v>
      </c>
      <c r="D53" s="398">
        <v>10</v>
      </c>
      <c r="E53" s="263">
        <v>0.04</v>
      </c>
      <c r="F53" s="360" t="s">
        <v>816</v>
      </c>
    </row>
    <row r="54" spans="1:6" ht="11.25" customHeight="1" x14ac:dyDescent="0.2">
      <c r="A54" s="111" t="s">
        <v>118</v>
      </c>
      <c r="B54" s="351">
        <v>13</v>
      </c>
      <c r="C54" s="594" t="s">
        <v>1031</v>
      </c>
      <c r="D54" s="398">
        <v>50000</v>
      </c>
      <c r="E54" s="263">
        <v>34</v>
      </c>
      <c r="F54" s="360">
        <v>13</v>
      </c>
    </row>
    <row r="55" spans="1:6" ht="11.25" customHeight="1" x14ac:dyDescent="0.2">
      <c r="A55" s="111" t="s">
        <v>431</v>
      </c>
      <c r="B55" s="351">
        <v>1400</v>
      </c>
      <c r="C55" s="594" t="s">
        <v>1030</v>
      </c>
      <c r="D55" s="398">
        <v>50000</v>
      </c>
      <c r="E55" s="263">
        <v>1400</v>
      </c>
      <c r="F55" s="360" t="s">
        <v>816</v>
      </c>
    </row>
    <row r="56" spans="1:6" ht="11.25" customHeight="1" x14ac:dyDescent="0.2">
      <c r="A56" s="111" t="s">
        <v>119</v>
      </c>
      <c r="B56" s="351">
        <v>10</v>
      </c>
      <c r="C56" s="594" t="s">
        <v>657</v>
      </c>
      <c r="D56" s="398">
        <v>10</v>
      </c>
      <c r="E56" s="263">
        <v>14</v>
      </c>
      <c r="F56" s="360">
        <v>850</v>
      </c>
    </row>
    <row r="57" spans="1:6" ht="11.25" customHeight="1" x14ac:dyDescent="0.2">
      <c r="A57" s="111" t="s">
        <v>188</v>
      </c>
      <c r="B57" s="351">
        <v>71</v>
      </c>
      <c r="C57" s="594" t="s">
        <v>1030</v>
      </c>
      <c r="D57" s="398">
        <v>50000</v>
      </c>
      <c r="E57" s="263">
        <v>71</v>
      </c>
      <c r="F57" s="360">
        <v>850</v>
      </c>
    </row>
    <row r="58" spans="1:6" ht="11.25" customHeight="1" x14ac:dyDescent="0.2">
      <c r="A58" s="111" t="s">
        <v>189</v>
      </c>
      <c r="B58" s="351">
        <v>11</v>
      </c>
      <c r="C58" s="594" t="s">
        <v>657</v>
      </c>
      <c r="D58" s="398">
        <v>11</v>
      </c>
      <c r="E58" s="263">
        <v>15</v>
      </c>
      <c r="F58" s="360">
        <v>850</v>
      </c>
    </row>
    <row r="59" spans="1:6" ht="11.25" customHeight="1" x14ac:dyDescent="0.2">
      <c r="A59" s="111" t="s">
        <v>190</v>
      </c>
      <c r="B59" s="351">
        <v>7.0000000000000001E-3</v>
      </c>
      <c r="C59" s="594" t="s">
        <v>1031</v>
      </c>
      <c r="D59" s="398">
        <v>1550</v>
      </c>
      <c r="E59" s="263">
        <v>4.5</v>
      </c>
      <c r="F59" s="360">
        <v>7.0000000000000001E-3</v>
      </c>
    </row>
    <row r="60" spans="1:6" ht="11.25" customHeight="1" x14ac:dyDescent="0.2">
      <c r="A60" s="111" t="s">
        <v>286</v>
      </c>
      <c r="B60" s="351">
        <v>3.1E-4</v>
      </c>
      <c r="C60" s="594" t="s">
        <v>1031</v>
      </c>
      <c r="D60" s="398">
        <v>45</v>
      </c>
      <c r="E60" s="263">
        <v>1.0999999999999999E-2</v>
      </c>
      <c r="F60" s="360">
        <v>3.1E-4</v>
      </c>
    </row>
    <row r="61" spans="1:6" ht="11.25" customHeight="1" x14ac:dyDescent="0.2">
      <c r="A61" s="111" t="s">
        <v>287</v>
      </c>
      <c r="B61" s="351">
        <v>2.2000000000000001E-4</v>
      </c>
      <c r="C61" s="594" t="s">
        <v>1031</v>
      </c>
      <c r="D61" s="398">
        <v>20</v>
      </c>
      <c r="E61" s="263">
        <v>0.41</v>
      </c>
      <c r="F61" s="360">
        <v>2.2000000000000001E-4</v>
      </c>
    </row>
    <row r="62" spans="1:6" ht="11.25" customHeight="1" x14ac:dyDescent="0.2">
      <c r="A62" s="111" t="s">
        <v>288</v>
      </c>
      <c r="B62" s="351">
        <v>7.9999999999999996E-6</v>
      </c>
      <c r="C62" s="594" t="s">
        <v>1031</v>
      </c>
      <c r="D62" s="398">
        <v>2.75</v>
      </c>
      <c r="E62" s="263">
        <v>1E-3</v>
      </c>
      <c r="F62" s="360">
        <v>7.9999999999999996E-6</v>
      </c>
    </row>
    <row r="63" spans="1:6" ht="11.25" customHeight="1" x14ac:dyDescent="0.2">
      <c r="A63" s="111" t="s">
        <v>196</v>
      </c>
      <c r="B63" s="351">
        <v>47</v>
      </c>
      <c r="C63" s="594" t="s">
        <v>1030</v>
      </c>
      <c r="D63" s="398">
        <v>50000</v>
      </c>
      <c r="E63" s="263">
        <v>47</v>
      </c>
      <c r="F63" s="360" t="s">
        <v>816</v>
      </c>
    </row>
    <row r="64" spans="1:6" ht="11.25" customHeight="1" x14ac:dyDescent="0.2">
      <c r="A64" s="111" t="s">
        <v>197</v>
      </c>
      <c r="B64" s="351">
        <v>79</v>
      </c>
      <c r="C64" s="594" t="s">
        <v>1031</v>
      </c>
      <c r="D64" s="398">
        <v>20000</v>
      </c>
      <c r="E64" s="263">
        <v>910</v>
      </c>
      <c r="F64" s="360">
        <v>79</v>
      </c>
    </row>
    <row r="65" spans="1:6" ht="11.25" customHeight="1" x14ac:dyDescent="0.2">
      <c r="A65" s="111" t="s">
        <v>243</v>
      </c>
      <c r="B65" s="351">
        <v>0.6</v>
      </c>
      <c r="C65" s="594" t="s">
        <v>1031</v>
      </c>
      <c r="D65" s="398">
        <v>1500</v>
      </c>
      <c r="E65" s="263">
        <v>25</v>
      </c>
      <c r="F65" s="360">
        <v>0.6</v>
      </c>
    </row>
    <row r="66" spans="1:6" ht="11.25" customHeight="1" x14ac:dyDescent="0.2">
      <c r="A66" s="111" t="s">
        <v>244</v>
      </c>
      <c r="B66" s="351">
        <v>620</v>
      </c>
      <c r="C66" s="594" t="s">
        <v>1030</v>
      </c>
      <c r="D66" s="398">
        <v>50000</v>
      </c>
      <c r="E66" s="263">
        <v>620</v>
      </c>
      <c r="F66" s="360" t="s">
        <v>816</v>
      </c>
    </row>
    <row r="67" spans="1:6" ht="11.25" customHeight="1" x14ac:dyDescent="0.2">
      <c r="A67" s="111" t="s">
        <v>191</v>
      </c>
      <c r="B67" s="351">
        <v>260</v>
      </c>
      <c r="C67" s="594" t="s">
        <v>657</v>
      </c>
      <c r="D67" s="398">
        <v>260</v>
      </c>
      <c r="E67" s="263">
        <v>558</v>
      </c>
      <c r="F67" s="360" t="s">
        <v>45</v>
      </c>
    </row>
    <row r="68" spans="1:6" ht="11.25" customHeight="1" x14ac:dyDescent="0.2">
      <c r="A68" s="111" t="s">
        <v>805</v>
      </c>
      <c r="B68" s="351">
        <v>0.3</v>
      </c>
      <c r="C68" s="594" t="s">
        <v>657</v>
      </c>
      <c r="D68" s="398">
        <v>0.3</v>
      </c>
      <c r="E68" s="263">
        <v>790</v>
      </c>
      <c r="F68" s="360">
        <v>290</v>
      </c>
    </row>
    <row r="69" spans="1:6" ht="11.25" customHeight="1" x14ac:dyDescent="0.2">
      <c r="A69" s="111" t="s">
        <v>72</v>
      </c>
      <c r="B69" s="351">
        <v>70</v>
      </c>
      <c r="C69" s="594" t="s">
        <v>1030</v>
      </c>
      <c r="D69" s="398">
        <v>50000</v>
      </c>
      <c r="E69" s="263">
        <v>70</v>
      </c>
      <c r="F69" s="360" t="s">
        <v>816</v>
      </c>
    </row>
    <row r="70" spans="1:6" ht="11.25" customHeight="1" x14ac:dyDescent="0.2">
      <c r="A70" s="111" t="s">
        <v>806</v>
      </c>
      <c r="B70" s="351">
        <v>10</v>
      </c>
      <c r="C70" s="594" t="s">
        <v>657</v>
      </c>
      <c r="D70" s="398">
        <v>10</v>
      </c>
      <c r="E70" s="263">
        <v>520</v>
      </c>
      <c r="F70" s="360">
        <v>15</v>
      </c>
    </row>
    <row r="71" spans="1:6" ht="11.25" customHeight="1" x14ac:dyDescent="0.2">
      <c r="A71" s="111" t="s">
        <v>245</v>
      </c>
      <c r="B71" s="351">
        <v>0.06</v>
      </c>
      <c r="C71" s="594" t="s">
        <v>1030</v>
      </c>
      <c r="D71" s="398">
        <v>50000</v>
      </c>
      <c r="E71" s="263">
        <v>0.06</v>
      </c>
      <c r="F71" s="360">
        <v>4.5999999999999996</v>
      </c>
    </row>
    <row r="72" spans="1:6" ht="11.25" customHeight="1" x14ac:dyDescent="0.2">
      <c r="A72" s="111" t="s">
        <v>807</v>
      </c>
      <c r="B72" s="351">
        <v>2.5000000000000001E-5</v>
      </c>
      <c r="C72" s="594" t="s">
        <v>1031</v>
      </c>
      <c r="D72" s="398">
        <v>41</v>
      </c>
      <c r="E72" s="263">
        <v>1.9E-3</v>
      </c>
      <c r="F72" s="360">
        <v>2.5000000000000001E-5</v>
      </c>
    </row>
    <row r="73" spans="1:6" ht="11.25" customHeight="1" x14ac:dyDescent="0.2">
      <c r="A73" s="111" t="s">
        <v>808</v>
      </c>
      <c r="B73" s="351">
        <v>210</v>
      </c>
      <c r="C73" s="594" t="s">
        <v>1030</v>
      </c>
      <c r="D73" s="398">
        <v>50000</v>
      </c>
      <c r="E73" s="263">
        <v>210</v>
      </c>
      <c r="F73" s="360">
        <v>44000</v>
      </c>
    </row>
    <row r="74" spans="1:6" ht="11.25" customHeight="1" x14ac:dyDescent="0.2">
      <c r="A74" s="111" t="s">
        <v>810</v>
      </c>
      <c r="B74" s="351">
        <v>120</v>
      </c>
      <c r="C74" s="594" t="s">
        <v>1030</v>
      </c>
      <c r="D74" s="398">
        <v>400</v>
      </c>
      <c r="E74" s="263">
        <v>120</v>
      </c>
      <c r="F74" s="360">
        <v>850</v>
      </c>
    </row>
    <row r="75" spans="1:6" ht="11.25" customHeight="1" x14ac:dyDescent="0.2">
      <c r="A75" s="111" t="s">
        <v>809</v>
      </c>
      <c r="B75" s="351">
        <v>2900</v>
      </c>
      <c r="C75" s="594" t="s">
        <v>1030</v>
      </c>
      <c r="D75" s="398">
        <v>50000</v>
      </c>
      <c r="E75" s="263">
        <v>2900</v>
      </c>
      <c r="F75" s="360">
        <v>1100000</v>
      </c>
    </row>
    <row r="76" spans="1:6" ht="11.25" customHeight="1" x14ac:dyDescent="0.2">
      <c r="A76" s="134" t="s">
        <v>73</v>
      </c>
      <c r="B76" s="351">
        <v>10</v>
      </c>
      <c r="C76" s="594" t="s">
        <v>1030</v>
      </c>
      <c r="D76" s="398">
        <v>50000</v>
      </c>
      <c r="E76" s="263">
        <v>10</v>
      </c>
      <c r="F76" s="360" t="s">
        <v>816</v>
      </c>
    </row>
    <row r="77" spans="1:6" ht="11.25" customHeight="1" x14ac:dyDescent="0.2">
      <c r="A77" s="111" t="s">
        <v>246</v>
      </c>
      <c r="B77" s="351">
        <v>14.3</v>
      </c>
      <c r="C77" s="594" t="s">
        <v>1030</v>
      </c>
      <c r="D77" s="398">
        <v>50000</v>
      </c>
      <c r="E77" s="263">
        <v>14.3</v>
      </c>
      <c r="F77" s="360">
        <v>5300</v>
      </c>
    </row>
    <row r="78" spans="1:6" ht="11.25" customHeight="1" x14ac:dyDescent="0.2">
      <c r="A78" s="134" t="s">
        <v>74</v>
      </c>
      <c r="B78" s="351">
        <v>3</v>
      </c>
      <c r="C78" s="594" t="s">
        <v>1031</v>
      </c>
      <c r="D78" s="398">
        <v>50000</v>
      </c>
      <c r="E78" s="263">
        <v>9.1</v>
      </c>
      <c r="F78" s="360">
        <v>3</v>
      </c>
    </row>
    <row r="79" spans="1:6" ht="11.25" customHeight="1" x14ac:dyDescent="0.2">
      <c r="A79" s="134" t="s">
        <v>75</v>
      </c>
      <c r="B79" s="351">
        <v>81</v>
      </c>
      <c r="C79" s="594" t="s">
        <v>1030</v>
      </c>
      <c r="D79" s="398">
        <v>50000</v>
      </c>
      <c r="E79" s="263">
        <v>81</v>
      </c>
      <c r="F79" s="360" t="s">
        <v>816</v>
      </c>
    </row>
    <row r="80" spans="1:6" ht="11.25" customHeight="1" x14ac:dyDescent="0.2">
      <c r="A80" s="111" t="s">
        <v>312</v>
      </c>
      <c r="B80" s="351">
        <v>50000</v>
      </c>
      <c r="C80" s="594" t="s">
        <v>657</v>
      </c>
      <c r="D80" s="398">
        <v>50000</v>
      </c>
      <c r="E80" s="263">
        <v>500000</v>
      </c>
      <c r="F80" s="360" t="s">
        <v>816</v>
      </c>
    </row>
    <row r="81" spans="1:6" ht="11.25" customHeight="1" x14ac:dyDescent="0.2">
      <c r="A81" s="111" t="s">
        <v>506</v>
      </c>
      <c r="B81" s="351">
        <v>3.1E-9</v>
      </c>
      <c r="C81" s="594" t="s">
        <v>1030</v>
      </c>
      <c r="D81" s="398">
        <v>0.1</v>
      </c>
      <c r="E81" s="263">
        <v>3.1E-9</v>
      </c>
      <c r="F81" s="360">
        <v>5.0000000000000001E-9</v>
      </c>
    </row>
    <row r="82" spans="1:6" ht="11.25" customHeight="1" x14ac:dyDescent="0.2">
      <c r="A82" s="111" t="s">
        <v>76</v>
      </c>
      <c r="B82" s="351">
        <v>60</v>
      </c>
      <c r="C82" s="594" t="s">
        <v>1030</v>
      </c>
      <c r="D82" s="398">
        <v>21000</v>
      </c>
      <c r="E82" s="263">
        <v>60</v>
      </c>
      <c r="F82" s="360" t="s">
        <v>816</v>
      </c>
    </row>
    <row r="83" spans="1:6" ht="11.25" customHeight="1" x14ac:dyDescent="0.2">
      <c r="A83" s="111" t="s">
        <v>295</v>
      </c>
      <c r="B83" s="351">
        <v>8.6999999999999994E-3</v>
      </c>
      <c r="C83" s="594" t="s">
        <v>1030</v>
      </c>
      <c r="D83" s="398">
        <v>162.5</v>
      </c>
      <c r="E83" s="263">
        <v>8.6999999999999994E-3</v>
      </c>
      <c r="F83" s="360">
        <v>52</v>
      </c>
    </row>
    <row r="84" spans="1:6" ht="11.25" customHeight="1" x14ac:dyDescent="0.2">
      <c r="A84" s="111" t="s">
        <v>264</v>
      </c>
      <c r="B84" s="351">
        <v>2.3E-3</v>
      </c>
      <c r="C84" s="594" t="s">
        <v>1030</v>
      </c>
      <c r="D84" s="398">
        <v>41</v>
      </c>
      <c r="E84" s="263">
        <v>2.3E-3</v>
      </c>
      <c r="F84" s="360">
        <v>0.81</v>
      </c>
    </row>
    <row r="85" spans="1:6" ht="11.25" customHeight="1" x14ac:dyDescent="0.2">
      <c r="A85" s="111" t="s">
        <v>27</v>
      </c>
      <c r="B85" s="351">
        <v>50000</v>
      </c>
      <c r="C85" s="594" t="s">
        <v>657</v>
      </c>
      <c r="D85" s="398">
        <v>50000</v>
      </c>
      <c r="E85" s="263" t="s">
        <v>816</v>
      </c>
      <c r="F85" s="360" t="s">
        <v>816</v>
      </c>
    </row>
    <row r="86" spans="1:6" ht="11.25" customHeight="1" x14ac:dyDescent="0.2">
      <c r="A86" s="111" t="s">
        <v>265</v>
      </c>
      <c r="B86" s="351">
        <v>7.3</v>
      </c>
      <c r="C86" s="594" t="s">
        <v>1030</v>
      </c>
      <c r="D86" s="398">
        <v>30</v>
      </c>
      <c r="E86" s="263">
        <v>7.3</v>
      </c>
      <c r="F86" s="360">
        <v>1070</v>
      </c>
    </row>
    <row r="87" spans="1:6" ht="11.25" customHeight="1" x14ac:dyDescent="0.2">
      <c r="A87" s="111" t="s">
        <v>266</v>
      </c>
      <c r="B87" s="351">
        <v>7.1</v>
      </c>
      <c r="C87" s="594" t="s">
        <v>1030</v>
      </c>
      <c r="D87" s="398">
        <v>130</v>
      </c>
      <c r="E87" s="263">
        <v>7.1</v>
      </c>
      <c r="F87" s="360">
        <v>18</v>
      </c>
    </row>
    <row r="88" spans="1:6" ht="11.25" customHeight="1" x14ac:dyDescent="0.2">
      <c r="A88" s="111" t="s">
        <v>267</v>
      </c>
      <c r="B88" s="351">
        <v>3.9</v>
      </c>
      <c r="C88" s="594" t="s">
        <v>1030</v>
      </c>
      <c r="D88" s="398">
        <v>845</v>
      </c>
      <c r="E88" s="263">
        <v>3.9</v>
      </c>
      <c r="F88" s="360">
        <v>5300</v>
      </c>
    </row>
    <row r="89" spans="1:6" ht="11.25" customHeight="1" x14ac:dyDescent="0.2">
      <c r="A89" s="111" t="s">
        <v>77</v>
      </c>
      <c r="B89" s="351">
        <v>1800</v>
      </c>
      <c r="C89" s="594" t="s">
        <v>1030</v>
      </c>
      <c r="D89" s="398">
        <v>50000</v>
      </c>
      <c r="E89" s="263">
        <v>1800</v>
      </c>
      <c r="F89" s="360" t="s">
        <v>816</v>
      </c>
    </row>
    <row r="90" spans="1:6" ht="11.25" customHeight="1" x14ac:dyDescent="0.2">
      <c r="A90" s="111" t="s">
        <v>268</v>
      </c>
      <c r="B90" s="351">
        <v>9.0000000000000006E-5</v>
      </c>
      <c r="C90" s="594" t="s">
        <v>1031</v>
      </c>
      <c r="D90" s="398">
        <v>20</v>
      </c>
      <c r="E90" s="263">
        <v>3.5999999999999999E-3</v>
      </c>
      <c r="F90" s="360">
        <v>9.0000000000000006E-5</v>
      </c>
    </row>
    <row r="91" spans="1:6" ht="11.25" customHeight="1" x14ac:dyDescent="0.2">
      <c r="A91" s="111" t="s">
        <v>269</v>
      </c>
      <c r="B91" s="351">
        <v>3.8999999999999999E-5</v>
      </c>
      <c r="C91" s="594" t="s">
        <v>1031</v>
      </c>
      <c r="D91" s="398">
        <v>100</v>
      </c>
      <c r="E91" s="263">
        <v>3.5999999999999999E-3</v>
      </c>
      <c r="F91" s="360">
        <v>3.8999999999999999E-5</v>
      </c>
    </row>
    <row r="92" spans="1:6" ht="11.25" customHeight="1" x14ac:dyDescent="0.2">
      <c r="A92" s="111" t="s">
        <v>296</v>
      </c>
      <c r="B92" s="351">
        <v>2.4000000000000001E-4</v>
      </c>
      <c r="C92" s="594" t="s">
        <v>1031</v>
      </c>
      <c r="D92" s="398">
        <v>3.1</v>
      </c>
      <c r="E92" s="263">
        <v>2.9999999999999997E-4</v>
      </c>
      <c r="F92" s="360">
        <v>2.4000000000000001E-4</v>
      </c>
    </row>
    <row r="93" spans="1:6" ht="11.25" customHeight="1" x14ac:dyDescent="0.2">
      <c r="A93" s="111" t="s">
        <v>270</v>
      </c>
      <c r="B93" s="351">
        <v>0.3</v>
      </c>
      <c r="C93" s="594" t="s">
        <v>1030</v>
      </c>
      <c r="D93" s="398">
        <v>6</v>
      </c>
      <c r="E93" s="263">
        <v>0.3</v>
      </c>
      <c r="F93" s="360">
        <v>16</v>
      </c>
    </row>
    <row r="94" spans="1:6" ht="11.25" customHeight="1" x14ac:dyDescent="0.2">
      <c r="A94" s="111" t="s">
        <v>289</v>
      </c>
      <c r="B94" s="351">
        <v>0.02</v>
      </c>
      <c r="C94" s="594" t="s">
        <v>1031</v>
      </c>
      <c r="D94" s="398">
        <v>3650</v>
      </c>
      <c r="E94" s="263">
        <v>6.3E-2</v>
      </c>
      <c r="F94" s="360">
        <v>0.02</v>
      </c>
    </row>
    <row r="95" spans="1:6" ht="11.25" customHeight="1" x14ac:dyDescent="0.2">
      <c r="A95" s="111" t="s">
        <v>271</v>
      </c>
      <c r="B95" s="351">
        <v>2.9</v>
      </c>
      <c r="C95" s="594" t="s">
        <v>1031</v>
      </c>
      <c r="D95" s="398">
        <v>10</v>
      </c>
      <c r="E95" s="263">
        <v>12</v>
      </c>
      <c r="F95" s="360">
        <v>2.9</v>
      </c>
    </row>
    <row r="96" spans="1:6" ht="11.25" customHeight="1" x14ac:dyDescent="0.2">
      <c r="A96" s="111" t="s">
        <v>78</v>
      </c>
      <c r="B96" s="351">
        <v>17000</v>
      </c>
      <c r="C96" s="594" t="s">
        <v>1030</v>
      </c>
      <c r="D96" s="398">
        <v>50000</v>
      </c>
      <c r="E96" s="263">
        <v>17000</v>
      </c>
      <c r="F96" s="360" t="s">
        <v>816</v>
      </c>
    </row>
    <row r="97" spans="1:6" ht="11.25" customHeight="1" x14ac:dyDescent="0.2">
      <c r="A97" s="111" t="s">
        <v>272</v>
      </c>
      <c r="B97" s="351">
        <v>1.7999999999999999E-2</v>
      </c>
      <c r="C97" s="594" t="s">
        <v>1031</v>
      </c>
      <c r="D97" s="398">
        <v>9.5000000000000001E-2</v>
      </c>
      <c r="E97" s="263">
        <v>0.28000000000000003</v>
      </c>
      <c r="F97" s="360">
        <v>1.7999999999999999E-2</v>
      </c>
    </row>
    <row r="98" spans="1:6" ht="11.25" customHeight="1" x14ac:dyDescent="0.2">
      <c r="A98" s="111" t="s">
        <v>79</v>
      </c>
      <c r="B98" s="351">
        <v>920</v>
      </c>
      <c r="C98" s="594" t="s">
        <v>1030</v>
      </c>
      <c r="D98" s="398">
        <v>50000</v>
      </c>
      <c r="E98" s="263">
        <v>920</v>
      </c>
      <c r="F98" s="360">
        <v>170000</v>
      </c>
    </row>
    <row r="99" spans="1:6" ht="11.25" customHeight="1" x14ac:dyDescent="0.2">
      <c r="A99" s="111" t="s">
        <v>273</v>
      </c>
      <c r="B99" s="351">
        <v>5.6</v>
      </c>
      <c r="C99" s="594" t="s">
        <v>1030</v>
      </c>
      <c r="D99" s="398">
        <v>50000</v>
      </c>
      <c r="E99" s="263">
        <v>5.6</v>
      </c>
      <c r="F99" s="360" t="s">
        <v>816</v>
      </c>
    </row>
    <row r="100" spans="1:6" ht="11.25" customHeight="1" x14ac:dyDescent="0.2">
      <c r="A100" s="111" t="s">
        <v>274</v>
      </c>
      <c r="B100" s="351">
        <v>2.5000000000000001E-2</v>
      </c>
      <c r="C100" s="594" t="s">
        <v>1030</v>
      </c>
      <c r="D100" s="398">
        <v>50000</v>
      </c>
      <c r="E100" s="263">
        <v>2.5000000000000001E-2</v>
      </c>
      <c r="F100" s="360">
        <v>4.7E-2</v>
      </c>
    </row>
    <row r="101" spans="1:6" ht="11.25" customHeight="1" x14ac:dyDescent="0.2">
      <c r="A101" s="111" t="s">
        <v>275</v>
      </c>
      <c r="B101" s="351">
        <v>0.03</v>
      </c>
      <c r="C101" s="594" t="s">
        <v>1030</v>
      </c>
      <c r="D101" s="398">
        <v>50</v>
      </c>
      <c r="E101" s="263">
        <v>0.03</v>
      </c>
      <c r="F101" s="360" t="s">
        <v>816</v>
      </c>
    </row>
    <row r="102" spans="1:6" ht="11.25" customHeight="1" x14ac:dyDescent="0.2">
      <c r="A102" s="111" t="s">
        <v>277</v>
      </c>
      <c r="B102" s="351">
        <v>8400</v>
      </c>
      <c r="C102" s="594" t="s">
        <v>657</v>
      </c>
      <c r="D102" s="398">
        <v>8400</v>
      </c>
      <c r="E102" s="263">
        <v>14000</v>
      </c>
      <c r="F102" s="360" t="s">
        <v>816</v>
      </c>
    </row>
    <row r="103" spans="1:6" ht="11.25" customHeight="1" x14ac:dyDescent="0.2">
      <c r="A103" s="111" t="s">
        <v>278</v>
      </c>
      <c r="B103" s="351">
        <v>170</v>
      </c>
      <c r="C103" s="594" t="s">
        <v>1030</v>
      </c>
      <c r="D103" s="398">
        <v>1300</v>
      </c>
      <c r="E103" s="263">
        <v>170</v>
      </c>
      <c r="F103" s="360" t="s">
        <v>816</v>
      </c>
    </row>
    <row r="104" spans="1:6" ht="11.25" customHeight="1" x14ac:dyDescent="0.2">
      <c r="A104" s="111" t="s">
        <v>279</v>
      </c>
      <c r="B104" s="351">
        <v>2.8E-3</v>
      </c>
      <c r="C104" s="594" t="s">
        <v>1030</v>
      </c>
      <c r="D104" s="398">
        <v>50000</v>
      </c>
      <c r="E104" s="263">
        <v>2.8E-3</v>
      </c>
      <c r="F104" s="360" t="s">
        <v>816</v>
      </c>
    </row>
    <row r="105" spans="1:6" ht="11.25" customHeight="1" x14ac:dyDescent="0.2">
      <c r="A105" s="111" t="s">
        <v>280</v>
      </c>
      <c r="B105" s="351">
        <v>180</v>
      </c>
      <c r="C105" s="594" t="s">
        <v>657</v>
      </c>
      <c r="D105" s="398">
        <v>180</v>
      </c>
      <c r="E105" s="263">
        <v>18000</v>
      </c>
      <c r="F105" s="360" t="s">
        <v>816</v>
      </c>
    </row>
    <row r="106" spans="1:6" ht="11.25" customHeight="1" x14ac:dyDescent="0.2">
      <c r="A106" s="111" t="s">
        <v>276</v>
      </c>
      <c r="B106" s="351">
        <v>590</v>
      </c>
      <c r="C106" s="594" t="s">
        <v>1031</v>
      </c>
      <c r="D106" s="398">
        <v>9100</v>
      </c>
      <c r="E106" s="263">
        <v>2200</v>
      </c>
      <c r="F106" s="360">
        <v>590</v>
      </c>
    </row>
    <row r="107" spans="1:6" ht="11.25" customHeight="1" x14ac:dyDescent="0.2">
      <c r="A107" s="111" t="s">
        <v>502</v>
      </c>
      <c r="B107" s="351">
        <v>2.1</v>
      </c>
      <c r="C107" s="594" t="s">
        <v>1030</v>
      </c>
      <c r="D107" s="398">
        <v>10</v>
      </c>
      <c r="E107" s="263">
        <v>2.1</v>
      </c>
      <c r="F107" s="360" t="s">
        <v>816</v>
      </c>
    </row>
    <row r="108" spans="1:6" ht="11.25" customHeight="1" x14ac:dyDescent="0.2">
      <c r="A108" s="111" t="s">
        <v>503</v>
      </c>
      <c r="B108" s="351">
        <v>10</v>
      </c>
      <c r="C108" s="594" t="s">
        <v>657</v>
      </c>
      <c r="D108" s="398">
        <v>10</v>
      </c>
      <c r="E108" s="263">
        <v>72</v>
      </c>
      <c r="F108" s="360" t="s">
        <v>816</v>
      </c>
    </row>
    <row r="109" spans="1:6" ht="11.25" customHeight="1" x14ac:dyDescent="0.2">
      <c r="A109" s="111" t="s">
        <v>409</v>
      </c>
      <c r="B109" s="351">
        <v>370</v>
      </c>
      <c r="C109" s="594" t="s">
        <v>1030</v>
      </c>
      <c r="D109" s="398">
        <v>50000</v>
      </c>
      <c r="E109" s="263">
        <v>370</v>
      </c>
      <c r="F109" s="360" t="s">
        <v>816</v>
      </c>
    </row>
    <row r="110" spans="1:6" ht="11.25" customHeight="1" x14ac:dyDescent="0.2">
      <c r="A110" s="111" t="s">
        <v>410</v>
      </c>
      <c r="B110" s="351">
        <v>12</v>
      </c>
      <c r="C110" s="594" t="s">
        <v>1030</v>
      </c>
      <c r="D110" s="398">
        <v>21</v>
      </c>
      <c r="E110" s="263">
        <v>12</v>
      </c>
      <c r="F110" s="360" t="s">
        <v>816</v>
      </c>
    </row>
    <row r="111" spans="1:6" ht="11.25" customHeight="1" x14ac:dyDescent="0.2">
      <c r="A111" s="111" t="s">
        <v>703</v>
      </c>
      <c r="B111" s="351">
        <v>8.3000000000000007</v>
      </c>
      <c r="C111" s="594" t="s">
        <v>1030</v>
      </c>
      <c r="D111" s="398">
        <v>50000</v>
      </c>
      <c r="E111" s="263">
        <v>8.3000000000000007</v>
      </c>
      <c r="F111" s="360">
        <v>33</v>
      </c>
    </row>
    <row r="112" spans="1:6" ht="11.25" customHeight="1" x14ac:dyDescent="0.2">
      <c r="A112" s="134" t="s">
        <v>80</v>
      </c>
      <c r="B112" s="351">
        <v>380</v>
      </c>
      <c r="C112" s="594" t="s">
        <v>1030</v>
      </c>
      <c r="D112" s="398">
        <v>50000</v>
      </c>
      <c r="E112" s="263">
        <v>380</v>
      </c>
      <c r="F112" s="360" t="s">
        <v>816</v>
      </c>
    </row>
    <row r="113" spans="1:6" ht="11.25" customHeight="1" x14ac:dyDescent="0.2">
      <c r="A113" s="134" t="s">
        <v>81</v>
      </c>
      <c r="B113" s="351">
        <v>18</v>
      </c>
      <c r="C113" s="594" t="s">
        <v>1030</v>
      </c>
      <c r="D113" s="398">
        <v>50000</v>
      </c>
      <c r="E113" s="263">
        <v>18</v>
      </c>
      <c r="F113" s="360" t="s">
        <v>816</v>
      </c>
    </row>
    <row r="114" spans="1:6" ht="11.25" customHeight="1" x14ac:dyDescent="0.2">
      <c r="A114" s="134" t="s">
        <v>82</v>
      </c>
      <c r="B114" s="351">
        <v>71</v>
      </c>
      <c r="C114" s="594" t="s">
        <v>1030</v>
      </c>
      <c r="D114" s="398">
        <v>50000</v>
      </c>
      <c r="E114" s="263">
        <v>71</v>
      </c>
      <c r="F114" s="360" t="s">
        <v>816</v>
      </c>
    </row>
    <row r="115" spans="1:6" ht="11.25" customHeight="1" x14ac:dyDescent="0.2">
      <c r="A115" s="134" t="s">
        <v>83</v>
      </c>
      <c r="B115" s="351">
        <v>42</v>
      </c>
      <c r="C115" s="594" t="s">
        <v>1030</v>
      </c>
      <c r="D115" s="398">
        <v>50000</v>
      </c>
      <c r="E115" s="263">
        <v>42</v>
      </c>
      <c r="F115" s="360" t="s">
        <v>816</v>
      </c>
    </row>
    <row r="116" spans="1:6" ht="11.25" customHeight="1" x14ac:dyDescent="0.2">
      <c r="A116" s="134" t="s">
        <v>84</v>
      </c>
      <c r="B116" s="351">
        <v>46</v>
      </c>
      <c r="C116" s="594" t="s">
        <v>1030</v>
      </c>
      <c r="D116" s="398">
        <v>50000</v>
      </c>
      <c r="E116" s="263">
        <v>46</v>
      </c>
      <c r="F116" s="360" t="s">
        <v>816</v>
      </c>
    </row>
    <row r="117" spans="1:6" ht="11.25" customHeight="1" x14ac:dyDescent="0.2">
      <c r="A117" s="111" t="s">
        <v>411</v>
      </c>
      <c r="B117" s="351">
        <v>3</v>
      </c>
      <c r="C117" s="594" t="s">
        <v>1031</v>
      </c>
      <c r="D117" s="398">
        <v>590</v>
      </c>
      <c r="E117" s="263">
        <v>7.9</v>
      </c>
      <c r="F117" s="360">
        <v>3</v>
      </c>
    </row>
    <row r="118" spans="1:6" ht="11.25" customHeight="1" x14ac:dyDescent="0.2">
      <c r="A118" s="134" t="s">
        <v>85</v>
      </c>
      <c r="B118" s="351">
        <v>21500</v>
      </c>
      <c r="C118" s="594" t="s">
        <v>657</v>
      </c>
      <c r="D118" s="398">
        <v>21500</v>
      </c>
      <c r="E118" s="263">
        <v>850000</v>
      </c>
      <c r="F118" s="360" t="s">
        <v>816</v>
      </c>
    </row>
    <row r="119" spans="1:6" ht="11.25" customHeight="1" x14ac:dyDescent="0.2">
      <c r="A119" s="111" t="s">
        <v>193</v>
      </c>
      <c r="B119" s="351">
        <v>600</v>
      </c>
      <c r="C119" s="594" t="s">
        <v>1030</v>
      </c>
      <c r="D119" s="398">
        <v>50000</v>
      </c>
      <c r="E119" s="263">
        <v>600</v>
      </c>
      <c r="F119" s="360" t="s">
        <v>816</v>
      </c>
    </row>
    <row r="120" spans="1:6" ht="11.25" customHeight="1" x14ac:dyDescent="0.2">
      <c r="A120" s="111" t="s">
        <v>412</v>
      </c>
      <c r="B120" s="351">
        <v>4.5999999999999996</v>
      </c>
      <c r="C120" s="594" t="s">
        <v>1030</v>
      </c>
      <c r="D120" s="398">
        <v>408</v>
      </c>
      <c r="E120" s="263">
        <v>4.5999999999999996</v>
      </c>
      <c r="F120" s="360" t="s">
        <v>816</v>
      </c>
    </row>
    <row r="121" spans="1:6" ht="11.25" customHeight="1" x14ac:dyDescent="0.2">
      <c r="A121" s="111" t="s">
        <v>413</v>
      </c>
      <c r="B121" s="351">
        <v>58</v>
      </c>
      <c r="C121" s="594" t="s">
        <v>1030</v>
      </c>
      <c r="D121" s="398">
        <v>7900</v>
      </c>
      <c r="E121" s="263">
        <v>58</v>
      </c>
      <c r="F121" s="360">
        <v>1700000</v>
      </c>
    </row>
    <row r="122" spans="1:6" ht="11.25" customHeight="1" x14ac:dyDescent="0.2">
      <c r="A122" s="111" t="s">
        <v>290</v>
      </c>
      <c r="B122" s="351">
        <v>7.8999999999999996E-5</v>
      </c>
      <c r="C122" s="594" t="s">
        <v>1031</v>
      </c>
      <c r="D122" s="398">
        <v>21.5</v>
      </c>
      <c r="E122" s="263">
        <v>0.03</v>
      </c>
      <c r="F122" s="360">
        <v>7.8999999999999996E-5</v>
      </c>
    </row>
    <row r="123" spans="1:6" ht="11.25" customHeight="1" x14ac:dyDescent="0.2">
      <c r="A123" s="111" t="s">
        <v>86</v>
      </c>
      <c r="B123" s="351">
        <v>95</v>
      </c>
      <c r="C123" s="594" t="s">
        <v>1030</v>
      </c>
      <c r="D123" s="398">
        <v>50000</v>
      </c>
      <c r="E123" s="263">
        <v>95</v>
      </c>
      <c r="F123" s="360" t="s">
        <v>816</v>
      </c>
    </row>
    <row r="124" spans="1:6" ht="11.25" customHeight="1" x14ac:dyDescent="0.2">
      <c r="A124" s="111" t="s">
        <v>414</v>
      </c>
      <c r="B124" s="351">
        <v>10</v>
      </c>
      <c r="C124" s="594" t="s">
        <v>1030</v>
      </c>
      <c r="D124" s="398">
        <v>67.5</v>
      </c>
      <c r="E124" s="263">
        <v>10</v>
      </c>
      <c r="F124" s="360">
        <v>4000</v>
      </c>
    </row>
    <row r="125" spans="1:6" ht="11.25" customHeight="1" x14ac:dyDescent="0.2">
      <c r="A125" s="111" t="s">
        <v>415</v>
      </c>
      <c r="B125" s="351">
        <v>71</v>
      </c>
      <c r="C125" s="594" t="s">
        <v>1030</v>
      </c>
      <c r="D125" s="398">
        <v>50000</v>
      </c>
      <c r="E125" s="263">
        <v>71</v>
      </c>
      <c r="F125" s="360" t="s">
        <v>816</v>
      </c>
    </row>
    <row r="126" spans="1:6" ht="11.25" customHeight="1" x14ac:dyDescent="0.2">
      <c r="A126" s="111" t="s">
        <v>704</v>
      </c>
      <c r="B126" s="351">
        <v>0.1</v>
      </c>
      <c r="C126" s="594" t="s">
        <v>1030</v>
      </c>
      <c r="D126" s="398">
        <v>50000</v>
      </c>
      <c r="E126" s="263">
        <v>0.1</v>
      </c>
      <c r="F126" s="360" t="s">
        <v>816</v>
      </c>
    </row>
    <row r="127" spans="1:6" ht="11.25" customHeight="1" x14ac:dyDescent="0.2">
      <c r="A127" s="111" t="s">
        <v>87</v>
      </c>
      <c r="B127" s="351">
        <v>9</v>
      </c>
      <c r="C127" s="594" t="s">
        <v>1030</v>
      </c>
      <c r="D127" s="398">
        <v>3100</v>
      </c>
      <c r="E127" s="263">
        <v>9</v>
      </c>
      <c r="F127" s="360" t="s">
        <v>816</v>
      </c>
    </row>
    <row r="128" spans="1:6" ht="11.25" customHeight="1" x14ac:dyDescent="0.2">
      <c r="A128" s="111" t="s">
        <v>416</v>
      </c>
      <c r="B128" s="351">
        <v>11</v>
      </c>
      <c r="C128" s="594" t="s">
        <v>657</v>
      </c>
      <c r="D128" s="398">
        <v>11</v>
      </c>
      <c r="E128" s="263">
        <v>32</v>
      </c>
      <c r="F128" s="360" t="s">
        <v>816</v>
      </c>
    </row>
    <row r="129" spans="1:6" ht="11.25" customHeight="1" x14ac:dyDescent="0.2">
      <c r="A129" s="111" t="s">
        <v>88</v>
      </c>
      <c r="B129" s="351">
        <v>260.71428571428572</v>
      </c>
      <c r="C129" s="594" t="s">
        <v>1030</v>
      </c>
      <c r="D129" s="398">
        <v>50000</v>
      </c>
      <c r="E129" s="263">
        <v>260.71428571428572</v>
      </c>
      <c r="F129" s="360" t="s">
        <v>816</v>
      </c>
    </row>
    <row r="130" spans="1:6" ht="11.25" customHeight="1" x14ac:dyDescent="0.2">
      <c r="A130" s="111" t="s">
        <v>20</v>
      </c>
      <c r="B130" s="351">
        <v>18000</v>
      </c>
      <c r="C130" s="594" t="s">
        <v>1030</v>
      </c>
      <c r="D130" s="398">
        <v>50000</v>
      </c>
      <c r="E130" s="263">
        <v>18000</v>
      </c>
      <c r="F130" s="360" t="s">
        <v>816</v>
      </c>
    </row>
    <row r="131" spans="1:6" ht="11.25" customHeight="1" x14ac:dyDescent="0.2">
      <c r="A131" s="111" t="s">
        <v>417</v>
      </c>
      <c r="B131" s="351">
        <v>10.8</v>
      </c>
      <c r="C131" s="594" t="s">
        <v>1030</v>
      </c>
      <c r="D131" s="398">
        <v>50000</v>
      </c>
      <c r="E131" s="263">
        <v>10.8</v>
      </c>
      <c r="F131" s="360" t="s">
        <v>816</v>
      </c>
    </row>
    <row r="132" spans="1:6" ht="11.25" customHeight="1" x14ac:dyDescent="0.2">
      <c r="A132" s="111" t="s">
        <v>418</v>
      </c>
      <c r="B132" s="351">
        <v>3.5</v>
      </c>
      <c r="C132" s="594" t="s">
        <v>1031</v>
      </c>
      <c r="D132" s="398">
        <v>500</v>
      </c>
      <c r="E132" s="263">
        <v>610</v>
      </c>
      <c r="F132" s="360">
        <v>3.5</v>
      </c>
    </row>
    <row r="133" spans="1:6" ht="11.25" customHeight="1" x14ac:dyDescent="0.2">
      <c r="A133" s="111" t="s">
        <v>419</v>
      </c>
      <c r="B133" s="351">
        <v>2.9</v>
      </c>
      <c r="C133" s="594" t="s">
        <v>1031</v>
      </c>
      <c r="D133" s="398">
        <v>300</v>
      </c>
      <c r="E133" s="263">
        <v>145</v>
      </c>
      <c r="F133" s="360">
        <v>2.9</v>
      </c>
    </row>
    <row r="134" spans="1:6" ht="11.25" customHeight="1" x14ac:dyDescent="0.2">
      <c r="A134" s="111" t="s">
        <v>89</v>
      </c>
      <c r="B134" s="351">
        <v>1.2</v>
      </c>
      <c r="C134" s="594" t="s">
        <v>1030</v>
      </c>
      <c r="D134" s="398">
        <v>11500</v>
      </c>
      <c r="E134" s="263">
        <v>1.2</v>
      </c>
      <c r="F134" s="360" t="s">
        <v>816</v>
      </c>
    </row>
    <row r="135" spans="1:6" ht="11.25" customHeight="1" x14ac:dyDescent="0.2">
      <c r="A135" s="134" t="s">
        <v>90</v>
      </c>
      <c r="B135" s="351">
        <v>330</v>
      </c>
      <c r="C135" s="594" t="s">
        <v>1030</v>
      </c>
      <c r="D135" s="398">
        <v>2500</v>
      </c>
      <c r="E135" s="263">
        <v>330</v>
      </c>
      <c r="F135" s="360" t="s">
        <v>816</v>
      </c>
    </row>
    <row r="136" spans="1:6" ht="11.25" customHeight="1" x14ac:dyDescent="0.2">
      <c r="A136" s="111" t="s">
        <v>420</v>
      </c>
      <c r="B136" s="351">
        <v>12</v>
      </c>
      <c r="C136" s="594" t="s">
        <v>1030</v>
      </c>
      <c r="D136" s="398">
        <v>50000</v>
      </c>
      <c r="E136" s="263">
        <v>12</v>
      </c>
      <c r="F136" s="360">
        <v>16</v>
      </c>
    </row>
    <row r="137" spans="1:6" ht="11.25" customHeight="1" x14ac:dyDescent="0.2">
      <c r="A137" s="111" t="s">
        <v>291</v>
      </c>
      <c r="B137" s="351">
        <v>9.8000000000000007</v>
      </c>
      <c r="C137" s="594" t="s">
        <v>1030</v>
      </c>
      <c r="D137" s="398">
        <v>40</v>
      </c>
      <c r="E137" s="263">
        <v>9.8000000000000007</v>
      </c>
      <c r="F137" s="360">
        <v>140000</v>
      </c>
    </row>
    <row r="138" spans="1:6" ht="11.25" customHeight="1" x14ac:dyDescent="0.2">
      <c r="A138" s="111" t="s">
        <v>21</v>
      </c>
      <c r="B138" s="351">
        <v>2.0000000000000001E-4</v>
      </c>
      <c r="C138" s="594" t="s">
        <v>1030</v>
      </c>
      <c r="D138" s="398">
        <v>140</v>
      </c>
      <c r="E138" s="263">
        <v>2.0000000000000001E-4</v>
      </c>
      <c r="F138" s="360">
        <v>2.4000000000000001E-4</v>
      </c>
    </row>
    <row r="139" spans="1:6" ht="11.25" customHeight="1" x14ac:dyDescent="0.2">
      <c r="A139" s="111" t="s">
        <v>44</v>
      </c>
      <c r="B139" s="351">
        <v>3700</v>
      </c>
      <c r="C139" s="594" t="s">
        <v>1030</v>
      </c>
      <c r="D139" s="398">
        <v>5000</v>
      </c>
      <c r="E139" s="263">
        <v>3700</v>
      </c>
      <c r="F139" s="360" t="s">
        <v>816</v>
      </c>
    </row>
    <row r="140" spans="1:6" ht="11.25" customHeight="1" x14ac:dyDescent="0.2">
      <c r="A140" s="111" t="s">
        <v>43</v>
      </c>
      <c r="B140" s="351">
        <v>640</v>
      </c>
      <c r="C140" s="594" t="s">
        <v>1030</v>
      </c>
      <c r="D140" s="398">
        <v>5000</v>
      </c>
      <c r="E140" s="263">
        <v>640</v>
      </c>
      <c r="F140" s="360" t="s">
        <v>816</v>
      </c>
    </row>
    <row r="141" spans="1:6" ht="11.25" customHeight="1" x14ac:dyDescent="0.2">
      <c r="A141" s="111" t="s">
        <v>665</v>
      </c>
      <c r="B141" s="351">
        <v>640</v>
      </c>
      <c r="C141" s="594" t="s">
        <v>1030</v>
      </c>
      <c r="D141" s="398">
        <v>5000</v>
      </c>
      <c r="E141" s="263">
        <v>640</v>
      </c>
      <c r="F141" s="360" t="s">
        <v>816</v>
      </c>
    </row>
    <row r="142" spans="1:6" ht="11.25" customHeight="1" x14ac:dyDescent="0.2">
      <c r="A142" s="111" t="s">
        <v>705</v>
      </c>
      <c r="B142" s="351">
        <v>110</v>
      </c>
      <c r="C142" s="594" t="s">
        <v>1030</v>
      </c>
      <c r="D142" s="398">
        <v>3000</v>
      </c>
      <c r="E142" s="263">
        <v>110</v>
      </c>
      <c r="F142" s="360" t="s">
        <v>816</v>
      </c>
    </row>
    <row r="143" spans="1:6" ht="11.25" customHeight="1" x14ac:dyDescent="0.2">
      <c r="A143" s="111" t="s">
        <v>706</v>
      </c>
      <c r="B143" s="351">
        <v>11</v>
      </c>
      <c r="C143" s="594" t="s">
        <v>1030</v>
      </c>
      <c r="D143" s="398">
        <v>50000</v>
      </c>
      <c r="E143" s="263">
        <v>11</v>
      </c>
      <c r="F143" s="360">
        <v>340000</v>
      </c>
    </row>
    <row r="144" spans="1:6" ht="11.25" customHeight="1" x14ac:dyDescent="0.2">
      <c r="A144" s="111" t="s">
        <v>421</v>
      </c>
      <c r="B144" s="351">
        <v>14</v>
      </c>
      <c r="C144" s="594" t="s">
        <v>1031</v>
      </c>
      <c r="D144" s="398">
        <v>50000</v>
      </c>
      <c r="E144" s="263">
        <v>1200</v>
      </c>
      <c r="F144" s="360">
        <v>14</v>
      </c>
    </row>
    <row r="145" spans="1:6" ht="11.25" customHeight="1" x14ac:dyDescent="0.2">
      <c r="A145" s="111" t="s">
        <v>422</v>
      </c>
      <c r="B145" s="351">
        <v>26</v>
      </c>
      <c r="C145" s="594" t="s">
        <v>1031</v>
      </c>
      <c r="D145" s="398">
        <v>10000</v>
      </c>
      <c r="E145" s="263">
        <v>47</v>
      </c>
      <c r="F145" s="360">
        <v>26</v>
      </c>
    </row>
    <row r="146" spans="1:6" ht="11.25" customHeight="1" x14ac:dyDescent="0.2">
      <c r="A146" s="111" t="s">
        <v>423</v>
      </c>
      <c r="B146" s="351">
        <v>12</v>
      </c>
      <c r="C146" s="594" t="s">
        <v>1030</v>
      </c>
      <c r="D146" s="398">
        <v>200</v>
      </c>
      <c r="E146" s="263">
        <v>12</v>
      </c>
      <c r="F146" s="360">
        <v>3600</v>
      </c>
    </row>
    <row r="147" spans="1:6" ht="11.25" customHeight="1" x14ac:dyDescent="0.2">
      <c r="A147" s="111" t="s">
        <v>424</v>
      </c>
      <c r="B147" s="351">
        <v>1.2</v>
      </c>
      <c r="C147" s="594" t="s">
        <v>1031</v>
      </c>
      <c r="D147" s="398">
        <v>100</v>
      </c>
      <c r="E147" s="263">
        <v>6.5</v>
      </c>
      <c r="F147" s="360">
        <v>1.2</v>
      </c>
    </row>
    <row r="148" spans="1:6" ht="11.25" customHeight="1" x14ac:dyDescent="0.2">
      <c r="A148" s="134" t="s">
        <v>91</v>
      </c>
      <c r="B148" s="351">
        <v>686</v>
      </c>
      <c r="C148" s="594" t="s">
        <v>1030</v>
      </c>
      <c r="D148" s="398">
        <v>50000</v>
      </c>
      <c r="E148" s="263">
        <v>686</v>
      </c>
      <c r="F148" s="360" t="s">
        <v>816</v>
      </c>
    </row>
    <row r="149" spans="1:6" ht="11.25" customHeight="1" x14ac:dyDescent="0.2">
      <c r="A149" s="111" t="s">
        <v>92</v>
      </c>
      <c r="B149" s="351">
        <v>50</v>
      </c>
      <c r="C149" s="594" t="s">
        <v>1030</v>
      </c>
      <c r="D149" s="398">
        <v>35500</v>
      </c>
      <c r="E149" s="263">
        <v>50</v>
      </c>
      <c r="F149" s="360" t="s">
        <v>816</v>
      </c>
    </row>
    <row r="150" spans="1:6" ht="11.25" customHeight="1" x14ac:dyDescent="0.2">
      <c r="A150" s="111" t="s">
        <v>93</v>
      </c>
      <c r="B150" s="351">
        <v>14</v>
      </c>
      <c r="C150" s="594" t="s">
        <v>1030</v>
      </c>
      <c r="D150" s="398">
        <v>50000</v>
      </c>
      <c r="E150" s="263">
        <v>14</v>
      </c>
      <c r="F150" s="360" t="s">
        <v>816</v>
      </c>
    </row>
    <row r="151" spans="1:6" ht="11.25" customHeight="1" x14ac:dyDescent="0.2">
      <c r="A151" s="111" t="s">
        <v>94</v>
      </c>
      <c r="B151" s="351">
        <v>0.61927383780115375</v>
      </c>
      <c r="C151" s="594" t="s">
        <v>1030</v>
      </c>
      <c r="D151" s="398">
        <v>50000</v>
      </c>
      <c r="E151" s="263">
        <v>0.61927383780115375</v>
      </c>
      <c r="F151" s="360" t="s">
        <v>816</v>
      </c>
    </row>
    <row r="152" spans="1:6" ht="11.25" customHeight="1" x14ac:dyDescent="0.2">
      <c r="A152" s="111" t="s">
        <v>513</v>
      </c>
      <c r="B152" s="351">
        <v>1.1399999999999999</v>
      </c>
      <c r="C152" s="594" t="s">
        <v>1030</v>
      </c>
      <c r="D152" s="398">
        <v>90</v>
      </c>
      <c r="E152" s="263">
        <v>1.1399999999999999</v>
      </c>
      <c r="F152" s="360" t="s">
        <v>816</v>
      </c>
    </row>
    <row r="153" spans="1:6" ht="11.25" customHeight="1" x14ac:dyDescent="0.2">
      <c r="A153" s="134" t="s">
        <v>802</v>
      </c>
      <c r="B153" s="351">
        <v>10</v>
      </c>
      <c r="C153" s="594" t="s">
        <v>1030</v>
      </c>
      <c r="D153" s="398">
        <v>50000</v>
      </c>
      <c r="E153" s="263">
        <v>10</v>
      </c>
      <c r="F153" s="360" t="s">
        <v>816</v>
      </c>
    </row>
    <row r="154" spans="1:6" ht="11.25" customHeight="1" x14ac:dyDescent="0.2">
      <c r="A154" s="134" t="s">
        <v>514</v>
      </c>
      <c r="B154" s="351">
        <v>40.109890109890109</v>
      </c>
      <c r="C154" s="594" t="s">
        <v>1030</v>
      </c>
      <c r="D154" s="398">
        <v>37000</v>
      </c>
      <c r="E154" s="263">
        <v>40.109890109890109</v>
      </c>
      <c r="F154" s="360" t="s">
        <v>816</v>
      </c>
    </row>
    <row r="155" spans="1:6" ht="11.25" customHeight="1" x14ac:dyDescent="0.2">
      <c r="A155" s="134" t="s">
        <v>516</v>
      </c>
      <c r="B155" s="351">
        <v>20</v>
      </c>
      <c r="C155" s="594" t="s">
        <v>657</v>
      </c>
      <c r="D155" s="398">
        <v>20</v>
      </c>
      <c r="E155" s="263">
        <v>90</v>
      </c>
      <c r="F155" s="360" t="s">
        <v>816</v>
      </c>
    </row>
    <row r="156" spans="1:6" ht="11.25" customHeight="1" x14ac:dyDescent="0.2">
      <c r="A156" s="111" t="s">
        <v>425</v>
      </c>
      <c r="B156" s="351">
        <v>81</v>
      </c>
      <c r="C156" s="594" t="s">
        <v>1030</v>
      </c>
      <c r="D156" s="398">
        <v>50000</v>
      </c>
      <c r="E156" s="263">
        <v>81</v>
      </c>
      <c r="F156" s="360" t="s">
        <v>816</v>
      </c>
    </row>
    <row r="157" spans="1:6" ht="11.25" customHeight="1" x14ac:dyDescent="0.2">
      <c r="A157" s="111" t="s">
        <v>426</v>
      </c>
      <c r="B157" s="351">
        <v>170</v>
      </c>
      <c r="C157" s="594" t="s">
        <v>1031</v>
      </c>
      <c r="D157" s="398">
        <v>3400</v>
      </c>
      <c r="E157" s="263">
        <v>930</v>
      </c>
      <c r="F157" s="360">
        <v>170</v>
      </c>
    </row>
    <row r="158" spans="1:6" ht="11.25" customHeight="1" x14ac:dyDescent="0.2">
      <c r="A158" s="111" t="s">
        <v>427</v>
      </c>
      <c r="B158" s="351">
        <v>13</v>
      </c>
      <c r="C158" s="594" t="s">
        <v>1030</v>
      </c>
      <c r="D158" s="398">
        <v>530</v>
      </c>
      <c r="E158" s="263">
        <v>13</v>
      </c>
      <c r="F158" s="360" t="s">
        <v>816</v>
      </c>
    </row>
    <row r="159" spans="1:6" ht="11.25" customHeight="1" thickBot="1" x14ac:dyDescent="0.25">
      <c r="A159" s="113" t="s">
        <v>428</v>
      </c>
      <c r="B159" s="523">
        <v>86</v>
      </c>
      <c r="C159" s="595" t="s">
        <v>1030</v>
      </c>
      <c r="D159" s="408">
        <v>50000</v>
      </c>
      <c r="E159" s="292">
        <v>86</v>
      </c>
      <c r="F159" s="361" t="s">
        <v>816</v>
      </c>
    </row>
    <row r="160" spans="1:6" ht="11.25" customHeight="1" thickTop="1" x14ac:dyDescent="0.2">
      <c r="A160" s="65" t="s">
        <v>432</v>
      </c>
      <c r="B160" s="109"/>
      <c r="C160" s="446"/>
      <c r="D160" s="109"/>
      <c r="E160" s="109"/>
      <c r="F160" s="355"/>
    </row>
    <row r="161" spans="1:6" ht="11.25" customHeight="1" x14ac:dyDescent="0.2">
      <c r="A161" s="66" t="s">
        <v>325</v>
      </c>
      <c r="B161" s="109"/>
      <c r="C161" s="446"/>
      <c r="D161" s="109"/>
      <c r="E161" s="109"/>
      <c r="F161" s="355"/>
    </row>
    <row r="162" spans="1:6" ht="11.25" customHeight="1" x14ac:dyDescent="0.2">
      <c r="A162" s="66"/>
      <c r="B162" s="109"/>
      <c r="C162" s="446"/>
      <c r="D162" s="109"/>
      <c r="E162" s="109"/>
      <c r="F162" s="355"/>
    </row>
    <row r="163" spans="1:6" ht="11.25" customHeight="1" x14ac:dyDescent="0.2">
      <c r="A163" s="66" t="s">
        <v>666</v>
      </c>
      <c r="B163" s="109"/>
      <c r="C163" s="446"/>
      <c r="D163" s="109"/>
      <c r="E163" s="109"/>
      <c r="F163" s="355"/>
    </row>
    <row r="164" spans="1:6" ht="11.25" customHeight="1" x14ac:dyDescent="0.2">
      <c r="A164" s="66" t="s">
        <v>281</v>
      </c>
      <c r="B164" s="109"/>
      <c r="C164" s="446"/>
      <c r="D164" s="109"/>
      <c r="E164" s="109"/>
      <c r="F164" s="355"/>
    </row>
    <row r="165" spans="1:6" ht="11.25" customHeight="1" x14ac:dyDescent="0.2">
      <c r="A165" s="66" t="s">
        <v>512</v>
      </c>
      <c r="B165" s="109"/>
      <c r="C165" s="446"/>
      <c r="D165" s="109"/>
      <c r="E165" s="109"/>
      <c r="F165" s="355"/>
    </row>
    <row r="166" spans="1:6" ht="11.25" customHeight="1" x14ac:dyDescent="0.2">
      <c r="A166" s="66" t="s">
        <v>969</v>
      </c>
      <c r="B166" s="109"/>
      <c r="C166" s="446"/>
      <c r="D166" s="109"/>
      <c r="E166" s="109"/>
      <c r="F166" s="355"/>
    </row>
    <row r="167" spans="1:6" ht="11.25" customHeight="1" x14ac:dyDescent="0.2">
      <c r="A167" s="66" t="s">
        <v>646</v>
      </c>
      <c r="B167" s="109"/>
      <c r="C167" s="446"/>
      <c r="D167" s="109"/>
      <c r="E167" s="109"/>
      <c r="F167" s="355"/>
    </row>
    <row r="168" spans="1:6" ht="11.25" customHeight="1" thickBot="1" x14ac:dyDescent="0.25">
      <c r="A168" s="68" t="s">
        <v>220</v>
      </c>
      <c r="B168" s="114"/>
      <c r="C168" s="416"/>
      <c r="D168" s="114"/>
      <c r="E168" s="114"/>
      <c r="F168" s="596"/>
    </row>
    <row r="169" spans="1:6" ht="12" thickTop="1" x14ac:dyDescent="0.2"/>
  </sheetData>
  <sheetProtection algorithmName="SHA-512" hashValue="5wV1KJYUTW4V0LE+AVrBQmtXhXqxK7pILjgYJP9rXiJ8FGZ23JR7Jrq75RycHGfGH66BFnjcbU/aWSqhxG0tpg==" saltValue="t0pVdK7dNTfdoi1hc/lMFQ==" spinCount="100000" sheet="1" objects="1" scenarios="1"/>
  <mergeCells count="2">
    <mergeCell ref="A1:F1"/>
    <mergeCell ref="B4:B5"/>
  </mergeCells>
  <phoneticPr fontId="0" type="noConversion"/>
  <printOptions horizontalCentered="1"/>
  <pageMargins left="0.17" right="0.16" top="0.53" bottom="1" header="0.5" footer="0.5"/>
  <pageSetup scale="82" fitToHeight="4" orientation="landscape" r:id="rId1"/>
  <headerFooter alignWithMargins="0">
    <oddFooter>&amp;LHawai'i DOH
Fall 2017&amp;C&amp;8Page &amp;P of &amp;N&amp;R&amp;A</oddFooter>
  </headerFooter>
  <rowBreaks count="1" manualBreakCount="1">
    <brk id="15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F170"/>
  <sheetViews>
    <sheetView zoomScaleNormal="100" workbookViewId="0">
      <pane ySplit="2925" topLeftCell="A6" activePane="bottomLeft"/>
      <selection activeCell="I16" sqref="I16"/>
      <selection pane="bottomLeft" activeCell="I16" sqref="I16"/>
    </sheetView>
  </sheetViews>
  <sheetFormatPr defaultColWidth="9.140625" defaultRowHeight="11.25" x14ac:dyDescent="0.2"/>
  <cols>
    <col min="1" max="1" width="40.7109375" style="112" customWidth="1"/>
    <col min="2" max="2" width="12.7109375" style="116" customWidth="1"/>
    <col min="3" max="3" width="27.7109375" style="580" customWidth="1"/>
    <col min="4" max="5" width="12.7109375" style="116" customWidth="1"/>
    <col min="6" max="6" width="14.7109375" style="341" customWidth="1"/>
    <col min="7" max="16384" width="9.140625" style="112"/>
  </cols>
  <sheetData>
    <row r="1" spans="1:6" s="107" customFormat="1" ht="30" customHeight="1" x14ac:dyDescent="0.25">
      <c r="A1" s="991" t="s">
        <v>129</v>
      </c>
      <c r="B1" s="997"/>
      <c r="C1" s="997"/>
      <c r="D1" s="997"/>
      <c r="E1" s="997"/>
      <c r="F1" s="997"/>
    </row>
    <row r="2" spans="1:6" s="107" customFormat="1" ht="15" x14ac:dyDescent="0.25">
      <c r="A2" s="564" t="s">
        <v>29</v>
      </c>
      <c r="B2" s="363"/>
      <c r="C2" s="363"/>
      <c r="D2" s="363"/>
      <c r="E2" s="363"/>
      <c r="F2" s="363"/>
    </row>
    <row r="3" spans="1:6" s="107" customFormat="1" ht="12" thickBot="1" x14ac:dyDescent="0.25">
      <c r="A3" s="565"/>
      <c r="B3" s="363"/>
      <c r="C3" s="566"/>
      <c r="D3" s="363"/>
      <c r="E3" s="363"/>
      <c r="F3" s="256"/>
    </row>
    <row r="4" spans="1:6" s="110" customFormat="1" ht="60" customHeight="1" thickTop="1" thickBot="1" x14ac:dyDescent="0.25">
      <c r="A4" s="584"/>
      <c r="B4" s="1000" t="s">
        <v>124</v>
      </c>
      <c r="C4" s="585"/>
      <c r="D4" s="586" t="s">
        <v>216</v>
      </c>
      <c r="E4" s="587" t="s">
        <v>733</v>
      </c>
      <c r="F4" s="588" t="s">
        <v>511</v>
      </c>
    </row>
    <row r="5" spans="1:6" s="110" customFormat="1" ht="16.5" customHeight="1" thickBot="1" x14ac:dyDescent="0.25">
      <c r="A5" s="589" t="s">
        <v>194</v>
      </c>
      <c r="B5" s="1001"/>
      <c r="C5" s="590" t="s">
        <v>429</v>
      </c>
      <c r="D5" s="597" t="s">
        <v>500</v>
      </c>
      <c r="E5" s="591" t="s">
        <v>332</v>
      </c>
      <c r="F5" s="592" t="s">
        <v>32</v>
      </c>
    </row>
    <row r="6" spans="1:6" s="110" customFormat="1" ht="11.25" customHeight="1" x14ac:dyDescent="0.2">
      <c r="A6" s="138" t="s">
        <v>477</v>
      </c>
      <c r="B6" s="347">
        <v>15</v>
      </c>
      <c r="C6" s="593" t="s">
        <v>1030</v>
      </c>
      <c r="D6" s="392">
        <v>20</v>
      </c>
      <c r="E6" s="281">
        <v>15</v>
      </c>
      <c r="F6" s="428">
        <v>990</v>
      </c>
    </row>
    <row r="7" spans="1:6" s="110" customFormat="1" ht="11.25" customHeight="1" x14ac:dyDescent="0.2">
      <c r="A7" s="111" t="s">
        <v>478</v>
      </c>
      <c r="B7" s="351">
        <v>13</v>
      </c>
      <c r="C7" s="594" t="s">
        <v>1030</v>
      </c>
      <c r="D7" s="398">
        <v>1965</v>
      </c>
      <c r="E7" s="263">
        <v>13</v>
      </c>
      <c r="F7" s="360" t="s">
        <v>816</v>
      </c>
    </row>
    <row r="8" spans="1:6" s="110" customFormat="1" ht="11.25" customHeight="1" x14ac:dyDescent="0.2">
      <c r="A8" s="111" t="s">
        <v>479</v>
      </c>
      <c r="B8" s="351">
        <v>1500</v>
      </c>
      <c r="C8" s="594" t="s">
        <v>1030</v>
      </c>
      <c r="D8" s="398">
        <v>20000</v>
      </c>
      <c r="E8" s="263">
        <v>1500</v>
      </c>
      <c r="F8" s="360" t="s">
        <v>816</v>
      </c>
    </row>
    <row r="9" spans="1:6" s="110" customFormat="1" ht="11.25" customHeight="1" x14ac:dyDescent="0.2">
      <c r="A9" s="111" t="s">
        <v>480</v>
      </c>
      <c r="B9" s="351">
        <v>2.5999999999999998E-5</v>
      </c>
      <c r="C9" s="594" t="s">
        <v>1031</v>
      </c>
      <c r="D9" s="398">
        <v>8.5</v>
      </c>
      <c r="E9" s="263">
        <v>1.3999999999999999E-4</v>
      </c>
      <c r="F9" s="360">
        <v>2.5999999999999998E-5</v>
      </c>
    </row>
    <row r="10" spans="1:6" s="110" customFormat="1" ht="11.25" customHeight="1" x14ac:dyDescent="0.2">
      <c r="A10" s="111" t="s">
        <v>133</v>
      </c>
      <c r="B10" s="351">
        <v>700</v>
      </c>
      <c r="C10" s="594" t="s">
        <v>1030</v>
      </c>
      <c r="D10" s="398">
        <v>50000</v>
      </c>
      <c r="E10" s="263">
        <v>700</v>
      </c>
      <c r="F10" s="360" t="s">
        <v>816</v>
      </c>
    </row>
    <row r="11" spans="1:6" s="110" customFormat="1" ht="11.25" customHeight="1" x14ac:dyDescent="0.2">
      <c r="A11" s="134" t="s">
        <v>134</v>
      </c>
      <c r="B11" s="351">
        <v>18</v>
      </c>
      <c r="C11" s="594" t="s">
        <v>1030</v>
      </c>
      <c r="D11" s="398">
        <v>50000</v>
      </c>
      <c r="E11" s="263">
        <v>18</v>
      </c>
      <c r="F11" s="360" t="s">
        <v>816</v>
      </c>
    </row>
    <row r="12" spans="1:6" s="110" customFormat="1" ht="11.25" customHeight="1" x14ac:dyDescent="0.2">
      <c r="A12" s="134" t="s">
        <v>68</v>
      </c>
      <c r="B12" s="351">
        <v>11</v>
      </c>
      <c r="C12" s="594" t="s">
        <v>1030</v>
      </c>
      <c r="D12" s="398">
        <v>50000</v>
      </c>
      <c r="E12" s="263">
        <v>11</v>
      </c>
      <c r="F12" s="360" t="s">
        <v>816</v>
      </c>
    </row>
    <row r="13" spans="1:6" s="110" customFormat="1" ht="11.25" customHeight="1" x14ac:dyDescent="0.2">
      <c r="A13" s="111" t="s">
        <v>481</v>
      </c>
      <c r="B13" s="351">
        <v>0.02</v>
      </c>
      <c r="C13" s="594" t="s">
        <v>1030</v>
      </c>
      <c r="D13" s="398">
        <v>21.5</v>
      </c>
      <c r="E13" s="263">
        <v>0.02</v>
      </c>
      <c r="F13" s="360">
        <v>40000</v>
      </c>
    </row>
    <row r="14" spans="1:6" s="110" customFormat="1" ht="11.25" customHeight="1" x14ac:dyDescent="0.2">
      <c r="A14" s="111" t="s">
        <v>482</v>
      </c>
      <c r="B14" s="351">
        <v>30</v>
      </c>
      <c r="C14" s="594" t="s">
        <v>1030</v>
      </c>
      <c r="D14" s="398">
        <v>50000</v>
      </c>
      <c r="E14" s="263">
        <v>30</v>
      </c>
      <c r="F14" s="360">
        <v>15000</v>
      </c>
    </row>
    <row r="15" spans="1:6" s="110" customFormat="1" ht="11.25" customHeight="1" x14ac:dyDescent="0.2">
      <c r="A15" s="111" t="s">
        <v>584</v>
      </c>
      <c r="B15" s="351">
        <v>0.14000000000000001</v>
      </c>
      <c r="C15" s="594" t="s">
        <v>1031</v>
      </c>
      <c r="D15" s="398">
        <v>50000</v>
      </c>
      <c r="E15" s="263">
        <v>36</v>
      </c>
      <c r="F15" s="360">
        <v>0.14000000000000001</v>
      </c>
    </row>
    <row r="16" spans="1:6" s="110" customFormat="1" ht="11.25" customHeight="1" x14ac:dyDescent="0.2">
      <c r="A16" s="111" t="s">
        <v>69</v>
      </c>
      <c r="B16" s="351">
        <v>12</v>
      </c>
      <c r="C16" s="594" t="s">
        <v>1030</v>
      </c>
      <c r="D16" s="398">
        <v>17500</v>
      </c>
      <c r="E16" s="263">
        <v>12</v>
      </c>
      <c r="F16" s="360" t="s">
        <v>816</v>
      </c>
    </row>
    <row r="17" spans="1:6" s="110" customFormat="1" ht="11.25" customHeight="1" x14ac:dyDescent="0.2">
      <c r="A17" s="111" t="s">
        <v>585</v>
      </c>
      <c r="B17" s="351">
        <v>220</v>
      </c>
      <c r="C17" s="594" t="s">
        <v>1030</v>
      </c>
      <c r="D17" s="398">
        <v>50000</v>
      </c>
      <c r="E17" s="263">
        <v>220</v>
      </c>
      <c r="F17" s="360" t="s">
        <v>816</v>
      </c>
    </row>
    <row r="18" spans="1:6" s="110" customFormat="1" ht="11.25" customHeight="1" x14ac:dyDescent="0.2">
      <c r="A18" s="111" t="s">
        <v>964</v>
      </c>
      <c r="B18" s="351">
        <v>0.14000000000000001</v>
      </c>
      <c r="C18" s="594" t="s">
        <v>1030</v>
      </c>
      <c r="D18" s="398">
        <v>1900</v>
      </c>
      <c r="E18" s="263">
        <v>0.14000000000000001</v>
      </c>
      <c r="F18" s="360" t="s">
        <v>816</v>
      </c>
    </row>
    <row r="19" spans="1:6" s="110" customFormat="1" ht="11.25" customHeight="1" x14ac:dyDescent="0.2">
      <c r="A19" s="111" t="s">
        <v>586</v>
      </c>
      <c r="B19" s="351">
        <v>13</v>
      </c>
      <c r="C19" s="594" t="s">
        <v>1031</v>
      </c>
      <c r="D19" s="398">
        <v>2000</v>
      </c>
      <c r="E19" s="263">
        <v>71.3</v>
      </c>
      <c r="F19" s="360">
        <v>13</v>
      </c>
    </row>
    <row r="20" spans="1:6" s="110" customFormat="1" ht="11.25" customHeight="1" x14ac:dyDescent="0.2">
      <c r="A20" s="111" t="s">
        <v>587</v>
      </c>
      <c r="B20" s="351">
        <v>1.7999999999999999E-2</v>
      </c>
      <c r="C20" s="594" t="s">
        <v>1031</v>
      </c>
      <c r="D20" s="398">
        <v>4.7</v>
      </c>
      <c r="E20" s="263">
        <v>2.7E-2</v>
      </c>
      <c r="F20" s="360">
        <v>1.7999999999999999E-2</v>
      </c>
    </row>
    <row r="21" spans="1:6" s="110" customFormat="1" ht="11.25" customHeight="1" x14ac:dyDescent="0.2">
      <c r="A21" s="111" t="s">
        <v>588</v>
      </c>
      <c r="B21" s="351">
        <v>1.7999999999999999E-2</v>
      </c>
      <c r="C21" s="594" t="s">
        <v>1031</v>
      </c>
      <c r="D21" s="398">
        <v>0.8</v>
      </c>
      <c r="E21" s="263">
        <v>0.06</v>
      </c>
      <c r="F21" s="360">
        <v>1.7999999999999999E-2</v>
      </c>
    </row>
    <row r="22" spans="1:6" s="110" customFormat="1" ht="11.25" customHeight="1" x14ac:dyDescent="0.2">
      <c r="A22" s="111" t="s">
        <v>589</v>
      </c>
      <c r="B22" s="351">
        <v>1.7999999999999999E-2</v>
      </c>
      <c r="C22" s="594" t="s">
        <v>1031</v>
      </c>
      <c r="D22" s="398">
        <v>0.75</v>
      </c>
      <c r="E22" s="263">
        <v>0.68</v>
      </c>
      <c r="F22" s="360">
        <v>1.7999999999999999E-2</v>
      </c>
    </row>
    <row r="23" spans="1:6" s="110" customFormat="1" ht="11.25" customHeight="1" x14ac:dyDescent="0.2">
      <c r="A23" s="111" t="s">
        <v>590</v>
      </c>
      <c r="B23" s="351">
        <v>0.12999999999999998</v>
      </c>
      <c r="C23" s="594" t="s">
        <v>657</v>
      </c>
      <c r="D23" s="398">
        <v>0.12999999999999998</v>
      </c>
      <c r="E23" s="263">
        <v>0.44</v>
      </c>
      <c r="F23" s="360" t="s">
        <v>816</v>
      </c>
    </row>
    <row r="24" spans="1:6" s="110" customFormat="1" ht="11.25" customHeight="1" x14ac:dyDescent="0.2">
      <c r="A24" s="111" t="s">
        <v>591</v>
      </c>
      <c r="B24" s="351">
        <v>1.7999999999999999E-2</v>
      </c>
      <c r="C24" s="594" t="s">
        <v>1031</v>
      </c>
      <c r="D24" s="398">
        <v>0.4</v>
      </c>
      <c r="E24" s="263">
        <v>0.64</v>
      </c>
      <c r="F24" s="360">
        <v>1.7999999999999999E-2</v>
      </c>
    </row>
    <row r="25" spans="1:6" s="110" customFormat="1" ht="11.25" customHeight="1" x14ac:dyDescent="0.2">
      <c r="A25" s="111" t="s">
        <v>100</v>
      </c>
      <c r="B25" s="351">
        <v>3.7999999999999999E-2</v>
      </c>
      <c r="C25" s="594" t="s">
        <v>1031</v>
      </c>
      <c r="D25" s="398">
        <v>50000</v>
      </c>
      <c r="E25" s="263">
        <v>0.66</v>
      </c>
      <c r="F25" s="360">
        <v>3.7999999999999999E-2</v>
      </c>
    </row>
    <row r="26" spans="1:6" s="110" customFormat="1" ht="11.25" customHeight="1" x14ac:dyDescent="0.2">
      <c r="A26" s="111" t="s">
        <v>195</v>
      </c>
      <c r="B26" s="351">
        <v>0.5</v>
      </c>
      <c r="C26" s="594" t="s">
        <v>657</v>
      </c>
      <c r="D26" s="398">
        <v>0.5</v>
      </c>
      <c r="E26" s="263">
        <v>6.5</v>
      </c>
      <c r="F26" s="360" t="s">
        <v>816</v>
      </c>
    </row>
    <row r="27" spans="1:6" s="110" customFormat="1" ht="11.25" customHeight="1" x14ac:dyDescent="0.2">
      <c r="A27" s="111" t="s">
        <v>101</v>
      </c>
      <c r="B27" s="351">
        <v>0.44</v>
      </c>
      <c r="C27" s="594" t="s">
        <v>1031</v>
      </c>
      <c r="D27" s="398">
        <v>360</v>
      </c>
      <c r="E27" s="263">
        <v>2380</v>
      </c>
      <c r="F27" s="360">
        <v>0.44</v>
      </c>
    </row>
    <row r="28" spans="1:6" s="110" customFormat="1" ht="11.25" customHeight="1" x14ac:dyDescent="0.2">
      <c r="A28" s="353" t="s">
        <v>927</v>
      </c>
      <c r="B28" s="351">
        <v>0.37322971522061449</v>
      </c>
      <c r="C28" s="594" t="s">
        <v>1030</v>
      </c>
      <c r="D28" s="398">
        <v>320</v>
      </c>
      <c r="E28" s="263">
        <v>0.37322971522061449</v>
      </c>
      <c r="F28" s="360">
        <v>1400</v>
      </c>
    </row>
    <row r="29" spans="1:6" s="110" customFormat="1" ht="11.25" customHeight="1" x14ac:dyDescent="0.2">
      <c r="A29" s="111" t="s">
        <v>102</v>
      </c>
      <c r="B29" s="351">
        <v>2.2000000000000002</v>
      </c>
      <c r="C29" s="594" t="s">
        <v>1031</v>
      </c>
      <c r="D29" s="398">
        <v>135</v>
      </c>
      <c r="E29" s="263">
        <v>3</v>
      </c>
      <c r="F29" s="360">
        <v>2.2000000000000002</v>
      </c>
    </row>
    <row r="30" spans="1:6" s="110" customFormat="1" ht="11.25" customHeight="1" x14ac:dyDescent="0.2">
      <c r="A30" s="111" t="s">
        <v>103</v>
      </c>
      <c r="B30" s="351">
        <v>1000</v>
      </c>
      <c r="C30" s="594" t="s">
        <v>1030</v>
      </c>
      <c r="D30" s="398">
        <v>50000</v>
      </c>
      <c r="E30" s="263">
        <v>1000</v>
      </c>
      <c r="F30" s="360" t="s">
        <v>816</v>
      </c>
    </row>
    <row r="31" spans="1:6" s="110" customFormat="1" ht="11.25" customHeight="1" x14ac:dyDescent="0.2">
      <c r="A31" s="111" t="s">
        <v>104</v>
      </c>
      <c r="B31" s="351">
        <v>340</v>
      </c>
      <c r="C31" s="594" t="s">
        <v>1030</v>
      </c>
      <c r="D31" s="398">
        <v>50000</v>
      </c>
      <c r="E31" s="263">
        <v>340</v>
      </c>
      <c r="F31" s="360" t="s">
        <v>816</v>
      </c>
    </row>
    <row r="32" spans="1:6" s="110" customFormat="1" ht="11.25" customHeight="1" x14ac:dyDescent="0.2">
      <c r="A32" s="111" t="s">
        <v>105</v>
      </c>
      <c r="B32" s="351">
        <v>140</v>
      </c>
      <c r="C32" s="594" t="s">
        <v>1031</v>
      </c>
      <c r="D32" s="398">
        <v>510</v>
      </c>
      <c r="E32" s="263">
        <v>230</v>
      </c>
      <c r="F32" s="360">
        <v>140</v>
      </c>
    </row>
    <row r="33" spans="1:6" s="110" customFormat="1" ht="11.25" customHeight="1" x14ac:dyDescent="0.2">
      <c r="A33" s="111" t="s">
        <v>106</v>
      </c>
      <c r="B33" s="351">
        <v>16</v>
      </c>
      <c r="C33" s="594" t="s">
        <v>1030</v>
      </c>
      <c r="D33" s="398">
        <v>50000</v>
      </c>
      <c r="E33" s="263">
        <v>16</v>
      </c>
      <c r="F33" s="360">
        <v>1500</v>
      </c>
    </row>
    <row r="34" spans="1:6" s="110" customFormat="1" ht="11.25" customHeight="1" x14ac:dyDescent="0.2">
      <c r="A34" s="111" t="s">
        <v>107</v>
      </c>
      <c r="B34" s="351">
        <v>3</v>
      </c>
      <c r="C34" s="594" t="s">
        <v>1030</v>
      </c>
      <c r="D34" s="398">
        <v>50000</v>
      </c>
      <c r="E34" s="263">
        <v>3</v>
      </c>
      <c r="F34" s="360" t="s">
        <v>816</v>
      </c>
    </row>
    <row r="35" spans="1:6" s="110" customFormat="1" ht="11.25" customHeight="1" x14ac:dyDescent="0.2">
      <c r="A35" s="111" t="s">
        <v>108</v>
      </c>
      <c r="B35" s="351">
        <v>2.2999999999999998</v>
      </c>
      <c r="C35" s="594" t="s">
        <v>1031</v>
      </c>
      <c r="D35" s="398">
        <v>520</v>
      </c>
      <c r="E35" s="263">
        <v>9.8000000000000007</v>
      </c>
      <c r="F35" s="360">
        <v>2.2999999999999998</v>
      </c>
    </row>
    <row r="36" spans="1:6" s="110" customFormat="1" ht="11.25" customHeight="1" x14ac:dyDescent="0.2">
      <c r="A36" s="111" t="s">
        <v>524</v>
      </c>
      <c r="B36" s="351">
        <v>1.5999999999999999E-5</v>
      </c>
      <c r="C36" s="594" t="s">
        <v>1031</v>
      </c>
      <c r="D36" s="398">
        <v>2.5</v>
      </c>
      <c r="E36" s="263">
        <v>4.0000000000000001E-3</v>
      </c>
      <c r="F36" s="360">
        <v>1.5999999999999999E-5</v>
      </c>
    </row>
    <row r="37" spans="1:6" s="110" customFormat="1" ht="11.25" customHeight="1" x14ac:dyDescent="0.2">
      <c r="A37" s="111" t="s">
        <v>109</v>
      </c>
      <c r="B37" s="351">
        <v>19</v>
      </c>
      <c r="C37" s="594" t="s">
        <v>1030</v>
      </c>
      <c r="D37" s="398">
        <v>50000</v>
      </c>
      <c r="E37" s="263">
        <v>19</v>
      </c>
      <c r="F37" s="360" t="s">
        <v>816</v>
      </c>
    </row>
    <row r="38" spans="1:6" s="110" customFormat="1" ht="11.25" customHeight="1" x14ac:dyDescent="0.2">
      <c r="A38" s="111" t="s">
        <v>110</v>
      </c>
      <c r="B38" s="351">
        <v>25</v>
      </c>
      <c r="C38" s="594" t="s">
        <v>1030</v>
      </c>
      <c r="D38" s="398">
        <v>50</v>
      </c>
      <c r="E38" s="263">
        <v>25</v>
      </c>
      <c r="F38" s="360">
        <v>21000</v>
      </c>
    </row>
    <row r="39" spans="1:6" s="110" customFormat="1" ht="11.25" customHeight="1" x14ac:dyDescent="0.2">
      <c r="A39" s="111" t="s">
        <v>669</v>
      </c>
      <c r="B39" s="351">
        <v>16</v>
      </c>
      <c r="C39" s="594" t="s">
        <v>657</v>
      </c>
      <c r="D39" s="398">
        <v>16</v>
      </c>
      <c r="E39" s="263">
        <v>20857.142857142859</v>
      </c>
      <c r="F39" s="360" t="s">
        <v>816</v>
      </c>
    </row>
    <row r="40" spans="1:6" ht="11.25" customHeight="1" x14ac:dyDescent="0.2">
      <c r="A40" s="136" t="s">
        <v>111</v>
      </c>
      <c r="B40" s="351">
        <v>5.0999999999999996</v>
      </c>
      <c r="C40" s="594" t="s">
        <v>1031</v>
      </c>
      <c r="D40" s="398">
        <v>2400</v>
      </c>
      <c r="E40" s="263">
        <v>28</v>
      </c>
      <c r="F40" s="360">
        <v>5.0999999999999996</v>
      </c>
    </row>
    <row r="41" spans="1:6" ht="11.25" customHeight="1" x14ac:dyDescent="0.2">
      <c r="A41" s="111" t="s">
        <v>670</v>
      </c>
      <c r="B41" s="351">
        <v>187.71428571428572</v>
      </c>
      <c r="C41" s="594" t="s">
        <v>1030</v>
      </c>
      <c r="D41" s="398">
        <v>50000</v>
      </c>
      <c r="E41" s="263">
        <v>187.71428571428572</v>
      </c>
      <c r="F41" s="360" t="s">
        <v>816</v>
      </c>
    </row>
    <row r="42" spans="1:6" ht="11.25" customHeight="1" x14ac:dyDescent="0.2">
      <c r="A42" s="111" t="s">
        <v>112</v>
      </c>
      <c r="B42" s="351">
        <v>0.18</v>
      </c>
      <c r="C42" s="594" t="s">
        <v>657</v>
      </c>
      <c r="D42" s="398">
        <v>0.18</v>
      </c>
      <c r="E42" s="263">
        <v>32</v>
      </c>
      <c r="F42" s="360">
        <v>150</v>
      </c>
    </row>
    <row r="43" spans="1:6" ht="11.25" customHeight="1" x14ac:dyDescent="0.2">
      <c r="A43" s="111" t="s">
        <v>522</v>
      </c>
      <c r="B43" s="351">
        <v>11</v>
      </c>
      <c r="C43" s="594" t="s">
        <v>1030</v>
      </c>
      <c r="D43" s="398">
        <v>50000</v>
      </c>
      <c r="E43" s="263">
        <v>11</v>
      </c>
      <c r="F43" s="360" t="s">
        <v>816</v>
      </c>
    </row>
    <row r="44" spans="1:6" ht="11.25" customHeight="1" x14ac:dyDescent="0.2">
      <c r="A44" s="111" t="s">
        <v>667</v>
      </c>
      <c r="B44" s="351">
        <v>20</v>
      </c>
      <c r="C44" s="594" t="s">
        <v>1030</v>
      </c>
      <c r="D44" s="398">
        <v>50000</v>
      </c>
      <c r="E44" s="263">
        <v>20</v>
      </c>
      <c r="F44" s="360" t="s">
        <v>816</v>
      </c>
    </row>
    <row r="45" spans="1:6" ht="11.25" customHeight="1" x14ac:dyDescent="0.2">
      <c r="A45" s="111" t="s">
        <v>668</v>
      </c>
      <c r="B45" s="351">
        <v>11</v>
      </c>
      <c r="C45" s="594" t="s">
        <v>1030</v>
      </c>
      <c r="D45" s="398">
        <v>50000</v>
      </c>
      <c r="E45" s="263">
        <v>11</v>
      </c>
      <c r="F45" s="360" t="s">
        <v>816</v>
      </c>
    </row>
    <row r="46" spans="1:6" ht="11.25" customHeight="1" x14ac:dyDescent="0.2">
      <c r="A46" s="111" t="s">
        <v>113</v>
      </c>
      <c r="B46" s="351">
        <v>1.7999999999999999E-2</v>
      </c>
      <c r="C46" s="594" t="s">
        <v>1031</v>
      </c>
      <c r="D46" s="398">
        <v>1</v>
      </c>
      <c r="E46" s="263">
        <v>2</v>
      </c>
      <c r="F46" s="360">
        <v>1.7999999999999999E-2</v>
      </c>
    </row>
    <row r="47" spans="1:6" ht="11.25" customHeight="1" x14ac:dyDescent="0.2">
      <c r="A47" s="111" t="s">
        <v>114</v>
      </c>
      <c r="B47" s="351">
        <v>19</v>
      </c>
      <c r="C47" s="594" t="s">
        <v>1030</v>
      </c>
      <c r="D47" s="398">
        <v>50000</v>
      </c>
      <c r="E47" s="263">
        <v>19</v>
      </c>
      <c r="F47" s="360" t="s">
        <v>816</v>
      </c>
    </row>
    <row r="48" spans="1:6" ht="11.25" customHeight="1" x14ac:dyDescent="0.2">
      <c r="A48" s="111" t="s">
        <v>115</v>
      </c>
      <c r="B48" s="351">
        <v>2.9</v>
      </c>
      <c r="C48" s="594" t="s">
        <v>1030</v>
      </c>
      <c r="D48" s="398">
        <v>50000</v>
      </c>
      <c r="E48" s="263">
        <v>2.9</v>
      </c>
      <c r="F48" s="360" t="s">
        <v>816</v>
      </c>
    </row>
    <row r="49" spans="1:6" ht="11.25" customHeight="1" x14ac:dyDescent="0.2">
      <c r="A49" s="111" t="s">
        <v>116</v>
      </c>
      <c r="B49" s="351">
        <v>1</v>
      </c>
      <c r="C49" s="594" t="s">
        <v>1030</v>
      </c>
      <c r="D49" s="398">
        <v>170</v>
      </c>
      <c r="E49" s="263">
        <v>1</v>
      </c>
      <c r="F49" s="360">
        <v>220000</v>
      </c>
    </row>
    <row r="50" spans="1:6" ht="11.25" customHeight="1" x14ac:dyDescent="0.2">
      <c r="A50" s="134" t="s">
        <v>70</v>
      </c>
      <c r="B50" s="351">
        <v>79</v>
      </c>
      <c r="C50" s="594" t="s">
        <v>1030</v>
      </c>
      <c r="D50" s="398">
        <v>29850</v>
      </c>
      <c r="E50" s="263">
        <v>79</v>
      </c>
      <c r="F50" s="360" t="s">
        <v>816</v>
      </c>
    </row>
    <row r="51" spans="1:6" ht="11.25" customHeight="1" x14ac:dyDescent="0.2">
      <c r="A51" s="111" t="s">
        <v>71</v>
      </c>
      <c r="B51" s="351">
        <v>300</v>
      </c>
      <c r="C51" s="594" t="s">
        <v>1030</v>
      </c>
      <c r="D51" s="398">
        <v>50000</v>
      </c>
      <c r="E51" s="263">
        <v>300</v>
      </c>
      <c r="F51" s="360" t="s">
        <v>816</v>
      </c>
    </row>
    <row r="52" spans="1:6" ht="11.25" customHeight="1" x14ac:dyDescent="0.2">
      <c r="A52" s="111" t="s">
        <v>117</v>
      </c>
      <c r="B52" s="351">
        <v>1.7999999999999999E-2</v>
      </c>
      <c r="C52" s="594" t="s">
        <v>1031</v>
      </c>
      <c r="D52" s="398">
        <v>1.25</v>
      </c>
      <c r="E52" s="263">
        <v>0.8</v>
      </c>
      <c r="F52" s="360">
        <v>1.7999999999999999E-2</v>
      </c>
    </row>
    <row r="53" spans="1:6" ht="11.25" customHeight="1" x14ac:dyDescent="0.2">
      <c r="A53" s="111" t="s">
        <v>311</v>
      </c>
      <c r="B53" s="351">
        <v>0.04</v>
      </c>
      <c r="C53" s="594" t="s">
        <v>1030</v>
      </c>
      <c r="D53" s="398">
        <v>10</v>
      </c>
      <c r="E53" s="263">
        <v>0.04</v>
      </c>
      <c r="F53" s="360" t="s">
        <v>816</v>
      </c>
    </row>
    <row r="54" spans="1:6" ht="11.25" customHeight="1" x14ac:dyDescent="0.2">
      <c r="A54" s="111" t="s">
        <v>118</v>
      </c>
      <c r="B54" s="351">
        <v>13</v>
      </c>
      <c r="C54" s="594" t="s">
        <v>1031</v>
      </c>
      <c r="D54" s="398">
        <v>50000</v>
      </c>
      <c r="E54" s="263">
        <v>34</v>
      </c>
      <c r="F54" s="360">
        <v>13</v>
      </c>
    </row>
    <row r="55" spans="1:6" ht="11.25" customHeight="1" x14ac:dyDescent="0.2">
      <c r="A55" s="111" t="s">
        <v>431</v>
      </c>
      <c r="B55" s="351">
        <v>1400</v>
      </c>
      <c r="C55" s="594" t="s">
        <v>1030</v>
      </c>
      <c r="D55" s="398">
        <v>50000</v>
      </c>
      <c r="E55" s="263">
        <v>1400</v>
      </c>
      <c r="F55" s="360" t="s">
        <v>816</v>
      </c>
    </row>
    <row r="56" spans="1:6" ht="11.25" customHeight="1" x14ac:dyDescent="0.2">
      <c r="A56" s="111" t="s">
        <v>119</v>
      </c>
      <c r="B56" s="351">
        <v>10</v>
      </c>
      <c r="C56" s="594" t="s">
        <v>657</v>
      </c>
      <c r="D56" s="398">
        <v>10</v>
      </c>
      <c r="E56" s="263">
        <v>14</v>
      </c>
      <c r="F56" s="360">
        <v>850</v>
      </c>
    </row>
    <row r="57" spans="1:6" ht="11.25" customHeight="1" x14ac:dyDescent="0.2">
      <c r="A57" s="111" t="s">
        <v>188</v>
      </c>
      <c r="B57" s="351">
        <v>22</v>
      </c>
      <c r="C57" s="594" t="s">
        <v>1030</v>
      </c>
      <c r="D57" s="398">
        <v>50000</v>
      </c>
      <c r="E57" s="263">
        <v>22</v>
      </c>
      <c r="F57" s="360">
        <v>850</v>
      </c>
    </row>
    <row r="58" spans="1:6" ht="11.25" customHeight="1" x14ac:dyDescent="0.2">
      <c r="A58" s="111" t="s">
        <v>189</v>
      </c>
      <c r="B58" s="351">
        <v>9.4</v>
      </c>
      <c r="C58" s="594" t="s">
        <v>1030</v>
      </c>
      <c r="D58" s="398">
        <v>11</v>
      </c>
      <c r="E58" s="263">
        <v>9.4</v>
      </c>
      <c r="F58" s="360">
        <v>850</v>
      </c>
    </row>
    <row r="59" spans="1:6" ht="11.25" customHeight="1" x14ac:dyDescent="0.2">
      <c r="A59" s="111" t="s">
        <v>190</v>
      </c>
      <c r="B59" s="351">
        <v>7.0000000000000001E-3</v>
      </c>
      <c r="C59" s="594" t="s">
        <v>1031</v>
      </c>
      <c r="D59" s="398">
        <v>1550</v>
      </c>
      <c r="E59" s="263">
        <v>4.5</v>
      </c>
      <c r="F59" s="360">
        <v>7.0000000000000001E-3</v>
      </c>
    </row>
    <row r="60" spans="1:6" ht="11.25" customHeight="1" x14ac:dyDescent="0.2">
      <c r="A60" s="111" t="s">
        <v>286</v>
      </c>
      <c r="B60" s="351">
        <v>3.1E-4</v>
      </c>
      <c r="C60" s="594" t="s">
        <v>1031</v>
      </c>
      <c r="D60" s="398">
        <v>45</v>
      </c>
      <c r="E60" s="263">
        <v>1.0999999999999999E-2</v>
      </c>
      <c r="F60" s="360">
        <v>3.1E-4</v>
      </c>
    </row>
    <row r="61" spans="1:6" ht="11.25" customHeight="1" x14ac:dyDescent="0.2">
      <c r="A61" s="111" t="s">
        <v>287</v>
      </c>
      <c r="B61" s="351">
        <v>2.2000000000000001E-4</v>
      </c>
      <c r="C61" s="594" t="s">
        <v>1031</v>
      </c>
      <c r="D61" s="398">
        <v>20</v>
      </c>
      <c r="E61" s="263">
        <v>0.41</v>
      </c>
      <c r="F61" s="360">
        <v>2.2000000000000001E-4</v>
      </c>
    </row>
    <row r="62" spans="1:6" ht="11.25" customHeight="1" x14ac:dyDescent="0.2">
      <c r="A62" s="111" t="s">
        <v>288</v>
      </c>
      <c r="B62" s="351">
        <v>7.9999999999999996E-6</v>
      </c>
      <c r="C62" s="594" t="s">
        <v>1031</v>
      </c>
      <c r="D62" s="398">
        <v>2.75</v>
      </c>
      <c r="E62" s="263">
        <v>1E-3</v>
      </c>
      <c r="F62" s="360">
        <v>7.9999999999999996E-6</v>
      </c>
    </row>
    <row r="63" spans="1:6" ht="11.25" customHeight="1" x14ac:dyDescent="0.2">
      <c r="A63" s="111" t="s">
        <v>196</v>
      </c>
      <c r="B63" s="351">
        <v>47</v>
      </c>
      <c r="C63" s="594" t="s">
        <v>1030</v>
      </c>
      <c r="D63" s="398">
        <v>50000</v>
      </c>
      <c r="E63" s="263">
        <v>47</v>
      </c>
      <c r="F63" s="360" t="s">
        <v>816</v>
      </c>
    </row>
    <row r="64" spans="1:6" ht="11.25" customHeight="1" x14ac:dyDescent="0.2">
      <c r="A64" s="111" t="s">
        <v>197</v>
      </c>
      <c r="B64" s="351">
        <v>79</v>
      </c>
      <c r="C64" s="594" t="s">
        <v>1031</v>
      </c>
      <c r="D64" s="398">
        <v>20000</v>
      </c>
      <c r="E64" s="263">
        <v>910</v>
      </c>
      <c r="F64" s="360">
        <v>79</v>
      </c>
    </row>
    <row r="65" spans="1:6" ht="11.25" customHeight="1" x14ac:dyDescent="0.2">
      <c r="A65" s="111" t="s">
        <v>243</v>
      </c>
      <c r="B65" s="351">
        <v>0.6</v>
      </c>
      <c r="C65" s="594" t="s">
        <v>1031</v>
      </c>
      <c r="D65" s="398">
        <v>1500</v>
      </c>
      <c r="E65" s="263">
        <v>25</v>
      </c>
      <c r="F65" s="360">
        <v>0.6</v>
      </c>
    </row>
    <row r="66" spans="1:6" ht="11.25" customHeight="1" x14ac:dyDescent="0.2">
      <c r="A66" s="111" t="s">
        <v>244</v>
      </c>
      <c r="B66" s="351">
        <v>620</v>
      </c>
      <c r="C66" s="594" t="s">
        <v>1030</v>
      </c>
      <c r="D66" s="398">
        <v>50000</v>
      </c>
      <c r="E66" s="263">
        <v>620</v>
      </c>
      <c r="F66" s="360" t="s">
        <v>816</v>
      </c>
    </row>
    <row r="67" spans="1:6" ht="11.25" customHeight="1" x14ac:dyDescent="0.2">
      <c r="A67" s="111" t="s">
        <v>191</v>
      </c>
      <c r="B67" s="351">
        <v>260</v>
      </c>
      <c r="C67" s="594" t="s">
        <v>657</v>
      </c>
      <c r="D67" s="398">
        <v>260</v>
      </c>
      <c r="E67" s="263">
        <v>558</v>
      </c>
      <c r="F67" s="360" t="s">
        <v>45</v>
      </c>
    </row>
    <row r="68" spans="1:6" ht="11.25" customHeight="1" x14ac:dyDescent="0.2">
      <c r="A68" s="111" t="s">
        <v>805</v>
      </c>
      <c r="B68" s="351">
        <v>0.3</v>
      </c>
      <c r="C68" s="594" t="s">
        <v>657</v>
      </c>
      <c r="D68" s="398">
        <v>0.3</v>
      </c>
      <c r="E68" s="263">
        <v>11</v>
      </c>
      <c r="F68" s="360">
        <v>290</v>
      </c>
    </row>
    <row r="69" spans="1:6" ht="11.25" customHeight="1" x14ac:dyDescent="0.2">
      <c r="A69" s="111" t="s">
        <v>72</v>
      </c>
      <c r="B69" s="351">
        <v>70</v>
      </c>
      <c r="C69" s="594" t="s">
        <v>1030</v>
      </c>
      <c r="D69" s="398">
        <v>50000</v>
      </c>
      <c r="E69" s="263">
        <v>70</v>
      </c>
      <c r="F69" s="360" t="s">
        <v>816</v>
      </c>
    </row>
    <row r="70" spans="1:6" ht="11.25" customHeight="1" x14ac:dyDescent="0.2">
      <c r="A70" s="111" t="s">
        <v>806</v>
      </c>
      <c r="B70" s="351">
        <v>10</v>
      </c>
      <c r="C70" s="594" t="s">
        <v>657</v>
      </c>
      <c r="D70" s="398">
        <v>10</v>
      </c>
      <c r="E70" s="263">
        <v>520</v>
      </c>
      <c r="F70" s="360">
        <v>15</v>
      </c>
    </row>
    <row r="71" spans="1:6" ht="11.25" customHeight="1" x14ac:dyDescent="0.2">
      <c r="A71" s="111" t="s">
        <v>245</v>
      </c>
      <c r="B71" s="351">
        <v>0.06</v>
      </c>
      <c r="C71" s="594" t="s">
        <v>1030</v>
      </c>
      <c r="D71" s="398">
        <v>50000</v>
      </c>
      <c r="E71" s="263">
        <v>0.06</v>
      </c>
      <c r="F71" s="360">
        <v>4.5999999999999996</v>
      </c>
    </row>
    <row r="72" spans="1:6" ht="11.25" customHeight="1" x14ac:dyDescent="0.2">
      <c r="A72" s="111" t="s">
        <v>807</v>
      </c>
      <c r="B72" s="351">
        <v>2.5000000000000001E-5</v>
      </c>
      <c r="C72" s="594" t="s">
        <v>1031</v>
      </c>
      <c r="D72" s="398">
        <v>41</v>
      </c>
      <c r="E72" s="263">
        <v>1.9E-3</v>
      </c>
      <c r="F72" s="360">
        <v>2.5000000000000001E-5</v>
      </c>
    </row>
    <row r="73" spans="1:6" ht="11.25" customHeight="1" x14ac:dyDescent="0.2">
      <c r="A73" s="111" t="s">
        <v>808</v>
      </c>
      <c r="B73" s="351">
        <v>210</v>
      </c>
      <c r="C73" s="594" t="s">
        <v>1030</v>
      </c>
      <c r="D73" s="398">
        <v>50000</v>
      </c>
      <c r="E73" s="263">
        <v>210</v>
      </c>
      <c r="F73" s="360">
        <v>44000</v>
      </c>
    </row>
    <row r="74" spans="1:6" ht="11.25" customHeight="1" x14ac:dyDescent="0.2">
      <c r="A74" s="111" t="s">
        <v>810</v>
      </c>
      <c r="B74" s="351">
        <v>120</v>
      </c>
      <c r="C74" s="594" t="s">
        <v>1030</v>
      </c>
      <c r="D74" s="398">
        <v>400</v>
      </c>
      <c r="E74" s="263">
        <v>120</v>
      </c>
      <c r="F74" s="360">
        <v>850</v>
      </c>
    </row>
    <row r="75" spans="1:6" ht="11.25" customHeight="1" x14ac:dyDescent="0.2">
      <c r="A75" s="111" t="s">
        <v>809</v>
      </c>
      <c r="B75" s="351">
        <v>1100</v>
      </c>
      <c r="C75" s="594" t="s">
        <v>1030</v>
      </c>
      <c r="D75" s="398">
        <v>50000</v>
      </c>
      <c r="E75" s="263">
        <v>1100</v>
      </c>
      <c r="F75" s="360">
        <v>1100000</v>
      </c>
    </row>
    <row r="76" spans="1:6" ht="11.25" customHeight="1" x14ac:dyDescent="0.2">
      <c r="A76" s="134" t="s">
        <v>73</v>
      </c>
      <c r="B76" s="351">
        <v>10</v>
      </c>
      <c r="C76" s="594" t="s">
        <v>1030</v>
      </c>
      <c r="D76" s="398">
        <v>50000</v>
      </c>
      <c r="E76" s="263">
        <v>10</v>
      </c>
      <c r="F76" s="360" t="s">
        <v>816</v>
      </c>
    </row>
    <row r="77" spans="1:6" ht="11.25" customHeight="1" x14ac:dyDescent="0.2">
      <c r="A77" s="111" t="s">
        <v>246</v>
      </c>
      <c r="B77" s="351">
        <v>14.3</v>
      </c>
      <c r="C77" s="594" t="s">
        <v>1030</v>
      </c>
      <c r="D77" s="398">
        <v>50000</v>
      </c>
      <c r="E77" s="263">
        <v>14.3</v>
      </c>
      <c r="F77" s="360">
        <v>5300</v>
      </c>
    </row>
    <row r="78" spans="1:6" ht="11.25" customHeight="1" x14ac:dyDescent="0.2">
      <c r="A78" s="134" t="s">
        <v>74</v>
      </c>
      <c r="B78" s="351">
        <v>3</v>
      </c>
      <c r="C78" s="594" t="s">
        <v>1031</v>
      </c>
      <c r="D78" s="398">
        <v>50000</v>
      </c>
      <c r="E78" s="263">
        <v>9.1</v>
      </c>
      <c r="F78" s="360">
        <v>3</v>
      </c>
    </row>
    <row r="79" spans="1:6" ht="11.25" customHeight="1" x14ac:dyDescent="0.2">
      <c r="A79" s="134" t="s">
        <v>75</v>
      </c>
      <c r="B79" s="351">
        <v>81</v>
      </c>
      <c r="C79" s="594" t="s">
        <v>1030</v>
      </c>
      <c r="D79" s="398">
        <v>50000</v>
      </c>
      <c r="E79" s="263">
        <v>81</v>
      </c>
      <c r="F79" s="360" t="s">
        <v>816</v>
      </c>
    </row>
    <row r="80" spans="1:6" ht="11.25" customHeight="1" x14ac:dyDescent="0.2">
      <c r="A80" s="111" t="s">
        <v>312</v>
      </c>
      <c r="B80" s="351">
        <v>50000</v>
      </c>
      <c r="C80" s="594" t="s">
        <v>657</v>
      </c>
      <c r="D80" s="398">
        <v>50000</v>
      </c>
      <c r="E80" s="263">
        <v>335000</v>
      </c>
      <c r="F80" s="360" t="s">
        <v>816</v>
      </c>
    </row>
    <row r="81" spans="1:6" ht="11.25" customHeight="1" x14ac:dyDescent="0.2">
      <c r="A81" s="111" t="s">
        <v>506</v>
      </c>
      <c r="B81" s="351">
        <v>3.1E-9</v>
      </c>
      <c r="C81" s="594" t="s">
        <v>1030</v>
      </c>
      <c r="D81" s="398">
        <v>0.1</v>
      </c>
      <c r="E81" s="263">
        <v>3.1E-9</v>
      </c>
      <c r="F81" s="360">
        <v>5.0000000000000001E-9</v>
      </c>
    </row>
    <row r="82" spans="1:6" ht="11.25" customHeight="1" x14ac:dyDescent="0.2">
      <c r="A82" s="111" t="s">
        <v>76</v>
      </c>
      <c r="B82" s="351">
        <v>60</v>
      </c>
      <c r="C82" s="594" t="s">
        <v>1030</v>
      </c>
      <c r="D82" s="398">
        <v>21000</v>
      </c>
      <c r="E82" s="263">
        <v>60</v>
      </c>
      <c r="F82" s="360" t="s">
        <v>816</v>
      </c>
    </row>
    <row r="83" spans="1:6" ht="11.25" customHeight="1" x14ac:dyDescent="0.2">
      <c r="A83" s="111" t="s">
        <v>295</v>
      </c>
      <c r="B83" s="351">
        <v>8.6999999999999994E-3</v>
      </c>
      <c r="C83" s="594" t="s">
        <v>1030</v>
      </c>
      <c r="D83" s="398">
        <v>162.5</v>
      </c>
      <c r="E83" s="263">
        <v>8.6999999999999994E-3</v>
      </c>
      <c r="F83" s="360">
        <v>52</v>
      </c>
    </row>
    <row r="84" spans="1:6" ht="11.25" customHeight="1" x14ac:dyDescent="0.2">
      <c r="A84" s="111" t="s">
        <v>264</v>
      </c>
      <c r="B84" s="351">
        <v>2.3E-3</v>
      </c>
      <c r="C84" s="594" t="s">
        <v>1030</v>
      </c>
      <c r="D84" s="398">
        <v>41</v>
      </c>
      <c r="E84" s="263">
        <v>2.3E-3</v>
      </c>
      <c r="F84" s="360">
        <v>0.81</v>
      </c>
    </row>
    <row r="85" spans="1:6" ht="11.25" customHeight="1" x14ac:dyDescent="0.2">
      <c r="A85" s="111" t="s">
        <v>27</v>
      </c>
      <c r="B85" s="351">
        <v>50000</v>
      </c>
      <c r="C85" s="594" t="s">
        <v>657</v>
      </c>
      <c r="D85" s="398">
        <v>50000</v>
      </c>
      <c r="E85" s="263" t="s">
        <v>816</v>
      </c>
      <c r="F85" s="360" t="s">
        <v>816</v>
      </c>
    </row>
    <row r="86" spans="1:6" ht="11.25" customHeight="1" x14ac:dyDescent="0.2">
      <c r="A86" s="111" t="s">
        <v>265</v>
      </c>
      <c r="B86" s="351">
        <v>7.3</v>
      </c>
      <c r="C86" s="594" t="s">
        <v>1030</v>
      </c>
      <c r="D86" s="398">
        <v>30</v>
      </c>
      <c r="E86" s="263">
        <v>7.3</v>
      </c>
      <c r="F86" s="360">
        <v>1070</v>
      </c>
    </row>
    <row r="87" spans="1:6" ht="11.25" customHeight="1" x14ac:dyDescent="0.2">
      <c r="A87" s="111" t="s">
        <v>266</v>
      </c>
      <c r="B87" s="351">
        <v>0.8</v>
      </c>
      <c r="C87" s="594" t="s">
        <v>1030</v>
      </c>
      <c r="D87" s="398">
        <v>130</v>
      </c>
      <c r="E87" s="263">
        <v>0.8</v>
      </c>
      <c r="F87" s="360">
        <v>18</v>
      </c>
    </row>
    <row r="88" spans="1:6" ht="11.25" customHeight="1" x14ac:dyDescent="0.2">
      <c r="A88" s="111" t="s">
        <v>267</v>
      </c>
      <c r="B88" s="351">
        <v>3.9</v>
      </c>
      <c r="C88" s="594" t="s">
        <v>1030</v>
      </c>
      <c r="D88" s="398">
        <v>845</v>
      </c>
      <c r="E88" s="263">
        <v>3.9</v>
      </c>
      <c r="F88" s="360">
        <v>5300</v>
      </c>
    </row>
    <row r="89" spans="1:6" ht="11.25" customHeight="1" x14ac:dyDescent="0.2">
      <c r="A89" s="111" t="s">
        <v>77</v>
      </c>
      <c r="B89" s="351">
        <v>1800</v>
      </c>
      <c r="C89" s="594" t="s">
        <v>1030</v>
      </c>
      <c r="D89" s="398">
        <v>50000</v>
      </c>
      <c r="E89" s="263">
        <v>1800</v>
      </c>
      <c r="F89" s="360" t="s">
        <v>816</v>
      </c>
    </row>
    <row r="90" spans="1:6" ht="11.25" customHeight="1" x14ac:dyDescent="0.2">
      <c r="A90" s="111" t="s">
        <v>268</v>
      </c>
      <c r="B90" s="351">
        <v>9.0000000000000006E-5</v>
      </c>
      <c r="C90" s="594" t="s">
        <v>1031</v>
      </c>
      <c r="D90" s="398">
        <v>20</v>
      </c>
      <c r="E90" s="263">
        <v>3.5999999999999999E-3</v>
      </c>
      <c r="F90" s="360">
        <v>9.0000000000000006E-5</v>
      </c>
    </row>
    <row r="91" spans="1:6" ht="11.25" customHeight="1" x14ac:dyDescent="0.2">
      <c r="A91" s="111" t="s">
        <v>269</v>
      </c>
      <c r="B91" s="351">
        <v>3.8999999999999999E-5</v>
      </c>
      <c r="C91" s="594" t="s">
        <v>1031</v>
      </c>
      <c r="D91" s="398">
        <v>100</v>
      </c>
      <c r="E91" s="263">
        <v>3.5999999999999999E-3</v>
      </c>
      <c r="F91" s="360">
        <v>3.8999999999999999E-5</v>
      </c>
    </row>
    <row r="92" spans="1:6" ht="11.25" customHeight="1" x14ac:dyDescent="0.2">
      <c r="A92" s="111" t="s">
        <v>296</v>
      </c>
      <c r="B92" s="351">
        <v>2.4000000000000001E-4</v>
      </c>
      <c r="C92" s="594" t="s">
        <v>1031</v>
      </c>
      <c r="D92" s="398">
        <v>3.1</v>
      </c>
      <c r="E92" s="263">
        <v>2.9999999999999997E-4</v>
      </c>
      <c r="F92" s="360">
        <v>2.4000000000000001E-4</v>
      </c>
    </row>
    <row r="93" spans="1:6" ht="11.25" customHeight="1" x14ac:dyDescent="0.2">
      <c r="A93" s="111" t="s">
        <v>270</v>
      </c>
      <c r="B93" s="351">
        <v>0.3</v>
      </c>
      <c r="C93" s="594" t="s">
        <v>1030</v>
      </c>
      <c r="D93" s="398">
        <v>6</v>
      </c>
      <c r="E93" s="263">
        <v>0.3</v>
      </c>
      <c r="F93" s="360">
        <v>16</v>
      </c>
    </row>
    <row r="94" spans="1:6" ht="11.25" customHeight="1" x14ac:dyDescent="0.2">
      <c r="A94" s="111" t="s">
        <v>289</v>
      </c>
      <c r="B94" s="351">
        <v>0.02</v>
      </c>
      <c r="C94" s="594" t="s">
        <v>1031</v>
      </c>
      <c r="D94" s="398">
        <v>3650</v>
      </c>
      <c r="E94" s="263">
        <v>6.3E-2</v>
      </c>
      <c r="F94" s="360">
        <v>0.02</v>
      </c>
    </row>
    <row r="95" spans="1:6" ht="11.25" customHeight="1" x14ac:dyDescent="0.2">
      <c r="A95" s="111" t="s">
        <v>271</v>
      </c>
      <c r="B95" s="351">
        <v>2.9</v>
      </c>
      <c r="C95" s="594" t="s">
        <v>1031</v>
      </c>
      <c r="D95" s="398">
        <v>10</v>
      </c>
      <c r="E95" s="263">
        <v>12</v>
      </c>
      <c r="F95" s="360">
        <v>2.9</v>
      </c>
    </row>
    <row r="96" spans="1:6" ht="11.25" customHeight="1" x14ac:dyDescent="0.2">
      <c r="A96" s="111" t="s">
        <v>78</v>
      </c>
      <c r="B96" s="351">
        <v>17000</v>
      </c>
      <c r="C96" s="594" t="s">
        <v>1030</v>
      </c>
      <c r="D96" s="398">
        <v>50000</v>
      </c>
      <c r="E96" s="263">
        <v>17000</v>
      </c>
      <c r="F96" s="360" t="s">
        <v>816</v>
      </c>
    </row>
    <row r="97" spans="1:6" ht="11.25" customHeight="1" x14ac:dyDescent="0.2">
      <c r="A97" s="111" t="s">
        <v>272</v>
      </c>
      <c r="B97" s="351">
        <v>1.7999999999999999E-2</v>
      </c>
      <c r="C97" s="594" t="s">
        <v>1031</v>
      </c>
      <c r="D97" s="398">
        <v>9.5000000000000001E-2</v>
      </c>
      <c r="E97" s="263">
        <v>0.28000000000000003</v>
      </c>
      <c r="F97" s="360">
        <v>1.7999999999999999E-2</v>
      </c>
    </row>
    <row r="98" spans="1:6" ht="11.25" customHeight="1" x14ac:dyDescent="0.2">
      <c r="A98" s="111" t="s">
        <v>79</v>
      </c>
      <c r="B98" s="351">
        <v>920</v>
      </c>
      <c r="C98" s="594" t="s">
        <v>1030</v>
      </c>
      <c r="D98" s="398">
        <v>50000</v>
      </c>
      <c r="E98" s="263">
        <v>920</v>
      </c>
      <c r="F98" s="360">
        <v>170000</v>
      </c>
    </row>
    <row r="99" spans="1:6" ht="11.25" customHeight="1" x14ac:dyDescent="0.2">
      <c r="A99" s="111" t="s">
        <v>273</v>
      </c>
      <c r="B99" s="351">
        <v>5.6</v>
      </c>
      <c r="C99" s="594" t="s">
        <v>1030</v>
      </c>
      <c r="D99" s="398">
        <v>50000</v>
      </c>
      <c r="E99" s="263">
        <v>5.6</v>
      </c>
      <c r="F99" s="360" t="s">
        <v>816</v>
      </c>
    </row>
    <row r="100" spans="1:6" ht="11.25" customHeight="1" x14ac:dyDescent="0.2">
      <c r="A100" s="111" t="s">
        <v>274</v>
      </c>
      <c r="B100" s="351">
        <v>2.5000000000000001E-2</v>
      </c>
      <c r="C100" s="594" t="s">
        <v>1030</v>
      </c>
      <c r="D100" s="398">
        <v>50000</v>
      </c>
      <c r="E100" s="263">
        <v>2.5000000000000001E-2</v>
      </c>
      <c r="F100" s="360">
        <v>4.7E-2</v>
      </c>
    </row>
    <row r="101" spans="1:6" ht="11.25" customHeight="1" x14ac:dyDescent="0.2">
      <c r="A101" s="111" t="s">
        <v>275</v>
      </c>
      <c r="B101" s="351">
        <v>0.03</v>
      </c>
      <c r="C101" s="594" t="s">
        <v>1030</v>
      </c>
      <c r="D101" s="398">
        <v>50</v>
      </c>
      <c r="E101" s="263">
        <v>0.03</v>
      </c>
      <c r="F101" s="360" t="s">
        <v>816</v>
      </c>
    </row>
    <row r="102" spans="1:6" ht="11.25" customHeight="1" x14ac:dyDescent="0.2">
      <c r="A102" s="111" t="s">
        <v>277</v>
      </c>
      <c r="B102" s="351">
        <v>8400</v>
      </c>
      <c r="C102" s="594" t="s">
        <v>657</v>
      </c>
      <c r="D102" s="398">
        <v>8400</v>
      </c>
      <c r="E102" s="263">
        <v>14000</v>
      </c>
      <c r="F102" s="360" t="s">
        <v>816</v>
      </c>
    </row>
    <row r="103" spans="1:6" ht="11.25" customHeight="1" x14ac:dyDescent="0.2">
      <c r="A103" s="111" t="s">
        <v>278</v>
      </c>
      <c r="B103" s="351">
        <v>170</v>
      </c>
      <c r="C103" s="594" t="s">
        <v>1030</v>
      </c>
      <c r="D103" s="398">
        <v>1300</v>
      </c>
      <c r="E103" s="263">
        <v>170</v>
      </c>
      <c r="F103" s="360" t="s">
        <v>816</v>
      </c>
    </row>
    <row r="104" spans="1:6" ht="11.25" customHeight="1" x14ac:dyDescent="0.2">
      <c r="A104" s="111" t="s">
        <v>279</v>
      </c>
      <c r="B104" s="351">
        <v>2.8E-3</v>
      </c>
      <c r="C104" s="594" t="s">
        <v>1030</v>
      </c>
      <c r="D104" s="398">
        <v>50000</v>
      </c>
      <c r="E104" s="263">
        <v>2.8E-3</v>
      </c>
      <c r="F104" s="360" t="s">
        <v>816</v>
      </c>
    </row>
    <row r="105" spans="1:6" ht="11.25" customHeight="1" x14ac:dyDescent="0.2">
      <c r="A105" s="111" t="s">
        <v>280</v>
      </c>
      <c r="B105" s="351">
        <v>180</v>
      </c>
      <c r="C105" s="594" t="s">
        <v>657</v>
      </c>
      <c r="D105" s="398">
        <v>180</v>
      </c>
      <c r="E105" s="263">
        <v>730</v>
      </c>
      <c r="F105" s="360" t="s">
        <v>816</v>
      </c>
    </row>
    <row r="106" spans="1:6" ht="11.25" customHeight="1" x14ac:dyDescent="0.2">
      <c r="A106" s="111" t="s">
        <v>276</v>
      </c>
      <c r="B106" s="351">
        <v>590</v>
      </c>
      <c r="C106" s="594" t="s">
        <v>1031</v>
      </c>
      <c r="D106" s="398">
        <v>9100</v>
      </c>
      <c r="E106" s="263">
        <v>1500</v>
      </c>
      <c r="F106" s="360">
        <v>590</v>
      </c>
    </row>
    <row r="107" spans="1:6" ht="11.25" customHeight="1" x14ac:dyDescent="0.2">
      <c r="A107" s="111" t="s">
        <v>502</v>
      </c>
      <c r="B107" s="351">
        <v>2.1</v>
      </c>
      <c r="C107" s="594" t="s">
        <v>1030</v>
      </c>
      <c r="D107" s="398">
        <v>10</v>
      </c>
      <c r="E107" s="263">
        <v>2.1</v>
      </c>
      <c r="F107" s="360" t="s">
        <v>816</v>
      </c>
    </row>
    <row r="108" spans="1:6" ht="11.25" customHeight="1" x14ac:dyDescent="0.2">
      <c r="A108" s="111" t="s">
        <v>503</v>
      </c>
      <c r="B108" s="351">
        <v>4.7</v>
      </c>
      <c r="C108" s="594" t="s">
        <v>1030</v>
      </c>
      <c r="D108" s="398">
        <v>10</v>
      </c>
      <c r="E108" s="263">
        <v>4.7</v>
      </c>
      <c r="F108" s="360" t="s">
        <v>816</v>
      </c>
    </row>
    <row r="109" spans="1:6" ht="11.25" customHeight="1" x14ac:dyDescent="0.2">
      <c r="A109" s="111" t="s">
        <v>409</v>
      </c>
      <c r="B109" s="351">
        <v>370</v>
      </c>
      <c r="C109" s="594" t="s">
        <v>1030</v>
      </c>
      <c r="D109" s="398">
        <v>50000</v>
      </c>
      <c r="E109" s="263">
        <v>370</v>
      </c>
      <c r="F109" s="360" t="s">
        <v>816</v>
      </c>
    </row>
    <row r="110" spans="1:6" ht="11.25" customHeight="1" x14ac:dyDescent="0.2">
      <c r="A110" s="111" t="s">
        <v>410</v>
      </c>
      <c r="B110" s="351">
        <v>12</v>
      </c>
      <c r="C110" s="594" t="s">
        <v>1030</v>
      </c>
      <c r="D110" s="398">
        <v>21</v>
      </c>
      <c r="E110" s="263">
        <v>12</v>
      </c>
      <c r="F110" s="360" t="s">
        <v>816</v>
      </c>
    </row>
    <row r="111" spans="1:6" ht="11.25" customHeight="1" x14ac:dyDescent="0.2">
      <c r="A111" s="111" t="s">
        <v>703</v>
      </c>
      <c r="B111" s="351">
        <v>5</v>
      </c>
      <c r="C111" s="594" t="s">
        <v>1030</v>
      </c>
      <c r="D111" s="398">
        <v>50000</v>
      </c>
      <c r="E111" s="263">
        <v>5</v>
      </c>
      <c r="F111" s="360">
        <v>33</v>
      </c>
    </row>
    <row r="112" spans="1:6" ht="11.25" customHeight="1" x14ac:dyDescent="0.2">
      <c r="A112" s="134" t="s">
        <v>80</v>
      </c>
      <c r="B112" s="351">
        <v>380</v>
      </c>
      <c r="C112" s="594" t="s">
        <v>1030</v>
      </c>
      <c r="D112" s="398">
        <v>50000</v>
      </c>
      <c r="E112" s="263">
        <v>380</v>
      </c>
      <c r="F112" s="360" t="s">
        <v>816</v>
      </c>
    </row>
    <row r="113" spans="1:6" ht="11.25" customHeight="1" x14ac:dyDescent="0.2">
      <c r="A113" s="134" t="s">
        <v>81</v>
      </c>
      <c r="B113" s="351">
        <v>18</v>
      </c>
      <c r="C113" s="594" t="s">
        <v>1030</v>
      </c>
      <c r="D113" s="398">
        <v>50000</v>
      </c>
      <c r="E113" s="263">
        <v>18</v>
      </c>
      <c r="F113" s="360" t="s">
        <v>816</v>
      </c>
    </row>
    <row r="114" spans="1:6" ht="11.25" customHeight="1" x14ac:dyDescent="0.2">
      <c r="A114" s="134" t="s">
        <v>82</v>
      </c>
      <c r="B114" s="351">
        <v>71</v>
      </c>
      <c r="C114" s="594" t="s">
        <v>1030</v>
      </c>
      <c r="D114" s="398">
        <v>50000</v>
      </c>
      <c r="E114" s="263">
        <v>71</v>
      </c>
      <c r="F114" s="360" t="s">
        <v>816</v>
      </c>
    </row>
    <row r="115" spans="1:6" ht="11.25" customHeight="1" x14ac:dyDescent="0.2">
      <c r="A115" s="134" t="s">
        <v>83</v>
      </c>
      <c r="B115" s="351">
        <v>42</v>
      </c>
      <c r="C115" s="594" t="s">
        <v>1030</v>
      </c>
      <c r="D115" s="398">
        <v>50000</v>
      </c>
      <c r="E115" s="263">
        <v>42</v>
      </c>
      <c r="F115" s="360" t="s">
        <v>816</v>
      </c>
    </row>
    <row r="116" spans="1:6" ht="11.25" customHeight="1" x14ac:dyDescent="0.2">
      <c r="A116" s="134" t="s">
        <v>84</v>
      </c>
      <c r="B116" s="351">
        <v>46</v>
      </c>
      <c r="C116" s="594" t="s">
        <v>1030</v>
      </c>
      <c r="D116" s="398">
        <v>50000</v>
      </c>
      <c r="E116" s="263">
        <v>46</v>
      </c>
      <c r="F116" s="360" t="s">
        <v>816</v>
      </c>
    </row>
    <row r="117" spans="1:6" ht="11.25" customHeight="1" x14ac:dyDescent="0.2">
      <c r="A117" s="111" t="s">
        <v>411</v>
      </c>
      <c r="B117" s="351">
        <v>3</v>
      </c>
      <c r="C117" s="594" t="s">
        <v>1031</v>
      </c>
      <c r="D117" s="398">
        <v>590</v>
      </c>
      <c r="E117" s="263">
        <v>7.9</v>
      </c>
      <c r="F117" s="360">
        <v>3</v>
      </c>
    </row>
    <row r="118" spans="1:6" ht="11.25" customHeight="1" x14ac:dyDescent="0.2">
      <c r="A118" s="134" t="s">
        <v>85</v>
      </c>
      <c r="B118" s="351">
        <v>21500</v>
      </c>
      <c r="C118" s="594" t="s">
        <v>657</v>
      </c>
      <c r="D118" s="398">
        <v>21500</v>
      </c>
      <c r="E118" s="263">
        <v>850000</v>
      </c>
      <c r="F118" s="360" t="s">
        <v>816</v>
      </c>
    </row>
    <row r="119" spans="1:6" ht="11.25" customHeight="1" x14ac:dyDescent="0.2">
      <c r="A119" s="111" t="s">
        <v>193</v>
      </c>
      <c r="B119" s="351">
        <v>600</v>
      </c>
      <c r="C119" s="594" t="s">
        <v>1030</v>
      </c>
      <c r="D119" s="398">
        <v>50000</v>
      </c>
      <c r="E119" s="263">
        <v>600</v>
      </c>
      <c r="F119" s="360" t="s">
        <v>816</v>
      </c>
    </row>
    <row r="120" spans="1:6" ht="11.25" customHeight="1" x14ac:dyDescent="0.2">
      <c r="A120" s="111" t="s">
        <v>412</v>
      </c>
      <c r="B120" s="351">
        <v>2.2999999999999998</v>
      </c>
      <c r="C120" s="594" t="s">
        <v>1030</v>
      </c>
      <c r="D120" s="398">
        <v>408</v>
      </c>
      <c r="E120" s="263">
        <v>2.2999999999999998</v>
      </c>
      <c r="F120" s="360" t="s">
        <v>816</v>
      </c>
    </row>
    <row r="121" spans="1:6" ht="11.25" customHeight="1" x14ac:dyDescent="0.2">
      <c r="A121" s="111" t="s">
        <v>413</v>
      </c>
      <c r="B121" s="351">
        <v>58</v>
      </c>
      <c r="C121" s="594" t="s">
        <v>1030</v>
      </c>
      <c r="D121" s="398">
        <v>7900</v>
      </c>
      <c r="E121" s="263">
        <v>58</v>
      </c>
      <c r="F121" s="360">
        <v>1700000</v>
      </c>
    </row>
    <row r="122" spans="1:6" ht="11.25" customHeight="1" x14ac:dyDescent="0.2">
      <c r="A122" s="111" t="s">
        <v>290</v>
      </c>
      <c r="B122" s="351">
        <v>7.8999999999999996E-5</v>
      </c>
      <c r="C122" s="594" t="s">
        <v>1031</v>
      </c>
      <c r="D122" s="398">
        <v>21.5</v>
      </c>
      <c r="E122" s="263">
        <v>1.4E-2</v>
      </c>
      <c r="F122" s="360">
        <v>7.8999999999999996E-5</v>
      </c>
    </row>
    <row r="123" spans="1:6" ht="11.25" customHeight="1" x14ac:dyDescent="0.2">
      <c r="A123" s="111" t="s">
        <v>86</v>
      </c>
      <c r="B123" s="351">
        <v>95</v>
      </c>
      <c r="C123" s="594" t="s">
        <v>1030</v>
      </c>
      <c r="D123" s="398">
        <v>50000</v>
      </c>
      <c r="E123" s="263">
        <v>95</v>
      </c>
      <c r="F123" s="360" t="s">
        <v>816</v>
      </c>
    </row>
    <row r="124" spans="1:6" ht="11.25" customHeight="1" x14ac:dyDescent="0.2">
      <c r="A124" s="111" t="s">
        <v>414</v>
      </c>
      <c r="B124" s="351">
        <v>4.5999999999999996</v>
      </c>
      <c r="C124" s="594" t="s">
        <v>1030</v>
      </c>
      <c r="D124" s="398">
        <v>67.5</v>
      </c>
      <c r="E124" s="263">
        <v>4.5999999999999996</v>
      </c>
      <c r="F124" s="360">
        <v>4000</v>
      </c>
    </row>
    <row r="125" spans="1:6" ht="11.25" customHeight="1" x14ac:dyDescent="0.2">
      <c r="A125" s="111" t="s">
        <v>415</v>
      </c>
      <c r="B125" s="351">
        <v>5</v>
      </c>
      <c r="C125" s="594" t="s">
        <v>1030</v>
      </c>
      <c r="D125" s="398">
        <v>50000</v>
      </c>
      <c r="E125" s="263">
        <v>5</v>
      </c>
      <c r="F125" s="360" t="s">
        <v>816</v>
      </c>
    </row>
    <row r="126" spans="1:6" ht="11.25" customHeight="1" x14ac:dyDescent="0.2">
      <c r="A126" s="111" t="s">
        <v>704</v>
      </c>
      <c r="B126" s="351">
        <v>0.1</v>
      </c>
      <c r="C126" s="594" t="s">
        <v>1030</v>
      </c>
      <c r="D126" s="398">
        <v>50000</v>
      </c>
      <c r="E126" s="263">
        <v>0.1</v>
      </c>
      <c r="F126" s="360" t="s">
        <v>816</v>
      </c>
    </row>
    <row r="127" spans="1:6" ht="11.25" customHeight="1" x14ac:dyDescent="0.2">
      <c r="A127" s="111" t="s">
        <v>87</v>
      </c>
      <c r="B127" s="351">
        <v>9</v>
      </c>
      <c r="C127" s="594" t="s">
        <v>1030</v>
      </c>
      <c r="D127" s="398">
        <v>3100</v>
      </c>
      <c r="E127" s="263">
        <v>9</v>
      </c>
      <c r="F127" s="360" t="s">
        <v>816</v>
      </c>
    </row>
    <row r="128" spans="1:6" ht="11.25" customHeight="1" x14ac:dyDescent="0.2">
      <c r="A128" s="111" t="s">
        <v>416</v>
      </c>
      <c r="B128" s="351">
        <v>11</v>
      </c>
      <c r="C128" s="594" t="s">
        <v>657</v>
      </c>
      <c r="D128" s="398">
        <v>11</v>
      </c>
      <c r="E128" s="263">
        <v>32</v>
      </c>
      <c r="F128" s="360" t="s">
        <v>816</v>
      </c>
    </row>
    <row r="129" spans="1:6" ht="11.25" customHeight="1" x14ac:dyDescent="0.2">
      <c r="A129" s="111" t="s">
        <v>88</v>
      </c>
      <c r="B129" s="351">
        <v>260.71428571428572</v>
      </c>
      <c r="C129" s="594" t="s">
        <v>1030</v>
      </c>
      <c r="D129" s="398">
        <v>50000</v>
      </c>
      <c r="E129" s="263">
        <v>260.71428571428572</v>
      </c>
      <c r="F129" s="360" t="s">
        <v>816</v>
      </c>
    </row>
    <row r="130" spans="1:6" ht="11.25" customHeight="1" x14ac:dyDescent="0.2">
      <c r="A130" s="111" t="s">
        <v>20</v>
      </c>
      <c r="B130" s="351">
        <v>18000</v>
      </c>
      <c r="C130" s="594" t="s">
        <v>1030</v>
      </c>
      <c r="D130" s="398">
        <v>50000</v>
      </c>
      <c r="E130" s="263">
        <v>18000</v>
      </c>
      <c r="F130" s="360" t="s">
        <v>816</v>
      </c>
    </row>
    <row r="131" spans="1:6" ht="11.25" customHeight="1" x14ac:dyDescent="0.2">
      <c r="A131" s="111" t="s">
        <v>417</v>
      </c>
      <c r="B131" s="351">
        <v>10.8</v>
      </c>
      <c r="C131" s="594" t="s">
        <v>1030</v>
      </c>
      <c r="D131" s="398">
        <v>50000</v>
      </c>
      <c r="E131" s="263">
        <v>10.8</v>
      </c>
      <c r="F131" s="360" t="s">
        <v>816</v>
      </c>
    </row>
    <row r="132" spans="1:6" ht="11.25" customHeight="1" x14ac:dyDescent="0.2">
      <c r="A132" s="111" t="s">
        <v>418</v>
      </c>
      <c r="B132" s="351">
        <v>3.5</v>
      </c>
      <c r="C132" s="594" t="s">
        <v>1031</v>
      </c>
      <c r="D132" s="398">
        <v>500</v>
      </c>
      <c r="E132" s="263">
        <v>200</v>
      </c>
      <c r="F132" s="360">
        <v>3.5</v>
      </c>
    </row>
    <row r="133" spans="1:6" ht="11.25" customHeight="1" x14ac:dyDescent="0.2">
      <c r="A133" s="111" t="s">
        <v>419</v>
      </c>
      <c r="B133" s="351">
        <v>2.9</v>
      </c>
      <c r="C133" s="594" t="s">
        <v>1031</v>
      </c>
      <c r="D133" s="398">
        <v>300</v>
      </c>
      <c r="E133" s="263">
        <v>53</v>
      </c>
      <c r="F133" s="360">
        <v>2.9</v>
      </c>
    </row>
    <row r="134" spans="1:6" ht="11.25" customHeight="1" x14ac:dyDescent="0.2">
      <c r="A134" s="111" t="s">
        <v>89</v>
      </c>
      <c r="B134" s="351">
        <v>1.2</v>
      </c>
      <c r="C134" s="594" t="s">
        <v>1030</v>
      </c>
      <c r="D134" s="398">
        <v>11500</v>
      </c>
      <c r="E134" s="263">
        <v>1.2</v>
      </c>
      <c r="F134" s="360" t="s">
        <v>816</v>
      </c>
    </row>
    <row r="135" spans="1:6" ht="11.25" customHeight="1" x14ac:dyDescent="0.2">
      <c r="A135" s="134" t="s">
        <v>90</v>
      </c>
      <c r="B135" s="351">
        <v>220</v>
      </c>
      <c r="C135" s="594" t="s">
        <v>1030</v>
      </c>
      <c r="D135" s="398">
        <v>2500</v>
      </c>
      <c r="E135" s="263">
        <v>220</v>
      </c>
      <c r="F135" s="360" t="s">
        <v>816</v>
      </c>
    </row>
    <row r="136" spans="1:6" ht="11.25" customHeight="1" x14ac:dyDescent="0.2">
      <c r="A136" s="111" t="s">
        <v>420</v>
      </c>
      <c r="B136" s="351">
        <v>6</v>
      </c>
      <c r="C136" s="594" t="s">
        <v>1030</v>
      </c>
      <c r="D136" s="398">
        <v>50000</v>
      </c>
      <c r="E136" s="263">
        <v>6</v>
      </c>
      <c r="F136" s="360">
        <v>16</v>
      </c>
    </row>
    <row r="137" spans="1:6" ht="11.25" customHeight="1" x14ac:dyDescent="0.2">
      <c r="A137" s="111" t="s">
        <v>291</v>
      </c>
      <c r="B137" s="351">
        <v>9.8000000000000007</v>
      </c>
      <c r="C137" s="594" t="s">
        <v>1030</v>
      </c>
      <c r="D137" s="398">
        <v>40</v>
      </c>
      <c r="E137" s="263">
        <v>9.8000000000000007</v>
      </c>
      <c r="F137" s="360">
        <v>140000</v>
      </c>
    </row>
    <row r="138" spans="1:6" ht="11.25" customHeight="1" x14ac:dyDescent="0.2">
      <c r="A138" s="111" t="s">
        <v>21</v>
      </c>
      <c r="B138" s="351">
        <v>2.0000000000000001E-4</v>
      </c>
      <c r="C138" s="594" t="s">
        <v>1030</v>
      </c>
      <c r="D138" s="398">
        <v>140</v>
      </c>
      <c r="E138" s="263">
        <v>2.0000000000000001E-4</v>
      </c>
      <c r="F138" s="360">
        <v>2.4000000000000001E-4</v>
      </c>
    </row>
    <row r="139" spans="1:6" ht="11.25" customHeight="1" x14ac:dyDescent="0.2">
      <c r="A139" s="111" t="s">
        <v>44</v>
      </c>
      <c r="B139" s="351">
        <v>500</v>
      </c>
      <c r="C139" s="594" t="s">
        <v>1030</v>
      </c>
      <c r="D139" s="398">
        <v>5000</v>
      </c>
      <c r="E139" s="263">
        <v>500</v>
      </c>
      <c r="F139" s="360" t="s">
        <v>816</v>
      </c>
    </row>
    <row r="140" spans="1:6" ht="11.25" customHeight="1" x14ac:dyDescent="0.2">
      <c r="A140" s="111" t="s">
        <v>43</v>
      </c>
      <c r="B140" s="351">
        <v>640</v>
      </c>
      <c r="C140" s="594" t="s">
        <v>1030</v>
      </c>
      <c r="D140" s="398">
        <v>5000</v>
      </c>
      <c r="E140" s="263">
        <v>640</v>
      </c>
      <c r="F140" s="360" t="s">
        <v>816</v>
      </c>
    </row>
    <row r="141" spans="1:6" ht="11.25" customHeight="1" x14ac:dyDescent="0.2">
      <c r="A141" s="111" t="s">
        <v>665</v>
      </c>
      <c r="B141" s="351">
        <v>640</v>
      </c>
      <c r="C141" s="594" t="s">
        <v>1030</v>
      </c>
      <c r="D141" s="398">
        <v>5000</v>
      </c>
      <c r="E141" s="263">
        <v>640</v>
      </c>
      <c r="F141" s="360" t="s">
        <v>816</v>
      </c>
    </row>
    <row r="142" spans="1:6" ht="11.25" customHeight="1" x14ac:dyDescent="0.2">
      <c r="A142" s="111" t="s">
        <v>705</v>
      </c>
      <c r="B142" s="351">
        <v>110</v>
      </c>
      <c r="C142" s="594" t="s">
        <v>1030</v>
      </c>
      <c r="D142" s="398">
        <v>3000</v>
      </c>
      <c r="E142" s="263">
        <v>110</v>
      </c>
      <c r="F142" s="360" t="s">
        <v>816</v>
      </c>
    </row>
    <row r="143" spans="1:6" ht="11.25" customHeight="1" x14ac:dyDescent="0.2">
      <c r="A143" s="111" t="s">
        <v>706</v>
      </c>
      <c r="B143" s="351">
        <v>11</v>
      </c>
      <c r="C143" s="594" t="s">
        <v>1030</v>
      </c>
      <c r="D143" s="398">
        <v>50000</v>
      </c>
      <c r="E143" s="263">
        <v>11</v>
      </c>
      <c r="F143" s="360">
        <v>340000</v>
      </c>
    </row>
    <row r="144" spans="1:6" ht="11.25" customHeight="1" x14ac:dyDescent="0.2">
      <c r="A144" s="111" t="s">
        <v>421</v>
      </c>
      <c r="B144" s="351">
        <v>14</v>
      </c>
      <c r="C144" s="594" t="s">
        <v>1031</v>
      </c>
      <c r="D144" s="398">
        <v>50000</v>
      </c>
      <c r="E144" s="263">
        <v>730</v>
      </c>
      <c r="F144" s="360">
        <v>14</v>
      </c>
    </row>
    <row r="145" spans="1:6" ht="11.25" customHeight="1" x14ac:dyDescent="0.2">
      <c r="A145" s="111" t="s">
        <v>422</v>
      </c>
      <c r="B145" s="351">
        <v>26</v>
      </c>
      <c r="C145" s="594" t="s">
        <v>1031</v>
      </c>
      <c r="D145" s="398">
        <v>10000</v>
      </c>
      <c r="E145" s="263">
        <v>47</v>
      </c>
      <c r="F145" s="360">
        <v>26</v>
      </c>
    </row>
    <row r="146" spans="1:6" ht="11.25" customHeight="1" x14ac:dyDescent="0.2">
      <c r="A146" s="111" t="s">
        <v>423</v>
      </c>
      <c r="B146" s="351">
        <v>1.9</v>
      </c>
      <c r="C146" s="594" t="s">
        <v>1030</v>
      </c>
      <c r="D146" s="398">
        <v>200</v>
      </c>
      <c r="E146" s="263">
        <v>1.9</v>
      </c>
      <c r="F146" s="360">
        <v>3600</v>
      </c>
    </row>
    <row r="147" spans="1:6" ht="11.25" customHeight="1" x14ac:dyDescent="0.2">
      <c r="A147" s="111" t="s">
        <v>424</v>
      </c>
      <c r="B147" s="351">
        <v>1.2</v>
      </c>
      <c r="C147" s="594" t="s">
        <v>1031</v>
      </c>
      <c r="D147" s="398">
        <v>100</v>
      </c>
      <c r="E147" s="263">
        <v>4.9000000000000004</v>
      </c>
      <c r="F147" s="360">
        <v>1.2</v>
      </c>
    </row>
    <row r="148" spans="1:6" ht="11.25" customHeight="1" x14ac:dyDescent="0.2">
      <c r="A148" s="134" t="s">
        <v>91</v>
      </c>
      <c r="B148" s="351">
        <v>686</v>
      </c>
      <c r="C148" s="594" t="s">
        <v>1030</v>
      </c>
      <c r="D148" s="398">
        <v>50000</v>
      </c>
      <c r="E148" s="263">
        <v>686</v>
      </c>
      <c r="F148" s="360" t="s">
        <v>816</v>
      </c>
    </row>
    <row r="149" spans="1:6" ht="11.25" customHeight="1" x14ac:dyDescent="0.2">
      <c r="A149" s="111" t="s">
        <v>92</v>
      </c>
      <c r="B149" s="351">
        <v>30</v>
      </c>
      <c r="C149" s="594" t="s">
        <v>1030</v>
      </c>
      <c r="D149" s="398">
        <v>35500</v>
      </c>
      <c r="E149" s="263">
        <v>30</v>
      </c>
      <c r="F149" s="360" t="s">
        <v>816</v>
      </c>
    </row>
    <row r="150" spans="1:6" ht="11.25" customHeight="1" x14ac:dyDescent="0.2">
      <c r="A150" s="111" t="s">
        <v>93</v>
      </c>
      <c r="B150" s="351">
        <v>14</v>
      </c>
      <c r="C150" s="594" t="s">
        <v>1030</v>
      </c>
      <c r="D150" s="398">
        <v>50000</v>
      </c>
      <c r="E150" s="263">
        <v>14</v>
      </c>
      <c r="F150" s="360" t="s">
        <v>816</v>
      </c>
    </row>
    <row r="151" spans="1:6" ht="11.25" customHeight="1" x14ac:dyDescent="0.2">
      <c r="A151" s="111" t="s">
        <v>94</v>
      </c>
      <c r="B151" s="351">
        <v>0.61927383780115375</v>
      </c>
      <c r="C151" s="594" t="s">
        <v>1030</v>
      </c>
      <c r="D151" s="398">
        <v>50000</v>
      </c>
      <c r="E151" s="263">
        <v>0.61927383780115375</v>
      </c>
      <c r="F151" s="360" t="s">
        <v>816</v>
      </c>
    </row>
    <row r="152" spans="1:6" ht="11.25" customHeight="1" x14ac:dyDescent="0.2">
      <c r="A152" s="111" t="s">
        <v>513</v>
      </c>
      <c r="B152" s="351">
        <v>1.1399999999999999</v>
      </c>
      <c r="C152" s="594" t="s">
        <v>1030</v>
      </c>
      <c r="D152" s="398">
        <v>90</v>
      </c>
      <c r="E152" s="263">
        <v>1.1399999999999999</v>
      </c>
      <c r="F152" s="360" t="s">
        <v>816</v>
      </c>
    </row>
    <row r="153" spans="1:6" ht="11.25" customHeight="1" x14ac:dyDescent="0.2">
      <c r="A153" s="134" t="s">
        <v>802</v>
      </c>
      <c r="B153" s="351">
        <v>10</v>
      </c>
      <c r="C153" s="594" t="s">
        <v>1030</v>
      </c>
      <c r="D153" s="398">
        <v>50000</v>
      </c>
      <c r="E153" s="263">
        <v>10</v>
      </c>
      <c r="F153" s="360" t="s">
        <v>816</v>
      </c>
    </row>
    <row r="154" spans="1:6" ht="11.25" customHeight="1" x14ac:dyDescent="0.2">
      <c r="A154" s="134" t="s">
        <v>514</v>
      </c>
      <c r="B154" s="351">
        <v>40.109890109890109</v>
      </c>
      <c r="C154" s="594" t="s">
        <v>1030</v>
      </c>
      <c r="D154" s="398">
        <v>37000</v>
      </c>
      <c r="E154" s="263">
        <v>40.109890109890109</v>
      </c>
      <c r="F154" s="360" t="s">
        <v>816</v>
      </c>
    </row>
    <row r="155" spans="1:6" ht="11.25" customHeight="1" x14ac:dyDescent="0.2">
      <c r="A155" s="134" t="s">
        <v>516</v>
      </c>
      <c r="B155" s="351">
        <v>13</v>
      </c>
      <c r="C155" s="594" t="s">
        <v>1030</v>
      </c>
      <c r="D155" s="398">
        <v>20</v>
      </c>
      <c r="E155" s="263">
        <v>13</v>
      </c>
      <c r="F155" s="360" t="s">
        <v>816</v>
      </c>
    </row>
    <row r="156" spans="1:6" ht="11.25" customHeight="1" x14ac:dyDescent="0.2">
      <c r="A156" s="111" t="s">
        <v>425</v>
      </c>
      <c r="B156" s="351">
        <v>27</v>
      </c>
      <c r="C156" s="594" t="s">
        <v>1030</v>
      </c>
      <c r="D156" s="398">
        <v>50000</v>
      </c>
      <c r="E156" s="263">
        <v>27</v>
      </c>
      <c r="F156" s="360" t="s">
        <v>816</v>
      </c>
    </row>
    <row r="157" spans="1:6" ht="11.25" customHeight="1" x14ac:dyDescent="0.2">
      <c r="A157" s="111" t="s">
        <v>426</v>
      </c>
      <c r="B157" s="351">
        <v>170</v>
      </c>
      <c r="C157" s="594" t="s">
        <v>1031</v>
      </c>
      <c r="D157" s="398">
        <v>3400</v>
      </c>
      <c r="E157" s="263">
        <v>930</v>
      </c>
      <c r="F157" s="360">
        <v>170</v>
      </c>
    </row>
    <row r="158" spans="1:6" ht="11.25" customHeight="1" x14ac:dyDescent="0.2">
      <c r="A158" s="111" t="s">
        <v>427</v>
      </c>
      <c r="B158" s="351">
        <v>13</v>
      </c>
      <c r="C158" s="594" t="s">
        <v>1030</v>
      </c>
      <c r="D158" s="398">
        <v>530</v>
      </c>
      <c r="E158" s="263">
        <v>13</v>
      </c>
      <c r="F158" s="360" t="s">
        <v>816</v>
      </c>
    </row>
    <row r="159" spans="1:6" ht="11.25" customHeight="1" thickBot="1" x14ac:dyDescent="0.25">
      <c r="A159" s="113" t="s">
        <v>428</v>
      </c>
      <c r="B159" s="523">
        <v>22</v>
      </c>
      <c r="C159" s="595" t="s">
        <v>1030</v>
      </c>
      <c r="D159" s="408">
        <v>50000</v>
      </c>
      <c r="E159" s="292">
        <v>22</v>
      </c>
      <c r="F159" s="361" t="s">
        <v>816</v>
      </c>
    </row>
    <row r="160" spans="1:6" ht="11.25" customHeight="1" thickTop="1" x14ac:dyDescent="0.2">
      <c r="A160" s="65" t="s">
        <v>432</v>
      </c>
      <c r="B160" s="109"/>
      <c r="C160" s="446"/>
      <c r="D160" s="109"/>
      <c r="E160" s="109"/>
      <c r="F160" s="355"/>
    </row>
    <row r="161" spans="1:6" ht="11.25" customHeight="1" x14ac:dyDescent="0.2">
      <c r="A161" s="65" t="s">
        <v>758</v>
      </c>
      <c r="B161" s="109"/>
      <c r="C161" s="446"/>
      <c r="D161" s="109"/>
      <c r="E161" s="109"/>
      <c r="F161" s="355"/>
    </row>
    <row r="162" spans="1:6" ht="11.25" customHeight="1" x14ac:dyDescent="0.2">
      <c r="A162" s="66" t="s">
        <v>325</v>
      </c>
      <c r="B162" s="109"/>
      <c r="C162" s="446"/>
      <c r="D162" s="109"/>
      <c r="E162" s="109"/>
      <c r="F162" s="355"/>
    </row>
    <row r="163" spans="1:6" ht="11.25" customHeight="1" x14ac:dyDescent="0.2">
      <c r="A163" s="66"/>
      <c r="B163" s="109"/>
      <c r="C163" s="446"/>
      <c r="D163" s="109"/>
      <c r="E163" s="109"/>
      <c r="F163" s="355"/>
    </row>
    <row r="164" spans="1:6" ht="11.25" customHeight="1" x14ac:dyDescent="0.2">
      <c r="A164" s="66" t="s">
        <v>666</v>
      </c>
      <c r="B164" s="109"/>
      <c r="C164" s="446"/>
      <c r="D164" s="109"/>
      <c r="E164" s="109"/>
      <c r="F164" s="355"/>
    </row>
    <row r="165" spans="1:6" ht="11.25" customHeight="1" x14ac:dyDescent="0.2">
      <c r="A165" s="66" t="s">
        <v>281</v>
      </c>
      <c r="B165" s="109"/>
      <c r="C165" s="446"/>
      <c r="D165" s="109"/>
      <c r="E165" s="109"/>
      <c r="F165" s="355"/>
    </row>
    <row r="166" spans="1:6" ht="11.25" customHeight="1" x14ac:dyDescent="0.2">
      <c r="A166" s="66" t="s">
        <v>512</v>
      </c>
      <c r="B166" s="109"/>
      <c r="C166" s="446"/>
      <c r="D166" s="109"/>
      <c r="E166" s="109"/>
      <c r="F166" s="355"/>
    </row>
    <row r="167" spans="1:6" ht="11.25" customHeight="1" x14ac:dyDescent="0.2">
      <c r="A167" s="66" t="s">
        <v>969</v>
      </c>
      <c r="B167" s="109"/>
      <c r="C167" s="446"/>
      <c r="D167" s="109"/>
      <c r="E167" s="109"/>
      <c r="F167" s="355"/>
    </row>
    <row r="168" spans="1:6" ht="11.25" customHeight="1" x14ac:dyDescent="0.2">
      <c r="A168" s="66" t="s">
        <v>646</v>
      </c>
      <c r="B168" s="109"/>
      <c r="C168" s="446"/>
      <c r="D168" s="109"/>
      <c r="E168" s="109"/>
      <c r="F168" s="355"/>
    </row>
    <row r="169" spans="1:6" ht="11.25" customHeight="1" thickBot="1" x14ac:dyDescent="0.25">
      <c r="A169" s="68" t="s">
        <v>220</v>
      </c>
      <c r="B169" s="114"/>
      <c r="C169" s="416"/>
      <c r="D169" s="114"/>
      <c r="E169" s="114"/>
      <c r="F169" s="596"/>
    </row>
    <row r="170" spans="1:6" ht="12" thickTop="1" x14ac:dyDescent="0.2"/>
  </sheetData>
  <sheetProtection algorithmName="SHA-512" hashValue="MQlJxmba90+QCLNFVtU9bzJPZOIA5Q/jR8U/SSMBnNvmBTV5YZeu2H/8pJHrZ3SK6O5TVWTE/3VWTthCQOHXuw==" saltValue="OVn8Ep7eo+rFPrtfN5aoSA==" spinCount="100000" sheet="1" objects="1" scenarios="1"/>
  <mergeCells count="2">
    <mergeCell ref="A1:F1"/>
    <mergeCell ref="B4:B5"/>
  </mergeCells>
  <phoneticPr fontId="0" type="noConversion"/>
  <printOptions horizontalCentered="1"/>
  <pageMargins left="0.17" right="0.16" top="0.53" bottom="1" header="0.5" footer="0.5"/>
  <pageSetup scale="82" fitToHeight="4" orientation="landscape" r:id="rId1"/>
  <headerFooter alignWithMargins="0">
    <oddFooter>&amp;LHawai'i DOH
Fall 2017&amp;C&amp;8Page &amp;P of &amp;N&amp;R&amp;A</oddFooter>
  </headerFooter>
  <rowBreaks count="1" manualBreakCount="1">
    <brk id="15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N166"/>
  <sheetViews>
    <sheetView zoomScaleNormal="100" workbookViewId="0">
      <pane ySplit="2595" topLeftCell="A5" activePane="bottomLeft"/>
      <selection activeCell="I16" sqref="I16"/>
      <selection pane="bottomLeft" activeCell="I16" sqref="I16"/>
    </sheetView>
  </sheetViews>
  <sheetFormatPr defaultColWidth="9.140625" defaultRowHeight="12.75" x14ac:dyDescent="0.2"/>
  <cols>
    <col min="1" max="1" width="40.7109375" style="112" customWidth="1"/>
    <col min="2" max="2" width="11.7109375" style="116" customWidth="1"/>
    <col min="3" max="3" width="17.7109375" style="625" customWidth="1"/>
    <col min="4" max="4" width="11.7109375" style="116" customWidth="1"/>
    <col min="5" max="5" width="9.28515625" style="116" customWidth="1"/>
    <col min="6" max="6" width="17.7109375" style="228" customWidth="1"/>
    <col min="7" max="7" width="12.7109375" style="116" customWidth="1"/>
    <col min="8" max="8" width="19.7109375" style="625" customWidth="1"/>
    <col min="9" max="9" width="19.7109375" style="122" customWidth="1"/>
    <col min="10" max="13" width="9" style="122"/>
    <col min="14" max="14" width="9.140625" style="615"/>
    <col min="15" max="16384" width="9.140625" style="112"/>
  </cols>
  <sheetData>
    <row r="1" spans="1:14" s="107" customFormat="1" ht="30" customHeight="1" x14ac:dyDescent="0.25">
      <c r="A1" s="991" t="s">
        <v>698</v>
      </c>
      <c r="B1" s="992"/>
      <c r="C1" s="992"/>
      <c r="D1" s="992"/>
      <c r="E1" s="992"/>
      <c r="F1" s="992"/>
      <c r="G1" s="992"/>
      <c r="H1" s="992"/>
      <c r="I1" s="122"/>
      <c r="J1" s="122"/>
      <c r="K1" s="122"/>
      <c r="L1" s="122"/>
      <c r="M1" s="122"/>
      <c r="N1" s="598"/>
    </row>
    <row r="2" spans="1:14" s="107" customFormat="1" ht="15" x14ac:dyDescent="0.25">
      <c r="A2" s="564" t="s">
        <v>707</v>
      </c>
      <c r="B2" s="363"/>
      <c r="C2" s="365"/>
      <c r="D2" s="363"/>
      <c r="E2" s="363"/>
      <c r="F2" s="565"/>
      <c r="G2" s="363"/>
      <c r="H2" s="365"/>
      <c r="I2" s="122"/>
      <c r="J2" s="122"/>
      <c r="K2" s="122"/>
      <c r="L2" s="122"/>
      <c r="M2" s="122"/>
      <c r="N2" s="598"/>
    </row>
    <row r="3" spans="1:14" s="107" customFormat="1" ht="13.5" thickBot="1" x14ac:dyDescent="0.25">
      <c r="A3" s="565"/>
      <c r="B3" s="363"/>
      <c r="C3" s="365"/>
      <c r="D3" s="108"/>
      <c r="E3" s="363"/>
      <c r="F3" s="565"/>
      <c r="G3" s="108"/>
      <c r="H3" s="365"/>
      <c r="I3" s="122"/>
      <c r="J3" s="122"/>
      <c r="K3" s="122"/>
      <c r="L3" s="122"/>
      <c r="M3" s="122"/>
      <c r="N3" s="598"/>
    </row>
    <row r="4" spans="1:14" s="110" customFormat="1" ht="60" customHeight="1" thickTop="1" thickBot="1" x14ac:dyDescent="0.25">
      <c r="A4" s="599" t="s">
        <v>194</v>
      </c>
      <c r="B4" s="600" t="s">
        <v>153</v>
      </c>
      <c r="C4" s="601" t="s">
        <v>429</v>
      </c>
      <c r="D4" s="602" t="s">
        <v>804</v>
      </c>
      <c r="E4" s="600" t="s">
        <v>55</v>
      </c>
      <c r="F4" s="603" t="s">
        <v>210</v>
      </c>
      <c r="G4" s="604" t="s">
        <v>125</v>
      </c>
      <c r="H4" s="605" t="s">
        <v>429</v>
      </c>
      <c r="I4" s="122"/>
      <c r="J4" s="122"/>
      <c r="K4" s="122"/>
      <c r="L4" s="122"/>
      <c r="M4" s="122"/>
      <c r="N4" s="606"/>
    </row>
    <row r="5" spans="1:14" s="110" customFormat="1" ht="11.25" customHeight="1" x14ac:dyDescent="0.2">
      <c r="A5" s="138" t="s">
        <v>477</v>
      </c>
      <c r="B5" s="347">
        <v>353.51089588377721</v>
      </c>
      <c r="C5" s="607" t="s">
        <v>959</v>
      </c>
      <c r="D5" s="401"/>
      <c r="E5" s="347"/>
      <c r="F5" s="608"/>
      <c r="G5" s="348">
        <v>353.51089588377721</v>
      </c>
      <c r="H5" s="609" t="s">
        <v>959</v>
      </c>
      <c r="I5" s="122"/>
      <c r="J5" s="122"/>
      <c r="K5" s="122"/>
      <c r="L5" s="122"/>
      <c r="M5" s="122"/>
      <c r="N5" s="606"/>
    </row>
    <row r="6" spans="1:14" s="110" customFormat="1" ht="11.25" customHeight="1" x14ac:dyDescent="0.2">
      <c r="A6" s="111" t="s">
        <v>478</v>
      </c>
      <c r="B6" s="351">
        <v>235.67393058918483</v>
      </c>
      <c r="C6" s="610" t="s">
        <v>959</v>
      </c>
      <c r="D6" s="395"/>
      <c r="E6" s="351"/>
      <c r="F6" s="611"/>
      <c r="G6" s="352">
        <v>235.67393058918483</v>
      </c>
      <c r="H6" s="612" t="s">
        <v>959</v>
      </c>
      <c r="I6" s="122"/>
      <c r="J6" s="122"/>
      <c r="K6" s="122"/>
      <c r="L6" s="122"/>
      <c r="M6" s="122"/>
      <c r="N6" s="606"/>
    </row>
    <row r="7" spans="1:14" s="110" customFormat="1" ht="11.25" customHeight="1" x14ac:dyDescent="0.2">
      <c r="A7" s="111" t="s">
        <v>479</v>
      </c>
      <c r="B7" s="351">
        <v>14110.433698212553</v>
      </c>
      <c r="C7" s="610" t="s">
        <v>959</v>
      </c>
      <c r="D7" s="401"/>
      <c r="E7" s="351"/>
      <c r="F7" s="611"/>
      <c r="G7" s="352">
        <v>14110.433698212553</v>
      </c>
      <c r="H7" s="612" t="s">
        <v>959</v>
      </c>
      <c r="I7" s="122"/>
      <c r="J7" s="122"/>
      <c r="K7" s="122"/>
      <c r="L7" s="122"/>
      <c r="M7" s="122"/>
      <c r="N7" s="606"/>
    </row>
    <row r="8" spans="1:14" s="110" customFormat="1" ht="11.25" customHeight="1" x14ac:dyDescent="0.2">
      <c r="A8" s="111" t="s">
        <v>480</v>
      </c>
      <c r="B8" s="351">
        <v>1.0914125270236731E-3</v>
      </c>
      <c r="C8" s="610" t="s">
        <v>1032</v>
      </c>
      <c r="D8" s="401"/>
      <c r="E8" s="351"/>
      <c r="F8" s="611"/>
      <c r="G8" s="352">
        <v>1.0914125270236731E-3</v>
      </c>
      <c r="H8" s="612" t="s">
        <v>1032</v>
      </c>
      <c r="I8" s="122"/>
      <c r="J8" s="122"/>
      <c r="K8" s="122"/>
      <c r="L8" s="122"/>
      <c r="M8" s="122"/>
      <c r="N8" s="606"/>
    </row>
    <row r="9" spans="1:14" s="110" customFormat="1" ht="11.25" customHeight="1" x14ac:dyDescent="0.2">
      <c r="A9" s="111" t="s">
        <v>133</v>
      </c>
      <c r="B9" s="351">
        <v>180.49450549450549</v>
      </c>
      <c r="C9" s="610" t="s">
        <v>959</v>
      </c>
      <c r="D9" s="401"/>
      <c r="E9" s="613"/>
      <c r="F9" s="614"/>
      <c r="G9" s="352">
        <v>180.49450549450549</v>
      </c>
      <c r="H9" s="612" t="s">
        <v>959</v>
      </c>
      <c r="I9" s="122"/>
      <c r="J9" s="122"/>
      <c r="K9" s="122"/>
      <c r="L9" s="122"/>
      <c r="M9" s="122"/>
      <c r="N9" s="606"/>
    </row>
    <row r="10" spans="1:14" s="110" customFormat="1" ht="11.25" customHeight="1" x14ac:dyDescent="0.2">
      <c r="A10" s="134" t="s">
        <v>134</v>
      </c>
      <c r="B10" s="351">
        <v>40.109890109890109</v>
      </c>
      <c r="C10" s="610" t="s">
        <v>959</v>
      </c>
      <c r="D10" s="395"/>
      <c r="E10" s="613"/>
      <c r="F10" s="614"/>
      <c r="G10" s="352">
        <v>40.109890109890109</v>
      </c>
      <c r="H10" s="612" t="s">
        <v>959</v>
      </c>
      <c r="I10" s="122"/>
      <c r="J10" s="122"/>
      <c r="K10" s="122"/>
      <c r="L10" s="122"/>
      <c r="M10" s="122"/>
      <c r="N10" s="606"/>
    </row>
    <row r="11" spans="1:14" s="110" customFormat="1" ht="11.25" customHeight="1" x14ac:dyDescent="0.2">
      <c r="A11" s="134" t="s">
        <v>68</v>
      </c>
      <c r="B11" s="351">
        <v>40.109890109890109</v>
      </c>
      <c r="C11" s="610" t="s">
        <v>959</v>
      </c>
      <c r="D11" s="401"/>
      <c r="E11" s="613"/>
      <c r="F11" s="614"/>
      <c r="G11" s="352">
        <v>40.109890109890109</v>
      </c>
      <c r="H11" s="612" t="s">
        <v>959</v>
      </c>
      <c r="I11" s="122"/>
      <c r="J11" s="122"/>
      <c r="K11" s="122"/>
      <c r="L11" s="122"/>
      <c r="M11" s="122"/>
      <c r="N11" s="606"/>
    </row>
    <row r="12" spans="1:14" s="110" customFormat="1" ht="11.25" customHeight="1" x14ac:dyDescent="0.2">
      <c r="A12" s="111" t="s">
        <v>481</v>
      </c>
      <c r="B12" s="351">
        <v>1767.5544794188861</v>
      </c>
      <c r="C12" s="610" t="s">
        <v>959</v>
      </c>
      <c r="D12" s="401"/>
      <c r="E12" s="351"/>
      <c r="F12" s="611"/>
      <c r="G12" s="352">
        <v>1767.5544794188861</v>
      </c>
      <c r="H12" s="612" t="s">
        <v>959</v>
      </c>
      <c r="I12" s="122"/>
      <c r="J12" s="122"/>
      <c r="K12" s="122"/>
      <c r="L12" s="122"/>
      <c r="M12" s="122"/>
      <c r="N12" s="606"/>
    </row>
    <row r="13" spans="1:14" s="110" customFormat="1" ht="11.25" customHeight="1" x14ac:dyDescent="0.2">
      <c r="A13" s="111" t="s">
        <v>482</v>
      </c>
      <c r="B13" s="351">
        <v>6</v>
      </c>
      <c r="C13" s="610" t="s">
        <v>1033</v>
      </c>
      <c r="D13" s="401">
        <v>6</v>
      </c>
      <c r="E13" s="351"/>
      <c r="F13" s="611"/>
      <c r="G13" s="352">
        <v>8.0219780219780219</v>
      </c>
      <c r="H13" s="612" t="s">
        <v>959</v>
      </c>
      <c r="I13" s="122"/>
      <c r="J13" s="122"/>
      <c r="K13" s="122"/>
      <c r="L13" s="122"/>
      <c r="M13" s="122"/>
      <c r="N13" s="606"/>
    </row>
    <row r="14" spans="1:14" s="110" customFormat="1" ht="11.25" customHeight="1" x14ac:dyDescent="0.2">
      <c r="A14" s="111" t="s">
        <v>584</v>
      </c>
      <c r="B14" s="351">
        <v>10</v>
      </c>
      <c r="C14" s="610" t="s">
        <v>1033</v>
      </c>
      <c r="D14" s="395">
        <v>10</v>
      </c>
      <c r="E14" s="351"/>
      <c r="F14" s="611"/>
      <c r="G14" s="352">
        <v>5.1938811810743515E-2</v>
      </c>
      <c r="H14" s="612" t="s">
        <v>1032</v>
      </c>
      <c r="I14" s="122"/>
      <c r="J14" s="122"/>
      <c r="K14" s="122"/>
      <c r="L14" s="122"/>
      <c r="M14" s="122"/>
      <c r="N14" s="606"/>
    </row>
    <row r="15" spans="1:14" s="110" customFormat="1" ht="11.25" customHeight="1" x14ac:dyDescent="0.2">
      <c r="A15" s="111" t="s">
        <v>69</v>
      </c>
      <c r="B15" s="351">
        <v>3</v>
      </c>
      <c r="C15" s="610" t="s">
        <v>1033</v>
      </c>
      <c r="D15" s="401">
        <v>3</v>
      </c>
      <c r="E15" s="613"/>
      <c r="F15" s="614"/>
      <c r="G15" s="352">
        <v>0.33873138137441416</v>
      </c>
      <c r="H15" s="612" t="s">
        <v>1032</v>
      </c>
      <c r="I15" s="122"/>
      <c r="J15" s="122"/>
      <c r="K15" s="122"/>
      <c r="L15" s="122"/>
      <c r="M15" s="122"/>
      <c r="N15" s="606"/>
    </row>
    <row r="16" spans="1:14" s="110" customFormat="1" ht="11.25" customHeight="1" x14ac:dyDescent="0.2">
      <c r="A16" s="111" t="s">
        <v>585</v>
      </c>
      <c r="B16" s="351">
        <v>2000</v>
      </c>
      <c r="C16" s="610" t="s">
        <v>1033</v>
      </c>
      <c r="D16" s="401">
        <v>2000</v>
      </c>
      <c r="E16" s="351"/>
      <c r="F16" s="611"/>
      <c r="G16" s="352">
        <v>4010.9890109890111</v>
      </c>
      <c r="H16" s="612" t="s">
        <v>959</v>
      </c>
      <c r="I16" s="122"/>
      <c r="J16" s="122"/>
      <c r="K16" s="122"/>
      <c r="L16" s="122"/>
      <c r="M16" s="122"/>
      <c r="N16" s="606"/>
    </row>
    <row r="17" spans="1:14" s="110" customFormat="1" ht="11.25" customHeight="1" x14ac:dyDescent="0.2">
      <c r="A17" s="111" t="s">
        <v>964</v>
      </c>
      <c r="B17" s="351">
        <v>1002.7472527472528</v>
      </c>
      <c r="C17" s="610" t="s">
        <v>959</v>
      </c>
      <c r="D17" s="401"/>
      <c r="E17" s="351"/>
      <c r="F17" s="611"/>
      <c r="G17" s="352">
        <v>1002.7472527472528</v>
      </c>
      <c r="H17" s="612" t="s">
        <v>959</v>
      </c>
      <c r="I17" s="122"/>
      <c r="J17" s="122"/>
      <c r="K17" s="122"/>
      <c r="L17" s="122"/>
      <c r="M17" s="122"/>
      <c r="N17" s="606"/>
    </row>
    <row r="18" spans="1:14" s="110" customFormat="1" ht="11.25" customHeight="1" x14ac:dyDescent="0.2">
      <c r="A18" s="111" t="s">
        <v>586</v>
      </c>
      <c r="B18" s="351">
        <v>5</v>
      </c>
      <c r="C18" s="610" t="s">
        <v>1033</v>
      </c>
      <c r="D18" s="401">
        <v>5</v>
      </c>
      <c r="E18" s="351"/>
      <c r="F18" s="611"/>
      <c r="G18" s="352">
        <v>0.4773269689737471</v>
      </c>
      <c r="H18" s="612" t="s">
        <v>1032</v>
      </c>
      <c r="I18" s="122"/>
      <c r="J18" s="122"/>
      <c r="K18" s="122"/>
      <c r="L18" s="122"/>
      <c r="M18" s="122"/>
      <c r="N18" s="606"/>
    </row>
    <row r="19" spans="1:14" s="110" customFormat="1" ht="11.25" customHeight="1" x14ac:dyDescent="0.2">
      <c r="A19" s="111" t="s">
        <v>587</v>
      </c>
      <c r="B19" s="351">
        <v>2.9211684673869549E-2</v>
      </c>
      <c r="C19" s="610" t="s">
        <v>1034</v>
      </c>
      <c r="D19" s="401"/>
      <c r="E19" s="351"/>
      <c r="F19" s="611"/>
      <c r="G19" s="352">
        <v>2.9211684673869549E-2</v>
      </c>
      <c r="H19" s="612" t="s">
        <v>1034</v>
      </c>
      <c r="I19" s="122"/>
      <c r="J19" s="122"/>
      <c r="K19" s="122"/>
      <c r="L19" s="122"/>
      <c r="M19" s="122"/>
      <c r="N19" s="606"/>
    </row>
    <row r="20" spans="1:14" s="110" customFormat="1" ht="11.25" customHeight="1" x14ac:dyDescent="0.2">
      <c r="A20" s="111" t="s">
        <v>588</v>
      </c>
      <c r="B20" s="351">
        <v>0.2</v>
      </c>
      <c r="C20" s="610" t="s">
        <v>1033</v>
      </c>
      <c r="D20" s="401">
        <v>0.2</v>
      </c>
      <c r="E20" s="351"/>
      <c r="F20" s="611"/>
      <c r="G20" s="352">
        <v>2.1533923303834808E-2</v>
      </c>
      <c r="H20" s="612" t="s">
        <v>1034</v>
      </c>
      <c r="I20" s="122"/>
      <c r="J20" s="122"/>
      <c r="K20" s="122"/>
      <c r="L20" s="122"/>
      <c r="M20" s="122"/>
      <c r="N20" s="606"/>
    </row>
    <row r="21" spans="1:14" s="110" customFormat="1" ht="11.25" customHeight="1" x14ac:dyDescent="0.2">
      <c r="A21" s="111" t="s">
        <v>589</v>
      </c>
      <c r="B21" s="351">
        <v>0.21533923303834807</v>
      </c>
      <c r="C21" s="610" t="s">
        <v>1034</v>
      </c>
      <c r="D21" s="401"/>
      <c r="E21" s="351"/>
      <c r="F21" s="611"/>
      <c r="G21" s="352">
        <v>0.21533923303834807</v>
      </c>
      <c r="H21" s="612" t="s">
        <v>1034</v>
      </c>
      <c r="I21" s="122"/>
      <c r="J21" s="122"/>
      <c r="K21" s="122"/>
      <c r="L21" s="122"/>
      <c r="M21" s="122"/>
      <c r="N21" s="606"/>
    </row>
    <row r="22" spans="1:14" s="110" customFormat="1" ht="11.25" customHeight="1" x14ac:dyDescent="0.2">
      <c r="A22" s="111" t="s">
        <v>590</v>
      </c>
      <c r="B22" s="351">
        <v>802.19780219780216</v>
      </c>
      <c r="C22" s="610" t="s">
        <v>959</v>
      </c>
      <c r="D22" s="401"/>
      <c r="E22" s="351"/>
      <c r="F22" s="611"/>
      <c r="G22" s="352">
        <v>802.19780219780216</v>
      </c>
      <c r="H22" s="612" t="s">
        <v>959</v>
      </c>
      <c r="I22" s="122"/>
      <c r="J22" s="122"/>
      <c r="K22" s="122"/>
      <c r="L22" s="122"/>
      <c r="M22" s="122"/>
      <c r="N22" s="606"/>
    </row>
    <row r="23" spans="1:14" s="110" customFormat="1" ht="11.25" customHeight="1" x14ac:dyDescent="0.2">
      <c r="A23" s="111" t="s">
        <v>591</v>
      </c>
      <c r="B23" s="351">
        <v>2.1533923303834808</v>
      </c>
      <c r="C23" s="610" t="s">
        <v>1034</v>
      </c>
      <c r="D23" s="401"/>
      <c r="E23" s="351"/>
      <c r="F23" s="611"/>
      <c r="G23" s="352">
        <v>2.1533923303834808</v>
      </c>
      <c r="H23" s="612" t="s">
        <v>1034</v>
      </c>
      <c r="I23" s="122"/>
      <c r="J23" s="122"/>
      <c r="K23" s="122"/>
      <c r="L23" s="122"/>
      <c r="M23" s="122"/>
      <c r="N23" s="606"/>
    </row>
    <row r="24" spans="1:14" s="110" customFormat="1" ht="11.25" customHeight="1" x14ac:dyDescent="0.2">
      <c r="A24" s="111" t="s">
        <v>100</v>
      </c>
      <c r="B24" s="351">
        <v>4</v>
      </c>
      <c r="C24" s="610" t="s">
        <v>1033</v>
      </c>
      <c r="D24" s="401">
        <v>4</v>
      </c>
      <c r="E24" s="351"/>
      <c r="F24" s="611"/>
      <c r="G24" s="352">
        <v>40.109890109890109</v>
      </c>
      <c r="H24" s="612" t="s">
        <v>959</v>
      </c>
      <c r="I24" s="122"/>
      <c r="J24" s="122"/>
      <c r="K24" s="122"/>
      <c r="L24" s="122"/>
      <c r="M24" s="122"/>
      <c r="N24" s="606"/>
    </row>
    <row r="25" spans="1:14" s="110" customFormat="1" ht="11.25" customHeight="1" x14ac:dyDescent="0.2">
      <c r="A25" s="111" t="s">
        <v>195</v>
      </c>
      <c r="B25" s="351">
        <v>0.83421630748893139</v>
      </c>
      <c r="C25" s="610" t="s">
        <v>959</v>
      </c>
      <c r="D25" s="401"/>
      <c r="E25" s="351"/>
      <c r="F25" s="611"/>
      <c r="G25" s="352">
        <v>0.83421630748893139</v>
      </c>
      <c r="H25" s="612" t="s">
        <v>959</v>
      </c>
      <c r="I25" s="122"/>
      <c r="J25" s="122"/>
      <c r="K25" s="122"/>
      <c r="L25" s="122"/>
      <c r="M25" s="122"/>
      <c r="N25" s="606"/>
    </row>
    <row r="26" spans="1:14" s="110" customFormat="1" ht="11.25" customHeight="1" x14ac:dyDescent="0.2">
      <c r="A26" s="111" t="s">
        <v>101</v>
      </c>
      <c r="B26" s="351">
        <v>1.3719999248219218E-2</v>
      </c>
      <c r="C26" s="610" t="s">
        <v>1032</v>
      </c>
      <c r="D26" s="401"/>
      <c r="E26" s="351"/>
      <c r="F26" s="611"/>
      <c r="G26" s="352">
        <v>1.3719999248219218E-2</v>
      </c>
      <c r="H26" s="612" t="s">
        <v>1032</v>
      </c>
      <c r="I26" s="122"/>
      <c r="J26" s="122"/>
      <c r="K26" s="122"/>
      <c r="L26" s="122"/>
      <c r="M26" s="122"/>
      <c r="N26" s="606"/>
    </row>
    <row r="27" spans="1:14" s="110" customFormat="1" ht="11.25" customHeight="1" x14ac:dyDescent="0.2">
      <c r="A27" s="353" t="s">
        <v>927</v>
      </c>
      <c r="B27" s="351">
        <v>0.37322971522061449</v>
      </c>
      <c r="C27" s="610" t="s">
        <v>1032</v>
      </c>
      <c r="D27" s="401"/>
      <c r="E27" s="351"/>
      <c r="F27" s="611"/>
      <c r="G27" s="352">
        <v>0.37322971522061449</v>
      </c>
      <c r="H27" s="612" t="s">
        <v>1032</v>
      </c>
      <c r="I27" s="122"/>
      <c r="J27" s="122"/>
      <c r="K27" s="122"/>
      <c r="L27" s="122"/>
      <c r="M27" s="122"/>
      <c r="N27" s="606"/>
    </row>
    <row r="28" spans="1:14" s="110" customFormat="1" ht="11.25" customHeight="1" x14ac:dyDescent="0.2">
      <c r="A28" s="111" t="s">
        <v>102</v>
      </c>
      <c r="B28" s="351">
        <v>6</v>
      </c>
      <c r="C28" s="610" t="s">
        <v>1033</v>
      </c>
      <c r="D28" s="401">
        <v>6</v>
      </c>
      <c r="E28" s="351"/>
      <c r="F28" s="611"/>
      <c r="G28" s="352">
        <v>5.5648726940082334</v>
      </c>
      <c r="H28" s="612" t="s">
        <v>1032</v>
      </c>
      <c r="I28" s="122"/>
      <c r="J28" s="122"/>
      <c r="K28" s="122"/>
      <c r="L28" s="122"/>
      <c r="M28" s="122"/>
      <c r="N28" s="606"/>
    </row>
    <row r="29" spans="1:14" s="110" customFormat="1" ht="11.25" customHeight="1" x14ac:dyDescent="0.2">
      <c r="A29" s="111" t="s">
        <v>103</v>
      </c>
      <c r="B29" s="351">
        <v>4010.9890109890111</v>
      </c>
      <c r="C29" s="610" t="s">
        <v>959</v>
      </c>
      <c r="D29" s="401"/>
      <c r="E29" s="351"/>
      <c r="F29" s="611"/>
      <c r="G29" s="352">
        <v>4010.9890109890111</v>
      </c>
      <c r="H29" s="612" t="s">
        <v>959</v>
      </c>
      <c r="I29" s="122"/>
      <c r="J29" s="122"/>
      <c r="K29" s="122"/>
      <c r="L29" s="122"/>
      <c r="M29" s="122"/>
      <c r="N29" s="606"/>
    </row>
    <row r="30" spans="1:14" s="110" customFormat="1" ht="11.25" customHeight="1" x14ac:dyDescent="0.2">
      <c r="A30" s="111" t="s">
        <v>104</v>
      </c>
      <c r="B30" s="351">
        <v>0.13541237706225631</v>
      </c>
      <c r="C30" s="610" t="s">
        <v>1032</v>
      </c>
      <c r="D30" s="401"/>
      <c r="E30" s="351"/>
      <c r="F30" s="611"/>
      <c r="G30" s="352">
        <v>0.13541237706225631</v>
      </c>
      <c r="H30" s="612" t="s">
        <v>1032</v>
      </c>
      <c r="I30" s="122"/>
      <c r="J30" s="122"/>
      <c r="K30" s="122"/>
      <c r="L30" s="122"/>
      <c r="M30" s="122"/>
      <c r="N30" s="606"/>
    </row>
    <row r="31" spans="1:14" s="110" customFormat="1" ht="11.25" customHeight="1" x14ac:dyDescent="0.2">
      <c r="A31" s="111" t="s">
        <v>105</v>
      </c>
      <c r="B31" s="351">
        <v>80</v>
      </c>
      <c r="C31" s="610" t="s">
        <v>1033</v>
      </c>
      <c r="D31" s="401">
        <v>80</v>
      </c>
      <c r="E31" s="351"/>
      <c r="F31" s="611" t="s">
        <v>862</v>
      </c>
      <c r="G31" s="352">
        <v>3.3636987784704844</v>
      </c>
      <c r="H31" s="612" t="s">
        <v>1032</v>
      </c>
      <c r="I31" s="122"/>
      <c r="J31" s="122"/>
      <c r="K31" s="122"/>
      <c r="L31" s="122"/>
      <c r="M31" s="122"/>
      <c r="N31" s="606"/>
    </row>
    <row r="32" spans="1:14" s="110" customFormat="1" ht="11.25" customHeight="1" x14ac:dyDescent="0.2">
      <c r="A32" s="111" t="s">
        <v>106</v>
      </c>
      <c r="B32" s="351">
        <v>7.6041666666666679</v>
      </c>
      <c r="C32" s="610" t="s">
        <v>959</v>
      </c>
      <c r="D32" s="401"/>
      <c r="E32" s="351"/>
      <c r="F32" s="611"/>
      <c r="G32" s="352">
        <v>7.6041666666666679</v>
      </c>
      <c r="H32" s="612" t="s">
        <v>959</v>
      </c>
      <c r="I32" s="122"/>
      <c r="J32" s="122"/>
      <c r="K32" s="122"/>
      <c r="L32" s="122"/>
      <c r="M32" s="122"/>
      <c r="N32" s="606"/>
    </row>
    <row r="33" spans="1:14" s="110" customFormat="1" ht="11.25" customHeight="1" x14ac:dyDescent="0.2">
      <c r="A33" s="111" t="s">
        <v>107</v>
      </c>
      <c r="B33" s="351">
        <v>5</v>
      </c>
      <c r="C33" s="610" t="s">
        <v>1033</v>
      </c>
      <c r="D33" s="401">
        <v>5</v>
      </c>
      <c r="E33" s="351"/>
      <c r="F33" s="611"/>
      <c r="G33" s="352">
        <v>20.054945054945055</v>
      </c>
      <c r="H33" s="612" t="s">
        <v>959</v>
      </c>
      <c r="I33" s="122"/>
      <c r="J33" s="122"/>
      <c r="K33" s="122"/>
      <c r="L33" s="122"/>
      <c r="M33" s="122"/>
      <c r="N33" s="606"/>
    </row>
    <row r="34" spans="1:14" s="110" customFormat="1" ht="11.25" customHeight="1" x14ac:dyDescent="0.2">
      <c r="A34" s="111" t="s">
        <v>108</v>
      </c>
      <c r="B34" s="351">
        <v>5</v>
      </c>
      <c r="C34" s="610" t="s">
        <v>1033</v>
      </c>
      <c r="D34" s="401">
        <v>5</v>
      </c>
      <c r="E34" s="351"/>
      <c r="F34" s="611"/>
      <c r="G34" s="352">
        <v>0.50839194930009046</v>
      </c>
      <c r="H34" s="612" t="s">
        <v>1032</v>
      </c>
      <c r="I34" s="122"/>
      <c r="J34" s="122"/>
      <c r="K34" s="122"/>
      <c r="L34" s="122"/>
      <c r="M34" s="122"/>
      <c r="N34" s="606"/>
    </row>
    <row r="35" spans="1:14" s="110" customFormat="1" ht="11.25" customHeight="1" x14ac:dyDescent="0.2">
      <c r="A35" s="111" t="s">
        <v>524</v>
      </c>
      <c r="B35" s="351">
        <v>2</v>
      </c>
      <c r="C35" s="610" t="s">
        <v>1033</v>
      </c>
      <c r="D35" s="401">
        <v>2</v>
      </c>
      <c r="E35" s="351"/>
      <c r="F35" s="611"/>
      <c r="G35" s="352">
        <v>4.4841672041524616E-2</v>
      </c>
      <c r="H35" s="612" t="s">
        <v>1032</v>
      </c>
      <c r="I35" s="122"/>
      <c r="J35" s="122"/>
      <c r="K35" s="122"/>
      <c r="L35" s="122"/>
      <c r="M35" s="122"/>
      <c r="N35" s="606"/>
    </row>
    <row r="36" spans="1:14" s="110" customFormat="1" ht="11.25" customHeight="1" x14ac:dyDescent="0.2">
      <c r="A36" s="111" t="s">
        <v>109</v>
      </c>
      <c r="B36" s="351">
        <v>0.38954108858057629</v>
      </c>
      <c r="C36" s="610" t="s">
        <v>1032</v>
      </c>
      <c r="D36" s="401"/>
      <c r="E36" s="351"/>
      <c r="F36" s="611"/>
      <c r="G36" s="352">
        <v>0.38954108858057629</v>
      </c>
      <c r="H36" s="612" t="s">
        <v>1032</v>
      </c>
      <c r="I36" s="122"/>
      <c r="J36" s="122"/>
      <c r="K36" s="122"/>
      <c r="L36" s="122"/>
      <c r="M36" s="122"/>
      <c r="N36" s="606"/>
    </row>
    <row r="37" spans="1:14" s="110" customFormat="1" ht="11.25" customHeight="1" x14ac:dyDescent="0.2">
      <c r="A37" s="111" t="s">
        <v>110</v>
      </c>
      <c r="B37" s="351">
        <v>100</v>
      </c>
      <c r="C37" s="610" t="s">
        <v>1033</v>
      </c>
      <c r="D37" s="401">
        <v>100</v>
      </c>
      <c r="E37" s="351"/>
      <c r="F37" s="611"/>
      <c r="G37" s="352">
        <v>82.766439909297063</v>
      </c>
      <c r="H37" s="612" t="s">
        <v>959</v>
      </c>
      <c r="I37" s="122"/>
      <c r="J37" s="122"/>
      <c r="K37" s="122"/>
      <c r="L37" s="122"/>
      <c r="M37" s="122"/>
      <c r="N37" s="606"/>
    </row>
    <row r="38" spans="1:14" s="110" customFormat="1" ht="11.25" customHeight="1" x14ac:dyDescent="0.2">
      <c r="A38" s="111" t="s">
        <v>669</v>
      </c>
      <c r="B38" s="351">
        <v>20857.142857142859</v>
      </c>
      <c r="C38" s="610" t="s">
        <v>959</v>
      </c>
      <c r="D38" s="401"/>
      <c r="E38" s="351"/>
      <c r="F38" s="611"/>
      <c r="G38" s="352">
        <v>20857.142857142859</v>
      </c>
      <c r="H38" s="612" t="s">
        <v>959</v>
      </c>
      <c r="I38" s="122"/>
      <c r="J38" s="122"/>
      <c r="K38" s="122"/>
      <c r="L38" s="122"/>
      <c r="M38" s="122"/>
      <c r="N38" s="606"/>
    </row>
    <row r="39" spans="1:14" ht="11.25" customHeight="1" x14ac:dyDescent="0.2">
      <c r="A39" s="111" t="s">
        <v>111</v>
      </c>
      <c r="B39" s="351">
        <v>70</v>
      </c>
      <c r="C39" s="610" t="s">
        <v>863</v>
      </c>
      <c r="D39" s="401"/>
      <c r="E39" s="351">
        <v>70</v>
      </c>
      <c r="F39" s="611" t="s">
        <v>863</v>
      </c>
      <c r="G39" s="352">
        <v>0.22252908881958983</v>
      </c>
      <c r="H39" s="612" t="s">
        <v>1032</v>
      </c>
    </row>
    <row r="40" spans="1:14" ht="11.25" customHeight="1" x14ac:dyDescent="0.2">
      <c r="A40" s="111" t="s">
        <v>670</v>
      </c>
      <c r="B40" s="351">
        <v>187.71428571428572</v>
      </c>
      <c r="C40" s="610" t="s">
        <v>959</v>
      </c>
      <c r="D40" s="401"/>
      <c r="E40" s="351"/>
      <c r="F40" s="611"/>
      <c r="G40" s="352">
        <v>187.71428571428572</v>
      </c>
      <c r="H40" s="612" t="s">
        <v>959</v>
      </c>
    </row>
    <row r="41" spans="1:14" ht="11.25" customHeight="1" x14ac:dyDescent="0.2">
      <c r="A41" s="111" t="s">
        <v>112</v>
      </c>
      <c r="B41" s="351">
        <v>29.459241323648104</v>
      </c>
      <c r="C41" s="610" t="s">
        <v>959</v>
      </c>
      <c r="D41" s="395"/>
      <c r="E41" s="351"/>
      <c r="F41" s="611"/>
      <c r="G41" s="352">
        <v>29.459241323648104</v>
      </c>
      <c r="H41" s="612" t="s">
        <v>959</v>
      </c>
    </row>
    <row r="42" spans="1:14" ht="11.25" customHeight="1" x14ac:dyDescent="0.2">
      <c r="A42" s="111" t="s">
        <v>522</v>
      </c>
      <c r="B42" s="351">
        <v>100</v>
      </c>
      <c r="C42" s="610" t="s">
        <v>1033</v>
      </c>
      <c r="D42" s="401">
        <v>100</v>
      </c>
      <c r="E42" s="351"/>
      <c r="F42" s="616"/>
      <c r="G42" s="352" t="s">
        <v>816</v>
      </c>
      <c r="H42" s="612" t="s">
        <v>687</v>
      </c>
    </row>
    <row r="43" spans="1:14" ht="11.25" customHeight="1" x14ac:dyDescent="0.2">
      <c r="A43" s="111" t="s">
        <v>667</v>
      </c>
      <c r="B43" s="351">
        <v>30082.417582417584</v>
      </c>
      <c r="C43" s="610" t="s">
        <v>959</v>
      </c>
      <c r="D43" s="395"/>
      <c r="E43" s="351"/>
      <c r="F43" s="611"/>
      <c r="G43" s="352">
        <v>30082.417582417584</v>
      </c>
      <c r="H43" s="612" t="s">
        <v>959</v>
      </c>
    </row>
    <row r="44" spans="1:14" ht="11.25" customHeight="1" x14ac:dyDescent="0.2">
      <c r="A44" s="111" t="s">
        <v>668</v>
      </c>
      <c r="B44" s="351">
        <v>4.3067846607669615</v>
      </c>
      <c r="C44" s="610" t="s">
        <v>1034</v>
      </c>
      <c r="D44" s="395"/>
      <c r="E44" s="351"/>
      <c r="F44" s="611"/>
      <c r="G44" s="352">
        <v>4.3067846607669615</v>
      </c>
      <c r="H44" s="612" t="s">
        <v>1034</v>
      </c>
    </row>
    <row r="45" spans="1:14" ht="11.25" customHeight="1" x14ac:dyDescent="0.2">
      <c r="A45" s="111" t="s">
        <v>113</v>
      </c>
      <c r="B45" s="351">
        <v>21.533923303834808</v>
      </c>
      <c r="C45" s="610" t="s">
        <v>1034</v>
      </c>
      <c r="D45" s="395"/>
      <c r="E45" s="351"/>
      <c r="F45" s="611"/>
      <c r="G45" s="352">
        <v>21.533923303834808</v>
      </c>
      <c r="H45" s="612" t="s">
        <v>1034</v>
      </c>
    </row>
    <row r="46" spans="1:14" ht="11.25" customHeight="1" x14ac:dyDescent="0.2">
      <c r="A46" s="111" t="s">
        <v>114</v>
      </c>
      <c r="B46" s="351">
        <v>6.0164835164835164</v>
      </c>
      <c r="C46" s="610" t="s">
        <v>959</v>
      </c>
      <c r="D46" s="395"/>
      <c r="E46" s="351"/>
      <c r="F46" s="611"/>
      <c r="G46" s="352">
        <v>6.0164835164835164</v>
      </c>
      <c r="H46" s="612" t="s">
        <v>959</v>
      </c>
    </row>
    <row r="47" spans="1:14" ht="11.25" customHeight="1" x14ac:dyDescent="0.2">
      <c r="A47" s="111" t="s">
        <v>115</v>
      </c>
      <c r="B47" s="351">
        <v>1300</v>
      </c>
      <c r="C47" s="610" t="s">
        <v>1033</v>
      </c>
      <c r="D47" s="395">
        <v>1300</v>
      </c>
      <c r="E47" s="351"/>
      <c r="F47" s="611"/>
      <c r="G47" s="352">
        <v>802.19780219780216</v>
      </c>
      <c r="H47" s="612" t="s">
        <v>959</v>
      </c>
    </row>
    <row r="48" spans="1:14" ht="11.25" customHeight="1" x14ac:dyDescent="0.2">
      <c r="A48" s="111" t="s">
        <v>116</v>
      </c>
      <c r="B48" s="351">
        <v>200</v>
      </c>
      <c r="C48" s="610" t="s">
        <v>1033</v>
      </c>
      <c r="D48" s="395">
        <v>200</v>
      </c>
      <c r="E48" s="351"/>
      <c r="F48" s="611"/>
      <c r="G48" s="352">
        <v>1.4653730344596856</v>
      </c>
      <c r="H48" s="612" t="s">
        <v>959</v>
      </c>
    </row>
    <row r="49" spans="1:8" ht="11.25" customHeight="1" x14ac:dyDescent="0.2">
      <c r="A49" s="134" t="s">
        <v>70</v>
      </c>
      <c r="B49" s="351">
        <v>0.70825652469195688</v>
      </c>
      <c r="C49" s="610" t="s">
        <v>1032</v>
      </c>
      <c r="D49" s="401"/>
      <c r="E49" s="613"/>
      <c r="F49" s="614"/>
      <c r="G49" s="352">
        <v>0.70825652469195688</v>
      </c>
      <c r="H49" s="612" t="s">
        <v>1032</v>
      </c>
    </row>
    <row r="50" spans="1:8" ht="11.25" customHeight="1" x14ac:dyDescent="0.2">
      <c r="A50" s="111" t="s">
        <v>71</v>
      </c>
      <c r="B50" s="351">
        <v>200</v>
      </c>
      <c r="C50" s="610" t="s">
        <v>1033</v>
      </c>
      <c r="D50" s="395">
        <v>200</v>
      </c>
      <c r="E50" s="613"/>
      <c r="F50" s="614"/>
      <c r="G50" s="352">
        <v>601.64835164835165</v>
      </c>
      <c r="H50" s="612" t="s">
        <v>959</v>
      </c>
    </row>
    <row r="51" spans="1:8" ht="11.25" customHeight="1" x14ac:dyDescent="0.2">
      <c r="A51" s="111" t="s">
        <v>117</v>
      </c>
      <c r="B51" s="351">
        <v>2.1533923303834808E-2</v>
      </c>
      <c r="C51" s="610" t="s">
        <v>1034</v>
      </c>
      <c r="D51" s="395"/>
      <c r="E51" s="351"/>
      <c r="F51" s="611"/>
      <c r="G51" s="352">
        <v>2.1533923303834808E-2</v>
      </c>
      <c r="H51" s="612" t="s">
        <v>1034</v>
      </c>
    </row>
    <row r="52" spans="1:8" ht="11.25" customHeight="1" x14ac:dyDescent="0.2">
      <c r="A52" s="111" t="s">
        <v>311</v>
      </c>
      <c r="B52" s="351">
        <v>0.04</v>
      </c>
      <c r="C52" s="610" t="s">
        <v>1033</v>
      </c>
      <c r="D52" s="395">
        <v>0.04</v>
      </c>
      <c r="E52" s="351"/>
      <c r="F52" s="611"/>
      <c r="G52" s="352">
        <v>3.3377226672519112E-4</v>
      </c>
      <c r="H52" s="612" t="s">
        <v>1034</v>
      </c>
    </row>
    <row r="53" spans="1:8" ht="11.25" customHeight="1" x14ac:dyDescent="0.2">
      <c r="A53" s="111" t="s">
        <v>118</v>
      </c>
      <c r="B53" s="351">
        <v>0.92747878233470538</v>
      </c>
      <c r="C53" s="610" t="s">
        <v>1032</v>
      </c>
      <c r="D53" s="401"/>
      <c r="E53" s="351"/>
      <c r="F53" s="611"/>
      <c r="G53" s="352">
        <v>0.92747878233470538</v>
      </c>
      <c r="H53" s="612" t="s">
        <v>1032</v>
      </c>
    </row>
    <row r="54" spans="1:8" ht="11.25" customHeight="1" x14ac:dyDescent="0.2">
      <c r="A54" s="111" t="s">
        <v>431</v>
      </c>
      <c r="B54" s="351">
        <v>0.04</v>
      </c>
      <c r="C54" s="610" t="s">
        <v>1033</v>
      </c>
      <c r="D54" s="395">
        <v>0.04</v>
      </c>
      <c r="E54" s="351"/>
      <c r="F54" s="611"/>
      <c r="G54" s="352">
        <v>7.5459995865205711E-3</v>
      </c>
      <c r="H54" s="612" t="s">
        <v>1032</v>
      </c>
    </row>
    <row r="55" spans="1:8" ht="11.25" customHeight="1" x14ac:dyDescent="0.2">
      <c r="A55" s="111" t="s">
        <v>119</v>
      </c>
      <c r="B55" s="351">
        <v>600</v>
      </c>
      <c r="C55" s="610" t="s">
        <v>1033</v>
      </c>
      <c r="D55" s="401">
        <v>600</v>
      </c>
      <c r="E55" s="351"/>
      <c r="F55" s="611"/>
      <c r="G55" s="352">
        <v>338.83445074780815</v>
      </c>
      <c r="H55" s="612" t="s">
        <v>959</v>
      </c>
    </row>
    <row r="56" spans="1:8" ht="11.25" customHeight="1" x14ac:dyDescent="0.2">
      <c r="A56" s="111" t="s">
        <v>188</v>
      </c>
      <c r="B56" s="351">
        <v>176.7554479418886</v>
      </c>
      <c r="C56" s="610" t="s">
        <v>959</v>
      </c>
      <c r="D56" s="401"/>
      <c r="E56" s="351"/>
      <c r="F56" s="611"/>
      <c r="G56" s="352">
        <v>176.7554479418886</v>
      </c>
      <c r="H56" s="612" t="s">
        <v>959</v>
      </c>
    </row>
    <row r="57" spans="1:8" ht="11.25" customHeight="1" x14ac:dyDescent="0.2">
      <c r="A57" s="111" t="s">
        <v>189</v>
      </c>
      <c r="B57" s="351">
        <v>75</v>
      </c>
      <c r="C57" s="610" t="s">
        <v>1033</v>
      </c>
      <c r="D57" s="395">
        <v>75</v>
      </c>
      <c r="E57" s="351"/>
      <c r="F57" s="611"/>
      <c r="G57" s="352">
        <v>0.49304402680538539</v>
      </c>
      <c r="H57" s="612" t="s">
        <v>1032</v>
      </c>
    </row>
    <row r="58" spans="1:8" ht="11.25" customHeight="1" x14ac:dyDescent="0.2">
      <c r="A58" s="111" t="s">
        <v>190</v>
      </c>
      <c r="B58" s="351">
        <v>0.17312937270247838</v>
      </c>
      <c r="C58" s="610" t="s">
        <v>1032</v>
      </c>
      <c r="D58" s="395"/>
      <c r="E58" s="351"/>
      <c r="F58" s="611"/>
      <c r="G58" s="352">
        <v>0.17312937270247838</v>
      </c>
      <c r="H58" s="612" t="s">
        <v>1032</v>
      </c>
    </row>
    <row r="59" spans="1:8" ht="11.25" customHeight="1" x14ac:dyDescent="0.2">
      <c r="A59" s="111" t="s">
        <v>286</v>
      </c>
      <c r="B59" s="351">
        <v>0.32461757381714695</v>
      </c>
      <c r="C59" s="610" t="s">
        <v>1032</v>
      </c>
      <c r="D59" s="395"/>
      <c r="E59" s="351"/>
      <c r="F59" s="611"/>
      <c r="G59" s="352">
        <v>0.32461757381714695</v>
      </c>
      <c r="H59" s="612" t="s">
        <v>1032</v>
      </c>
    </row>
    <row r="60" spans="1:8" ht="11.25" customHeight="1" x14ac:dyDescent="0.2">
      <c r="A60" s="111" t="s">
        <v>287</v>
      </c>
      <c r="B60" s="351">
        <v>4.6214816596816873E-2</v>
      </c>
      <c r="C60" s="610" t="s">
        <v>1032</v>
      </c>
      <c r="D60" s="395"/>
      <c r="E60" s="351"/>
      <c r="F60" s="611"/>
      <c r="G60" s="352">
        <v>4.6214816596816873E-2</v>
      </c>
      <c r="H60" s="612" t="s">
        <v>1032</v>
      </c>
    </row>
    <row r="61" spans="1:8" ht="11.25" customHeight="1" x14ac:dyDescent="0.2">
      <c r="A61" s="111" t="s">
        <v>288</v>
      </c>
      <c r="B61" s="351">
        <v>0.22914181681210372</v>
      </c>
      <c r="C61" s="610" t="s">
        <v>1032</v>
      </c>
      <c r="D61" s="395"/>
      <c r="E61" s="351"/>
      <c r="F61" s="611"/>
      <c r="G61" s="352">
        <v>0.22914181681210372</v>
      </c>
      <c r="H61" s="612" t="s">
        <v>1032</v>
      </c>
    </row>
    <row r="62" spans="1:8" ht="11.25" customHeight="1" x14ac:dyDescent="0.2">
      <c r="A62" s="111" t="s">
        <v>196</v>
      </c>
      <c r="B62" s="351">
        <v>2.7925587871878932</v>
      </c>
      <c r="C62" s="610" t="s">
        <v>1032</v>
      </c>
      <c r="D62" s="395"/>
      <c r="E62" s="351"/>
      <c r="F62" s="611"/>
      <c r="G62" s="352">
        <v>2.7925587871878932</v>
      </c>
      <c r="H62" s="612" t="s">
        <v>1032</v>
      </c>
    </row>
    <row r="63" spans="1:8" ht="11.25" customHeight="1" x14ac:dyDescent="0.2">
      <c r="A63" s="111" t="s">
        <v>197</v>
      </c>
      <c r="B63" s="351">
        <v>5</v>
      </c>
      <c r="C63" s="610" t="s">
        <v>963</v>
      </c>
      <c r="D63" s="395"/>
      <c r="E63" s="351">
        <v>5</v>
      </c>
      <c r="F63" s="611" t="s">
        <v>963</v>
      </c>
      <c r="G63" s="352">
        <v>0.17246796939047931</v>
      </c>
      <c r="H63" s="612" t="s">
        <v>1032</v>
      </c>
    </row>
    <row r="64" spans="1:8" ht="11.25" customHeight="1" x14ac:dyDescent="0.2">
      <c r="A64" s="111" t="s">
        <v>243</v>
      </c>
      <c r="B64" s="351">
        <v>7</v>
      </c>
      <c r="C64" s="610" t="s">
        <v>1033</v>
      </c>
      <c r="D64" s="401">
        <v>7</v>
      </c>
      <c r="E64" s="351"/>
      <c r="F64" s="611"/>
      <c r="G64" s="352">
        <v>294.59241323648109</v>
      </c>
      <c r="H64" s="612" t="s">
        <v>959</v>
      </c>
    </row>
    <row r="65" spans="1:8" ht="11.25" customHeight="1" x14ac:dyDescent="0.2">
      <c r="A65" s="111" t="s">
        <v>244</v>
      </c>
      <c r="B65" s="351">
        <v>70</v>
      </c>
      <c r="C65" s="610" t="s">
        <v>1033</v>
      </c>
      <c r="D65" s="395">
        <v>70</v>
      </c>
      <c r="E65" s="351"/>
      <c r="F65" s="611"/>
      <c r="G65" s="352">
        <v>11.78369652945924</v>
      </c>
      <c r="H65" s="612" t="s">
        <v>959</v>
      </c>
    </row>
    <row r="66" spans="1:8" ht="11.25" customHeight="1" x14ac:dyDescent="0.2">
      <c r="A66" s="111" t="s">
        <v>191</v>
      </c>
      <c r="B66" s="351">
        <v>100</v>
      </c>
      <c r="C66" s="610" t="s">
        <v>1033</v>
      </c>
      <c r="D66" s="395">
        <v>100</v>
      </c>
      <c r="E66" s="351"/>
      <c r="F66" s="611"/>
      <c r="G66" s="352">
        <v>117.83696529459242</v>
      </c>
      <c r="H66" s="612" t="s">
        <v>959</v>
      </c>
    </row>
    <row r="67" spans="1:8" ht="11.25" customHeight="1" x14ac:dyDescent="0.2">
      <c r="A67" s="111" t="s">
        <v>805</v>
      </c>
      <c r="B67" s="351">
        <v>60.164835164835161</v>
      </c>
      <c r="C67" s="610" t="s">
        <v>959</v>
      </c>
      <c r="D67" s="395"/>
      <c r="E67" s="351"/>
      <c r="F67" s="611"/>
      <c r="G67" s="352">
        <v>60.164835164835161</v>
      </c>
      <c r="H67" s="612" t="s">
        <v>959</v>
      </c>
    </row>
    <row r="68" spans="1:8" ht="11.25" customHeight="1" x14ac:dyDescent="0.2">
      <c r="A68" s="111" t="s">
        <v>72</v>
      </c>
      <c r="B68" s="351">
        <v>70</v>
      </c>
      <c r="C68" s="610" t="s">
        <v>1033</v>
      </c>
      <c r="D68" s="395">
        <v>70</v>
      </c>
      <c r="E68" s="613"/>
      <c r="F68" s="614"/>
      <c r="G68" s="352">
        <v>200.54945054945054</v>
      </c>
      <c r="H68" s="612" t="s">
        <v>959</v>
      </c>
    </row>
    <row r="69" spans="1:8" ht="11.25" customHeight="1" x14ac:dyDescent="0.2">
      <c r="A69" s="111" t="s">
        <v>806</v>
      </c>
      <c r="B69" s="351">
        <v>5</v>
      </c>
      <c r="C69" s="610" t="s">
        <v>1033</v>
      </c>
      <c r="D69" s="395">
        <v>5</v>
      </c>
      <c r="E69" s="351"/>
      <c r="F69" s="611"/>
      <c r="G69" s="352">
        <v>0.88197271925479348</v>
      </c>
      <c r="H69" s="612" t="s">
        <v>1032</v>
      </c>
    </row>
    <row r="70" spans="1:8" ht="11.25" customHeight="1" x14ac:dyDescent="0.2">
      <c r="A70" s="111" t="s">
        <v>245</v>
      </c>
      <c r="B70" s="351">
        <v>0.50102951269732321</v>
      </c>
      <c r="C70" s="610" t="s">
        <v>1032</v>
      </c>
      <c r="D70" s="395"/>
      <c r="E70" s="351"/>
      <c r="F70" s="611"/>
      <c r="G70" s="352">
        <v>0.50102951269732321</v>
      </c>
      <c r="H70" s="612" t="s">
        <v>1032</v>
      </c>
    </row>
    <row r="71" spans="1:8" ht="11.25" customHeight="1" x14ac:dyDescent="0.2">
      <c r="A71" s="111" t="s">
        <v>807</v>
      </c>
      <c r="B71" s="351">
        <v>1.1129745388016466E-2</v>
      </c>
      <c r="C71" s="610" t="s">
        <v>1032</v>
      </c>
      <c r="D71" s="395"/>
      <c r="E71" s="351"/>
      <c r="F71" s="611"/>
      <c r="G71" s="352">
        <v>1.1129745388016466E-2</v>
      </c>
      <c r="H71" s="612" t="s">
        <v>1032</v>
      </c>
    </row>
    <row r="72" spans="1:8" ht="11.25" customHeight="1" x14ac:dyDescent="0.2">
      <c r="A72" s="111" t="s">
        <v>808</v>
      </c>
      <c r="B72" s="351">
        <v>16043.956043956045</v>
      </c>
      <c r="C72" s="610" t="s">
        <v>959</v>
      </c>
      <c r="D72" s="395"/>
      <c r="E72" s="351"/>
      <c r="F72" s="611"/>
      <c r="G72" s="352">
        <v>16043.956043956045</v>
      </c>
      <c r="H72" s="612" t="s">
        <v>959</v>
      </c>
    </row>
    <row r="73" spans="1:8" ht="11.25" customHeight="1" x14ac:dyDescent="0.2">
      <c r="A73" s="111" t="s">
        <v>810</v>
      </c>
      <c r="B73" s="351">
        <v>401.09890109890108</v>
      </c>
      <c r="C73" s="610" t="s">
        <v>959</v>
      </c>
      <c r="D73" s="395"/>
      <c r="E73" s="351"/>
      <c r="F73" s="611"/>
      <c r="G73" s="352">
        <v>401.09890109890108</v>
      </c>
      <c r="H73" s="612" t="s">
        <v>959</v>
      </c>
    </row>
    <row r="74" spans="1:8" ht="11.25" customHeight="1" x14ac:dyDescent="0.2">
      <c r="A74" s="111" t="s">
        <v>809</v>
      </c>
      <c r="B74" s="351">
        <v>200549.45054945053</v>
      </c>
      <c r="C74" s="610" t="s">
        <v>959</v>
      </c>
      <c r="D74" s="395"/>
      <c r="E74" s="351"/>
      <c r="F74" s="611"/>
      <c r="G74" s="352">
        <v>200549.45054945053</v>
      </c>
      <c r="H74" s="612" t="s">
        <v>959</v>
      </c>
    </row>
    <row r="75" spans="1:8" ht="11.25" customHeight="1" x14ac:dyDescent="0.2">
      <c r="A75" s="134" t="s">
        <v>73</v>
      </c>
      <c r="B75" s="351">
        <v>2.0054945054945055</v>
      </c>
      <c r="C75" s="610" t="s">
        <v>959</v>
      </c>
      <c r="D75" s="395"/>
      <c r="E75" s="613"/>
      <c r="F75" s="614"/>
      <c r="G75" s="352">
        <v>2.0054945054945055</v>
      </c>
      <c r="H75" s="612" t="s">
        <v>959</v>
      </c>
    </row>
    <row r="76" spans="1:8" ht="11.25" customHeight="1" x14ac:dyDescent="0.2">
      <c r="A76" s="111" t="s">
        <v>246</v>
      </c>
      <c r="B76" s="351">
        <v>40.109890109890109</v>
      </c>
      <c r="C76" s="610" t="s">
        <v>959</v>
      </c>
      <c r="D76" s="395"/>
      <c r="E76" s="351"/>
      <c r="F76" s="611"/>
      <c r="G76" s="352">
        <v>40.109890109890109</v>
      </c>
      <c r="H76" s="612" t="s">
        <v>959</v>
      </c>
    </row>
    <row r="77" spans="1:8" ht="11.25" customHeight="1" x14ac:dyDescent="0.2">
      <c r="A77" s="134" t="s">
        <v>74</v>
      </c>
      <c r="B77" s="351">
        <v>0.25131683134230731</v>
      </c>
      <c r="C77" s="610" t="s">
        <v>1032</v>
      </c>
      <c r="D77" s="395"/>
      <c r="E77" s="613"/>
      <c r="F77" s="614"/>
      <c r="G77" s="352">
        <v>0.25131683134230731</v>
      </c>
      <c r="H77" s="612" t="s">
        <v>1032</v>
      </c>
    </row>
    <row r="78" spans="1:8" ht="11.25" customHeight="1" x14ac:dyDescent="0.2">
      <c r="A78" s="134" t="s">
        <v>75</v>
      </c>
      <c r="B78" s="351">
        <v>5.1938811810743515E-2</v>
      </c>
      <c r="C78" s="610" t="s">
        <v>1032</v>
      </c>
      <c r="D78" s="395"/>
      <c r="E78" s="613"/>
      <c r="F78" s="614"/>
      <c r="G78" s="352">
        <v>5.1938811810743515E-2</v>
      </c>
      <c r="H78" s="612" t="s">
        <v>1032</v>
      </c>
    </row>
    <row r="79" spans="1:8" ht="11.25" customHeight="1" x14ac:dyDescent="0.2">
      <c r="A79" s="111" t="s">
        <v>312</v>
      </c>
      <c r="B79" s="351">
        <v>0.45998739760554502</v>
      </c>
      <c r="C79" s="610" t="s">
        <v>1032</v>
      </c>
      <c r="D79" s="395"/>
      <c r="E79" s="351"/>
      <c r="F79" s="611"/>
      <c r="G79" s="352">
        <v>0.45998739760554502</v>
      </c>
      <c r="H79" s="612" t="s">
        <v>1032</v>
      </c>
    </row>
    <row r="80" spans="1:8" ht="11.25" customHeight="1" x14ac:dyDescent="0.2">
      <c r="A80" s="111" t="s">
        <v>506</v>
      </c>
      <c r="B80" s="351">
        <v>3.0000000000000001E-5</v>
      </c>
      <c r="C80" s="610" t="s">
        <v>1033</v>
      </c>
      <c r="D80" s="395">
        <v>3.0000000000000001E-5</v>
      </c>
      <c r="E80" s="351"/>
      <c r="F80" s="611"/>
      <c r="G80" s="352">
        <v>1.1854305711177148E-7</v>
      </c>
      <c r="H80" s="612" t="s">
        <v>1032</v>
      </c>
    </row>
    <row r="81" spans="1:8" ht="11.25" customHeight="1" x14ac:dyDescent="0.2">
      <c r="A81" s="111" t="s">
        <v>76</v>
      </c>
      <c r="B81" s="351">
        <v>40.109890109890109</v>
      </c>
      <c r="C81" s="610" t="s">
        <v>959</v>
      </c>
      <c r="D81" s="395"/>
      <c r="E81" s="613"/>
      <c r="F81" s="614"/>
      <c r="G81" s="352">
        <v>40.109890109890109</v>
      </c>
      <c r="H81" s="612" t="s">
        <v>959</v>
      </c>
    </row>
    <row r="82" spans="1:8" ht="11.25" customHeight="1" x14ac:dyDescent="0.2">
      <c r="A82" s="111" t="s">
        <v>295</v>
      </c>
      <c r="B82" s="351">
        <v>120.32967032967032</v>
      </c>
      <c r="C82" s="610" t="s">
        <v>959</v>
      </c>
      <c r="D82" s="395"/>
      <c r="E82" s="351"/>
      <c r="F82" s="611"/>
      <c r="G82" s="352">
        <v>120.32967032967032</v>
      </c>
      <c r="H82" s="612" t="s">
        <v>959</v>
      </c>
    </row>
    <row r="83" spans="1:8" ht="11.25" customHeight="1" x14ac:dyDescent="0.2">
      <c r="A83" s="111" t="s">
        <v>264</v>
      </c>
      <c r="B83" s="351">
        <v>2</v>
      </c>
      <c r="C83" s="610" t="s">
        <v>1033</v>
      </c>
      <c r="D83" s="395">
        <v>2</v>
      </c>
      <c r="E83" s="351"/>
      <c r="F83" s="611"/>
      <c r="G83" s="352">
        <v>6.0164835164835164</v>
      </c>
      <c r="H83" s="612" t="s">
        <v>959</v>
      </c>
    </row>
    <row r="84" spans="1:8" ht="11.25" customHeight="1" x14ac:dyDescent="0.2">
      <c r="A84" s="111" t="s">
        <v>27</v>
      </c>
      <c r="B84" s="351" t="s">
        <v>816</v>
      </c>
      <c r="C84" s="610" t="s">
        <v>37</v>
      </c>
      <c r="D84" s="395"/>
      <c r="E84" s="351"/>
      <c r="F84" s="611"/>
      <c r="G84" s="352" t="s">
        <v>816</v>
      </c>
      <c r="H84" s="612" t="s">
        <v>816</v>
      </c>
    </row>
    <row r="85" spans="1:8" ht="11.25" customHeight="1" x14ac:dyDescent="0.2">
      <c r="A85" s="111" t="s">
        <v>265</v>
      </c>
      <c r="B85" s="351">
        <v>700</v>
      </c>
      <c r="C85" s="610" t="s">
        <v>1033</v>
      </c>
      <c r="D85" s="395">
        <v>700</v>
      </c>
      <c r="E85" s="351"/>
      <c r="F85" s="611"/>
      <c r="G85" s="352">
        <v>1.7053285677576095</v>
      </c>
      <c r="H85" s="612" t="s">
        <v>1032</v>
      </c>
    </row>
    <row r="86" spans="1:8" ht="11.25" customHeight="1" x14ac:dyDescent="0.2">
      <c r="A86" s="111" t="s">
        <v>266</v>
      </c>
      <c r="B86" s="351">
        <v>802.19780219780216</v>
      </c>
      <c r="C86" s="610" t="s">
        <v>959</v>
      </c>
      <c r="D86" s="395"/>
      <c r="E86" s="351"/>
      <c r="F86" s="611"/>
      <c r="G86" s="352">
        <v>802.19780219780216</v>
      </c>
      <c r="H86" s="612" t="s">
        <v>959</v>
      </c>
    </row>
    <row r="87" spans="1:8" ht="11.25" customHeight="1" x14ac:dyDescent="0.2">
      <c r="A87" s="111" t="s">
        <v>267</v>
      </c>
      <c r="B87" s="351">
        <v>235.67393058918483</v>
      </c>
      <c r="C87" s="610" t="s">
        <v>959</v>
      </c>
      <c r="D87" s="395"/>
      <c r="E87" s="351"/>
      <c r="F87" s="611"/>
      <c r="G87" s="352">
        <v>235.67393058918483</v>
      </c>
      <c r="H87" s="612" t="s">
        <v>959</v>
      </c>
    </row>
    <row r="88" spans="1:8" ht="11.25" customHeight="1" x14ac:dyDescent="0.2">
      <c r="A88" s="111" t="s">
        <v>77</v>
      </c>
      <c r="B88" s="351">
        <v>700</v>
      </c>
      <c r="C88" s="610" t="s">
        <v>1033</v>
      </c>
      <c r="D88" s="395">
        <v>700</v>
      </c>
      <c r="E88" s="613"/>
      <c r="F88" s="614"/>
      <c r="G88" s="352">
        <v>2005.4945054945056</v>
      </c>
      <c r="H88" s="612" t="s">
        <v>959</v>
      </c>
    </row>
    <row r="89" spans="1:8" ht="11.25" customHeight="1" x14ac:dyDescent="0.2">
      <c r="A89" s="111" t="s">
        <v>268</v>
      </c>
      <c r="B89" s="351">
        <v>0.4</v>
      </c>
      <c r="C89" s="610" t="s">
        <v>1033</v>
      </c>
      <c r="D89" s="395">
        <v>0.4</v>
      </c>
      <c r="E89" s="351"/>
      <c r="F89" s="611"/>
      <c r="G89" s="352">
        <v>3.4570122889683425E-3</v>
      </c>
      <c r="H89" s="612" t="s">
        <v>1032</v>
      </c>
    </row>
    <row r="90" spans="1:8" ht="11.25" customHeight="1" x14ac:dyDescent="0.2">
      <c r="A90" s="111" t="s">
        <v>269</v>
      </c>
      <c r="B90" s="351">
        <v>0.2</v>
      </c>
      <c r="C90" s="610" t="s">
        <v>1033</v>
      </c>
      <c r="D90" s="395">
        <v>0.2</v>
      </c>
      <c r="E90" s="351"/>
      <c r="F90" s="611"/>
      <c r="G90" s="352">
        <v>1.7246796939047928E-3</v>
      </c>
      <c r="H90" s="612" t="s">
        <v>1032</v>
      </c>
    </row>
    <row r="91" spans="1:8" ht="11.25" customHeight="1" x14ac:dyDescent="0.2">
      <c r="A91" s="111" t="s">
        <v>296</v>
      </c>
      <c r="B91" s="351">
        <v>1</v>
      </c>
      <c r="C91" s="610" t="s">
        <v>1033</v>
      </c>
      <c r="D91" s="395">
        <v>1</v>
      </c>
      <c r="E91" s="351"/>
      <c r="F91" s="611"/>
      <c r="G91" s="352">
        <v>9.7604021820515557E-3</v>
      </c>
      <c r="H91" s="612" t="s">
        <v>1032</v>
      </c>
    </row>
    <row r="92" spans="1:8" ht="11.25" customHeight="1" x14ac:dyDescent="0.2">
      <c r="A92" s="111" t="s">
        <v>270</v>
      </c>
      <c r="B92" s="351">
        <v>0.20329391844850539</v>
      </c>
      <c r="C92" s="610" t="s">
        <v>1032</v>
      </c>
      <c r="D92" s="395"/>
      <c r="E92" s="351"/>
      <c r="F92" s="611"/>
      <c r="G92" s="352">
        <v>0.20329391844850539</v>
      </c>
      <c r="H92" s="612" t="s">
        <v>1032</v>
      </c>
    </row>
    <row r="93" spans="1:8" ht="11.25" customHeight="1" x14ac:dyDescent="0.2">
      <c r="A93" s="111" t="s">
        <v>289</v>
      </c>
      <c r="B93" s="351">
        <v>0.2</v>
      </c>
      <c r="C93" s="610" t="s">
        <v>1033</v>
      </c>
      <c r="D93" s="395">
        <v>0.2</v>
      </c>
      <c r="E93" s="351"/>
      <c r="F93" s="611"/>
      <c r="G93" s="352">
        <v>7.0825652469195699E-2</v>
      </c>
      <c r="H93" s="612" t="s">
        <v>1032</v>
      </c>
    </row>
    <row r="94" spans="1:8" ht="11.25" customHeight="1" x14ac:dyDescent="0.2">
      <c r="A94" s="111" t="s">
        <v>271</v>
      </c>
      <c r="B94" s="351">
        <v>0.40447695035460995</v>
      </c>
      <c r="C94" s="610" t="s">
        <v>1032</v>
      </c>
      <c r="D94" s="395"/>
      <c r="E94" s="351"/>
      <c r="F94" s="611"/>
      <c r="G94" s="352">
        <v>0.40447695035460995</v>
      </c>
      <c r="H94" s="612" t="s">
        <v>1032</v>
      </c>
    </row>
    <row r="95" spans="1:8" ht="11.25" customHeight="1" x14ac:dyDescent="0.2">
      <c r="A95" s="111" t="s">
        <v>78</v>
      </c>
      <c r="B95" s="351">
        <v>661.81318681318692</v>
      </c>
      <c r="C95" s="610" t="s">
        <v>959</v>
      </c>
      <c r="D95" s="395"/>
      <c r="E95" s="613"/>
      <c r="F95" s="614"/>
      <c r="G95" s="352">
        <v>661.81318681318692</v>
      </c>
      <c r="H95" s="612" t="s">
        <v>959</v>
      </c>
    </row>
    <row r="96" spans="1:8" ht="11.25" customHeight="1" x14ac:dyDescent="0.2">
      <c r="A96" s="111" t="s">
        <v>272</v>
      </c>
      <c r="B96" s="351">
        <v>0.21533923303834807</v>
      </c>
      <c r="C96" s="610" t="s">
        <v>1034</v>
      </c>
      <c r="D96" s="395"/>
      <c r="E96" s="351"/>
      <c r="F96" s="611"/>
      <c r="G96" s="352">
        <v>0.21533923303834807</v>
      </c>
      <c r="H96" s="612" t="s">
        <v>1034</v>
      </c>
    </row>
    <row r="97" spans="1:8" ht="11.25" customHeight="1" x14ac:dyDescent="0.2">
      <c r="A97" s="111" t="s">
        <v>79</v>
      </c>
      <c r="B97" s="351">
        <v>82.008650227489753</v>
      </c>
      <c r="C97" s="610" t="s">
        <v>1032</v>
      </c>
      <c r="D97" s="395"/>
      <c r="E97" s="613"/>
      <c r="F97" s="614"/>
      <c r="G97" s="352">
        <v>82.008650227489753</v>
      </c>
      <c r="H97" s="612" t="s">
        <v>1032</v>
      </c>
    </row>
    <row r="98" spans="1:8" ht="11.25" customHeight="1" x14ac:dyDescent="0.2">
      <c r="A98" s="111" t="s">
        <v>273</v>
      </c>
      <c r="B98" s="351">
        <v>15</v>
      </c>
      <c r="C98" s="610" t="s">
        <v>1033</v>
      </c>
      <c r="D98" s="401">
        <v>15</v>
      </c>
      <c r="E98" s="351"/>
      <c r="F98" s="611"/>
      <c r="G98" s="352" t="s">
        <v>816</v>
      </c>
      <c r="H98" s="612" t="s">
        <v>816</v>
      </c>
    </row>
    <row r="99" spans="1:8" ht="11.25" customHeight="1" x14ac:dyDescent="0.2">
      <c r="A99" s="111" t="s">
        <v>274</v>
      </c>
      <c r="B99" s="351">
        <v>2</v>
      </c>
      <c r="C99" s="610" t="s">
        <v>1033</v>
      </c>
      <c r="D99" s="395">
        <v>2</v>
      </c>
      <c r="E99" s="351"/>
      <c r="F99" s="611"/>
      <c r="G99" s="352">
        <v>6.0164835164835164</v>
      </c>
      <c r="H99" s="612" t="s">
        <v>959</v>
      </c>
    </row>
    <row r="100" spans="1:8" ht="11.25" customHeight="1" x14ac:dyDescent="0.2">
      <c r="A100" s="111" t="s">
        <v>275</v>
      </c>
      <c r="B100" s="351">
        <v>40</v>
      </c>
      <c r="C100" s="610" t="s">
        <v>1033</v>
      </c>
      <c r="D100" s="401">
        <v>40</v>
      </c>
      <c r="E100" s="351"/>
      <c r="F100" s="611"/>
      <c r="G100" s="352">
        <v>100.27472527472527</v>
      </c>
      <c r="H100" s="612" t="s">
        <v>959</v>
      </c>
    </row>
    <row r="101" spans="1:8" ht="11.25" customHeight="1" x14ac:dyDescent="0.2">
      <c r="A101" s="111" t="s">
        <v>277</v>
      </c>
      <c r="B101" s="351">
        <v>5586.7346938775509</v>
      </c>
      <c r="C101" s="610" t="s">
        <v>959</v>
      </c>
      <c r="D101" s="395"/>
      <c r="E101" s="351"/>
      <c r="F101" s="611"/>
      <c r="G101" s="352">
        <v>5586.7346938775509</v>
      </c>
      <c r="H101" s="612" t="s">
        <v>959</v>
      </c>
    </row>
    <row r="102" spans="1:8" ht="11.25" customHeight="1" x14ac:dyDescent="0.2">
      <c r="A102" s="111" t="s">
        <v>278</v>
      </c>
      <c r="B102" s="351">
        <v>6257.1428571428587</v>
      </c>
      <c r="C102" s="610" t="s">
        <v>959</v>
      </c>
      <c r="D102" s="395"/>
      <c r="E102" s="351"/>
      <c r="F102" s="611"/>
      <c r="G102" s="352">
        <v>6257.1428571428587</v>
      </c>
      <c r="H102" s="612" t="s">
        <v>959</v>
      </c>
    </row>
    <row r="103" spans="1:8" ht="11.25" customHeight="1" x14ac:dyDescent="0.2">
      <c r="A103" s="111" t="s">
        <v>279</v>
      </c>
      <c r="B103" s="351">
        <v>2.0054945054945055</v>
      </c>
      <c r="C103" s="610" t="s">
        <v>959</v>
      </c>
      <c r="D103" s="395"/>
      <c r="E103" s="351"/>
      <c r="F103" s="611"/>
      <c r="G103" s="352">
        <v>2.0054945054945055</v>
      </c>
      <c r="H103" s="612" t="s">
        <v>959</v>
      </c>
    </row>
    <row r="104" spans="1:8" ht="11.25" customHeight="1" x14ac:dyDescent="0.2">
      <c r="A104" s="111" t="s">
        <v>280</v>
      </c>
      <c r="B104" s="351">
        <v>14.408084316898904</v>
      </c>
      <c r="C104" s="610" t="s">
        <v>1032</v>
      </c>
      <c r="D104" s="401"/>
      <c r="E104" s="351"/>
      <c r="F104" s="611"/>
      <c r="G104" s="352">
        <v>14.408084316898904</v>
      </c>
      <c r="H104" s="612" t="s">
        <v>1032</v>
      </c>
    </row>
    <row r="105" spans="1:8" ht="11.25" customHeight="1" x14ac:dyDescent="0.2">
      <c r="A105" s="111" t="s">
        <v>276</v>
      </c>
      <c r="B105" s="351">
        <v>5</v>
      </c>
      <c r="C105" s="610" t="s">
        <v>963</v>
      </c>
      <c r="D105" s="395"/>
      <c r="E105" s="351">
        <v>5</v>
      </c>
      <c r="F105" s="611" t="s">
        <v>963</v>
      </c>
      <c r="G105" s="352">
        <v>10.224089635854343</v>
      </c>
      <c r="H105" s="612" t="s">
        <v>1034</v>
      </c>
    </row>
    <row r="106" spans="1:8" ht="11.25" customHeight="1" x14ac:dyDescent="0.2">
      <c r="A106" s="111" t="s">
        <v>502</v>
      </c>
      <c r="B106" s="351">
        <v>26.864902660729406</v>
      </c>
      <c r="C106" s="610" t="s">
        <v>1032</v>
      </c>
      <c r="D106" s="395"/>
      <c r="E106" s="351"/>
      <c r="F106" s="611"/>
      <c r="G106" s="352">
        <v>26.864902660729406</v>
      </c>
      <c r="H106" s="612" t="s">
        <v>1032</v>
      </c>
    </row>
    <row r="107" spans="1:8" ht="11.25" customHeight="1" x14ac:dyDescent="0.2">
      <c r="A107" s="111" t="s">
        <v>503</v>
      </c>
      <c r="B107" s="351">
        <v>23.56739305891848</v>
      </c>
      <c r="C107" s="610" t="s">
        <v>959</v>
      </c>
      <c r="D107" s="395"/>
      <c r="E107" s="351"/>
      <c r="F107" s="611"/>
      <c r="G107" s="352">
        <v>23.56739305891848</v>
      </c>
      <c r="H107" s="612" t="s">
        <v>959</v>
      </c>
    </row>
    <row r="108" spans="1:8" ht="11.25" customHeight="1" x14ac:dyDescent="0.2">
      <c r="A108" s="111" t="s">
        <v>409</v>
      </c>
      <c r="B108" s="351">
        <v>100.27472527472527</v>
      </c>
      <c r="C108" s="610" t="s">
        <v>959</v>
      </c>
      <c r="D108" s="395"/>
      <c r="E108" s="351"/>
      <c r="F108" s="611"/>
      <c r="G108" s="352">
        <v>100.27472527472527</v>
      </c>
      <c r="H108" s="612" t="s">
        <v>959</v>
      </c>
    </row>
    <row r="109" spans="1:8" ht="11.25" customHeight="1" x14ac:dyDescent="0.2">
      <c r="A109" s="111" t="s">
        <v>410</v>
      </c>
      <c r="B109" s="351">
        <v>17</v>
      </c>
      <c r="C109" s="610" t="s">
        <v>569</v>
      </c>
      <c r="D109" s="395"/>
      <c r="E109" s="351">
        <v>17</v>
      </c>
      <c r="F109" s="611" t="s">
        <v>569</v>
      </c>
      <c r="G109" s="352">
        <v>0.16515837104072398</v>
      </c>
      <c r="H109" s="612" t="s">
        <v>1032</v>
      </c>
    </row>
    <row r="110" spans="1:8" ht="11.25" customHeight="1" x14ac:dyDescent="0.2">
      <c r="A110" s="111" t="s">
        <v>703</v>
      </c>
      <c r="B110" s="351">
        <v>401.09890109890108</v>
      </c>
      <c r="C110" s="610" t="s">
        <v>959</v>
      </c>
      <c r="D110" s="395"/>
      <c r="E110" s="351"/>
      <c r="F110" s="611"/>
      <c r="G110" s="352">
        <v>401.09890109890108</v>
      </c>
      <c r="H110" s="612" t="s">
        <v>959</v>
      </c>
    </row>
    <row r="111" spans="1:8" ht="11.25" customHeight="1" x14ac:dyDescent="0.2">
      <c r="A111" s="134" t="s">
        <v>80</v>
      </c>
      <c r="B111" s="351">
        <v>0.14038461538461536</v>
      </c>
      <c r="C111" s="610" t="s">
        <v>1032</v>
      </c>
      <c r="D111" s="395"/>
      <c r="E111" s="613"/>
      <c r="F111" s="614"/>
      <c r="G111" s="352">
        <v>0.14038461538461536</v>
      </c>
      <c r="H111" s="612" t="s">
        <v>1032</v>
      </c>
    </row>
    <row r="112" spans="1:8" ht="11.25" customHeight="1" x14ac:dyDescent="0.2">
      <c r="A112" s="134" t="s">
        <v>81</v>
      </c>
      <c r="B112" s="351">
        <v>2.0054945054945055</v>
      </c>
      <c r="C112" s="610" t="s">
        <v>959</v>
      </c>
      <c r="D112" s="395"/>
      <c r="E112" s="613"/>
      <c r="F112" s="614"/>
      <c r="G112" s="352">
        <v>2.0054945054945055</v>
      </c>
      <c r="H112" s="612" t="s">
        <v>959</v>
      </c>
    </row>
    <row r="113" spans="1:8" ht="11.25" customHeight="1" x14ac:dyDescent="0.2">
      <c r="A113" s="134" t="s">
        <v>82</v>
      </c>
      <c r="B113" s="351">
        <v>0.35412826234597844</v>
      </c>
      <c r="C113" s="610" t="s">
        <v>1032</v>
      </c>
      <c r="D113" s="395"/>
      <c r="E113" s="613"/>
      <c r="F113" s="614"/>
      <c r="G113" s="352">
        <v>0.35412826234597844</v>
      </c>
      <c r="H113" s="612" t="s">
        <v>1032</v>
      </c>
    </row>
    <row r="114" spans="1:8" ht="11.25" customHeight="1" x14ac:dyDescent="0.2">
      <c r="A114" s="134" t="s">
        <v>83</v>
      </c>
      <c r="B114" s="351">
        <v>2.0054945054945055</v>
      </c>
      <c r="C114" s="610" t="s">
        <v>959</v>
      </c>
      <c r="D114" s="395"/>
      <c r="E114" s="613"/>
      <c r="F114" s="614"/>
      <c r="G114" s="352">
        <v>2.0054945054945055</v>
      </c>
      <c r="H114" s="612" t="s">
        <v>959</v>
      </c>
    </row>
    <row r="115" spans="1:8" ht="11.25" customHeight="1" x14ac:dyDescent="0.2">
      <c r="A115" s="134" t="s">
        <v>84</v>
      </c>
      <c r="B115" s="351">
        <v>4.8692636072572038</v>
      </c>
      <c r="C115" s="610" t="s">
        <v>1032</v>
      </c>
      <c r="D115" s="395"/>
      <c r="E115" s="613"/>
      <c r="F115" s="614"/>
      <c r="G115" s="352">
        <v>4.8692636072572038</v>
      </c>
      <c r="H115" s="612" t="s">
        <v>1032</v>
      </c>
    </row>
    <row r="116" spans="1:8" ht="11.25" customHeight="1" x14ac:dyDescent="0.2">
      <c r="A116" s="111" t="s">
        <v>411</v>
      </c>
      <c r="B116" s="351">
        <v>1</v>
      </c>
      <c r="C116" s="610" t="s">
        <v>1033</v>
      </c>
      <c r="D116" s="401">
        <v>1</v>
      </c>
      <c r="E116" s="351"/>
      <c r="F116" s="611"/>
      <c r="G116" s="352">
        <v>0.19477054429028814</v>
      </c>
      <c r="H116" s="612" t="s">
        <v>1032</v>
      </c>
    </row>
    <row r="117" spans="1:8" ht="11.25" customHeight="1" x14ac:dyDescent="0.2">
      <c r="A117" s="134" t="s">
        <v>85</v>
      </c>
      <c r="B117" s="351">
        <v>19.477054429028815</v>
      </c>
      <c r="C117" s="610" t="s">
        <v>1032</v>
      </c>
      <c r="D117" s="395"/>
      <c r="E117" s="613"/>
      <c r="F117" s="614"/>
      <c r="G117" s="352">
        <v>19.477054429028815</v>
      </c>
      <c r="H117" s="612" t="s">
        <v>1032</v>
      </c>
    </row>
    <row r="118" spans="1:8" ht="11.25" customHeight="1" x14ac:dyDescent="0.2">
      <c r="A118" s="111" t="s">
        <v>193</v>
      </c>
      <c r="B118" s="351">
        <v>15</v>
      </c>
      <c r="C118" s="610" t="s">
        <v>963</v>
      </c>
      <c r="D118" s="395"/>
      <c r="E118" s="351">
        <v>15</v>
      </c>
      <c r="F118" s="611" t="s">
        <v>963</v>
      </c>
      <c r="G118" s="352">
        <v>14.038461538461538</v>
      </c>
      <c r="H118" s="612" t="s">
        <v>959</v>
      </c>
    </row>
    <row r="119" spans="1:8" ht="11.25" customHeight="1" x14ac:dyDescent="0.2">
      <c r="A119" s="111" t="s">
        <v>412</v>
      </c>
      <c r="B119" s="351">
        <v>214.07624633431087</v>
      </c>
      <c r="C119" s="610" t="s">
        <v>959</v>
      </c>
      <c r="D119" s="395"/>
      <c r="E119" s="351"/>
      <c r="F119" s="611"/>
      <c r="G119" s="352">
        <v>214.07624633431087</v>
      </c>
      <c r="H119" s="612" t="s">
        <v>959</v>
      </c>
    </row>
    <row r="120" spans="1:8" ht="11.25" customHeight="1" x14ac:dyDescent="0.2">
      <c r="A120" s="111" t="s">
        <v>413</v>
      </c>
      <c r="B120" s="351">
        <v>6016.4835164835167</v>
      </c>
      <c r="C120" s="610" t="s">
        <v>959</v>
      </c>
      <c r="D120" s="395"/>
      <c r="E120" s="351"/>
      <c r="F120" s="611"/>
      <c r="G120" s="352">
        <v>6016.4835164835167</v>
      </c>
      <c r="H120" s="612" t="s">
        <v>959</v>
      </c>
    </row>
    <row r="121" spans="1:8" ht="11.25" customHeight="1" x14ac:dyDescent="0.2">
      <c r="A121" s="111" t="s">
        <v>290</v>
      </c>
      <c r="B121" s="351">
        <v>0.5</v>
      </c>
      <c r="C121" s="610" t="s">
        <v>1033</v>
      </c>
      <c r="D121" s="401">
        <v>0.5</v>
      </c>
      <c r="E121" s="351"/>
      <c r="F121" s="611"/>
      <c r="G121" s="352">
        <v>7.8629900904782432E-3</v>
      </c>
      <c r="H121" s="612" t="s">
        <v>1032</v>
      </c>
    </row>
    <row r="122" spans="1:8" ht="11.25" customHeight="1" x14ac:dyDescent="0.2">
      <c r="A122" s="111" t="s">
        <v>86</v>
      </c>
      <c r="B122" s="351">
        <v>2005.4945054945056</v>
      </c>
      <c r="C122" s="610" t="s">
        <v>959</v>
      </c>
      <c r="D122" s="395"/>
      <c r="E122" s="613"/>
      <c r="F122" s="617"/>
      <c r="G122" s="352">
        <v>2005.4945054945056</v>
      </c>
      <c r="H122" s="612" t="s">
        <v>959</v>
      </c>
    </row>
    <row r="123" spans="1:8" ht="11.25" customHeight="1" x14ac:dyDescent="0.2">
      <c r="A123" s="111" t="s">
        <v>414</v>
      </c>
      <c r="B123" s="351">
        <v>176.7554479418886</v>
      </c>
      <c r="C123" s="610" t="s">
        <v>959</v>
      </c>
      <c r="D123" s="395"/>
      <c r="E123" s="351"/>
      <c r="F123" s="611"/>
      <c r="G123" s="352">
        <v>176.7554479418886</v>
      </c>
      <c r="H123" s="612" t="s">
        <v>959</v>
      </c>
    </row>
    <row r="124" spans="1:8" ht="11.25" customHeight="1" x14ac:dyDescent="0.2">
      <c r="A124" s="111" t="s">
        <v>415</v>
      </c>
      <c r="B124" s="351">
        <v>50</v>
      </c>
      <c r="C124" s="610" t="s">
        <v>1033</v>
      </c>
      <c r="D124" s="395">
        <v>50</v>
      </c>
      <c r="E124" s="351"/>
      <c r="F124" s="618"/>
      <c r="G124" s="352">
        <v>100.27472527472527</v>
      </c>
      <c r="H124" s="612" t="s">
        <v>959</v>
      </c>
    </row>
    <row r="125" spans="1:8" ht="11.25" customHeight="1" x14ac:dyDescent="0.2">
      <c r="A125" s="111" t="s">
        <v>704</v>
      </c>
      <c r="B125" s="351">
        <v>100.27472527472527</v>
      </c>
      <c r="C125" s="610" t="s">
        <v>959</v>
      </c>
      <c r="D125" s="395"/>
      <c r="E125" s="351"/>
      <c r="F125" s="611"/>
      <c r="G125" s="352">
        <v>100.27472527472527</v>
      </c>
      <c r="H125" s="612" t="s">
        <v>959</v>
      </c>
    </row>
    <row r="126" spans="1:8" ht="11.25" customHeight="1" x14ac:dyDescent="0.2">
      <c r="A126" s="111" t="s">
        <v>87</v>
      </c>
      <c r="B126" s="351">
        <v>4</v>
      </c>
      <c r="C126" s="610" t="s">
        <v>1033</v>
      </c>
      <c r="D126" s="395">
        <v>4</v>
      </c>
      <c r="E126" s="613"/>
      <c r="F126" s="614"/>
      <c r="G126" s="352">
        <v>0.64923514763429391</v>
      </c>
      <c r="H126" s="612" t="s">
        <v>1032</v>
      </c>
    </row>
    <row r="127" spans="1:8" ht="11.25" customHeight="1" x14ac:dyDescent="0.2">
      <c r="A127" s="111" t="s">
        <v>416</v>
      </c>
      <c r="B127" s="351">
        <v>100</v>
      </c>
      <c r="C127" s="610" t="s">
        <v>1033</v>
      </c>
      <c r="D127" s="395">
        <v>100</v>
      </c>
      <c r="E127" s="351"/>
      <c r="F127" s="611"/>
      <c r="G127" s="352">
        <v>1372.1804511278194</v>
      </c>
      <c r="H127" s="612" t="s">
        <v>959</v>
      </c>
    </row>
    <row r="128" spans="1:8" ht="11.25" customHeight="1" x14ac:dyDescent="0.2">
      <c r="A128" s="111" t="s">
        <v>88</v>
      </c>
      <c r="B128" s="351">
        <v>260.71428571428572</v>
      </c>
      <c r="C128" s="610" t="s">
        <v>959</v>
      </c>
      <c r="D128" s="395"/>
      <c r="E128" s="613"/>
      <c r="F128" s="614"/>
      <c r="G128" s="352">
        <v>260.71428571428572</v>
      </c>
      <c r="H128" s="612" t="s">
        <v>959</v>
      </c>
    </row>
    <row r="129" spans="1:8" ht="11.25" customHeight="1" x14ac:dyDescent="0.2">
      <c r="A129" s="111" t="s">
        <v>20</v>
      </c>
      <c r="B129" s="351">
        <v>5.2176399113715961</v>
      </c>
      <c r="C129" s="610" t="s">
        <v>1032</v>
      </c>
      <c r="D129" s="395"/>
      <c r="E129" s="351"/>
      <c r="F129" s="611"/>
      <c r="G129" s="352">
        <v>5.2176399113715961</v>
      </c>
      <c r="H129" s="612" t="s">
        <v>1032</v>
      </c>
    </row>
    <row r="130" spans="1:8" ht="11.25" customHeight="1" x14ac:dyDescent="0.2">
      <c r="A130" s="111" t="s">
        <v>417</v>
      </c>
      <c r="B130" s="351">
        <v>0.6054975863041423</v>
      </c>
      <c r="C130" s="610" t="s">
        <v>1032</v>
      </c>
      <c r="D130" s="395"/>
      <c r="E130" s="351"/>
      <c r="F130" s="611"/>
      <c r="G130" s="352">
        <v>0.6054975863041423</v>
      </c>
      <c r="H130" s="612" t="s">
        <v>1032</v>
      </c>
    </row>
    <row r="131" spans="1:8" ht="11.25" customHeight="1" x14ac:dyDescent="0.2">
      <c r="A131" s="111" t="s">
        <v>418</v>
      </c>
      <c r="B131" s="351">
        <v>7.7544083280220943E-2</v>
      </c>
      <c r="C131" s="610" t="s">
        <v>1032</v>
      </c>
      <c r="D131" s="395"/>
      <c r="E131" s="351"/>
      <c r="F131" s="611"/>
      <c r="G131" s="352">
        <v>7.7544083280220943E-2</v>
      </c>
      <c r="H131" s="612" t="s">
        <v>1032</v>
      </c>
    </row>
    <row r="132" spans="1:8" ht="11.25" customHeight="1" x14ac:dyDescent="0.2">
      <c r="A132" s="111" t="s">
        <v>419</v>
      </c>
      <c r="B132" s="351">
        <v>5</v>
      </c>
      <c r="C132" s="610" t="s">
        <v>1033</v>
      </c>
      <c r="D132" s="395">
        <v>5</v>
      </c>
      <c r="E132" s="351"/>
      <c r="F132" s="611"/>
      <c r="G132" s="352">
        <v>0.73754508623215498</v>
      </c>
      <c r="H132" s="612" t="s">
        <v>1032</v>
      </c>
    </row>
    <row r="133" spans="1:8" ht="11.25" customHeight="1" x14ac:dyDescent="0.2">
      <c r="A133" s="111" t="s">
        <v>89</v>
      </c>
      <c r="B133" s="351">
        <v>601.64835164835165</v>
      </c>
      <c r="C133" s="610" t="s">
        <v>959</v>
      </c>
      <c r="D133" s="395"/>
      <c r="E133" s="613"/>
      <c r="F133" s="614"/>
      <c r="G133" s="352">
        <v>601.64835164835165</v>
      </c>
      <c r="H133" s="612" t="s">
        <v>959</v>
      </c>
    </row>
    <row r="134" spans="1:8" ht="11.25" customHeight="1" x14ac:dyDescent="0.2">
      <c r="A134" s="134" t="s">
        <v>90</v>
      </c>
      <c r="B134" s="351">
        <v>1002.7472527472528</v>
      </c>
      <c r="C134" s="610" t="s">
        <v>959</v>
      </c>
      <c r="D134" s="401"/>
      <c r="E134" s="613"/>
      <c r="F134" s="614"/>
      <c r="G134" s="352">
        <v>1002.7472527472528</v>
      </c>
      <c r="H134" s="612" t="s">
        <v>959</v>
      </c>
    </row>
    <row r="135" spans="1:8" ht="11.25" customHeight="1" x14ac:dyDescent="0.2">
      <c r="A135" s="111" t="s">
        <v>420</v>
      </c>
      <c r="B135" s="351">
        <v>2</v>
      </c>
      <c r="C135" s="610" t="s">
        <v>1033</v>
      </c>
      <c r="D135" s="395">
        <v>2</v>
      </c>
      <c r="E135" s="351"/>
      <c r="F135" s="611"/>
      <c r="G135" s="352">
        <v>0.20054945054945056</v>
      </c>
      <c r="H135" s="612" t="s">
        <v>959</v>
      </c>
    </row>
    <row r="136" spans="1:8" ht="11.25" customHeight="1" x14ac:dyDescent="0.2">
      <c r="A136" s="111" t="s">
        <v>291</v>
      </c>
      <c r="B136" s="351">
        <v>1000</v>
      </c>
      <c r="C136" s="610" t="s">
        <v>1033</v>
      </c>
      <c r="D136" s="395">
        <v>1000</v>
      </c>
      <c r="E136" s="351"/>
      <c r="F136" s="611"/>
      <c r="G136" s="352">
        <v>1390.4761904761904</v>
      </c>
      <c r="H136" s="612" t="s">
        <v>959</v>
      </c>
    </row>
    <row r="137" spans="1:8" ht="11.25" customHeight="1" x14ac:dyDescent="0.2">
      <c r="A137" s="111" t="s">
        <v>21</v>
      </c>
      <c r="B137" s="351">
        <v>3</v>
      </c>
      <c r="C137" s="610" t="s">
        <v>1033</v>
      </c>
      <c r="D137" s="395">
        <v>3</v>
      </c>
      <c r="E137" s="351"/>
      <c r="F137" s="611"/>
      <c r="G137" s="352">
        <v>7.0825652469195699E-2</v>
      </c>
      <c r="H137" s="612" t="s">
        <v>1032</v>
      </c>
    </row>
    <row r="138" spans="1:8" ht="11.25" customHeight="1" x14ac:dyDescent="0.2">
      <c r="A138" s="111" t="s">
        <v>44</v>
      </c>
      <c r="B138" s="351">
        <v>296.88253796723336</v>
      </c>
      <c r="C138" s="610" t="s">
        <v>959</v>
      </c>
      <c r="D138" s="395"/>
      <c r="E138" s="351"/>
      <c r="F138" s="611"/>
      <c r="G138" s="352">
        <v>296.88253796723336</v>
      </c>
      <c r="H138" s="612" t="s">
        <v>959</v>
      </c>
    </row>
    <row r="139" spans="1:8" ht="11.25" customHeight="1" x14ac:dyDescent="0.2">
      <c r="A139" s="111" t="s">
        <v>43</v>
      </c>
      <c r="B139" s="351">
        <v>401.09890109890108</v>
      </c>
      <c r="C139" s="610" t="s">
        <v>959</v>
      </c>
      <c r="D139" s="395"/>
      <c r="E139" s="351"/>
      <c r="F139" s="611"/>
      <c r="G139" s="352">
        <v>401.09890109890108</v>
      </c>
      <c r="H139" s="612" t="s">
        <v>959</v>
      </c>
    </row>
    <row r="140" spans="1:8" ht="11.25" customHeight="1" x14ac:dyDescent="0.2">
      <c r="A140" s="111" t="s">
        <v>665</v>
      </c>
      <c r="B140" s="351">
        <v>2406.5934065934066</v>
      </c>
      <c r="C140" s="610" t="s">
        <v>959</v>
      </c>
      <c r="D140" s="395"/>
      <c r="E140" s="351"/>
      <c r="F140" s="611"/>
      <c r="G140" s="352">
        <v>2406.5934065934066</v>
      </c>
      <c r="H140" s="612" t="s">
        <v>959</v>
      </c>
    </row>
    <row r="141" spans="1:8" ht="11.25" customHeight="1" x14ac:dyDescent="0.2">
      <c r="A141" s="111" t="s">
        <v>705</v>
      </c>
      <c r="B141" s="351">
        <v>70</v>
      </c>
      <c r="C141" s="610" t="s">
        <v>1033</v>
      </c>
      <c r="D141" s="395">
        <v>70</v>
      </c>
      <c r="E141" s="351"/>
      <c r="F141" s="611"/>
      <c r="G141" s="352">
        <v>2.6864902660729402</v>
      </c>
      <c r="H141" s="612" t="s">
        <v>1032</v>
      </c>
    </row>
    <row r="142" spans="1:8" ht="11.25" customHeight="1" x14ac:dyDescent="0.2">
      <c r="A142" s="111" t="s">
        <v>706</v>
      </c>
      <c r="B142" s="351">
        <v>200</v>
      </c>
      <c r="C142" s="610" t="s">
        <v>1033</v>
      </c>
      <c r="D142" s="395">
        <v>200</v>
      </c>
      <c r="E142" s="351"/>
      <c r="F142" s="611"/>
      <c r="G142" s="352">
        <v>8276.643990929706</v>
      </c>
      <c r="H142" s="612" t="s">
        <v>959</v>
      </c>
    </row>
    <row r="143" spans="1:8" ht="11.25" customHeight="1" x14ac:dyDescent="0.2">
      <c r="A143" s="111" t="s">
        <v>421</v>
      </c>
      <c r="B143" s="351">
        <v>5</v>
      </c>
      <c r="C143" s="610" t="s">
        <v>1033</v>
      </c>
      <c r="D143" s="395">
        <v>5</v>
      </c>
      <c r="E143" s="351"/>
      <c r="F143" s="611"/>
      <c r="G143" s="352">
        <v>0.27925587871878932</v>
      </c>
      <c r="H143" s="612" t="s">
        <v>1032</v>
      </c>
    </row>
    <row r="144" spans="1:8" ht="11.25" customHeight="1" x14ac:dyDescent="0.2">
      <c r="A144" s="111" t="s">
        <v>422</v>
      </c>
      <c r="B144" s="351">
        <v>5</v>
      </c>
      <c r="C144" s="610" t="s">
        <v>1033</v>
      </c>
      <c r="D144" s="395">
        <v>5</v>
      </c>
      <c r="E144" s="351"/>
      <c r="F144" s="611"/>
      <c r="G144" s="352">
        <v>0.24049548659155295</v>
      </c>
      <c r="H144" s="612" t="s">
        <v>1034</v>
      </c>
    </row>
    <row r="145" spans="1:8" ht="11.25" customHeight="1" x14ac:dyDescent="0.2">
      <c r="A145" s="111" t="s">
        <v>423</v>
      </c>
      <c r="B145" s="351">
        <v>2005.4945054945056</v>
      </c>
      <c r="C145" s="610" t="s">
        <v>959</v>
      </c>
      <c r="D145" s="395"/>
      <c r="E145" s="351"/>
      <c r="F145" s="611"/>
      <c r="G145" s="352">
        <v>2005.4945054945056</v>
      </c>
      <c r="H145" s="612" t="s">
        <v>959</v>
      </c>
    </row>
    <row r="146" spans="1:8" ht="11.25" customHeight="1" x14ac:dyDescent="0.2">
      <c r="A146" s="111" t="s">
        <v>424</v>
      </c>
      <c r="B146" s="351">
        <v>7.0825652469195699</v>
      </c>
      <c r="C146" s="610" t="s">
        <v>1032</v>
      </c>
      <c r="D146" s="395"/>
      <c r="E146" s="351"/>
      <c r="F146" s="611"/>
      <c r="G146" s="352">
        <v>7.0825652469195699</v>
      </c>
      <c r="H146" s="612" t="s">
        <v>1032</v>
      </c>
    </row>
    <row r="147" spans="1:8" ht="11.25" customHeight="1" x14ac:dyDescent="0.2">
      <c r="A147" s="134" t="s">
        <v>91</v>
      </c>
      <c r="B147" s="351">
        <v>200.54945054945054</v>
      </c>
      <c r="C147" s="610" t="s">
        <v>959</v>
      </c>
      <c r="D147" s="395"/>
      <c r="E147" s="613"/>
      <c r="F147" s="614"/>
      <c r="G147" s="352">
        <v>200.54945054945054</v>
      </c>
      <c r="H147" s="612" t="s">
        <v>959</v>
      </c>
    </row>
    <row r="148" spans="1:8" ht="11.25" customHeight="1" x14ac:dyDescent="0.2">
      <c r="A148" s="111" t="s">
        <v>92</v>
      </c>
      <c r="B148" s="351">
        <v>50</v>
      </c>
      <c r="C148" s="610" t="s">
        <v>1033</v>
      </c>
      <c r="D148" s="395">
        <v>50</v>
      </c>
      <c r="E148" s="613"/>
      <c r="F148" s="614"/>
      <c r="G148" s="352">
        <v>160.43956043956044</v>
      </c>
      <c r="H148" s="612" t="s">
        <v>959</v>
      </c>
    </row>
    <row r="149" spans="1:8" ht="11.25" customHeight="1" x14ac:dyDescent="0.2">
      <c r="A149" s="111" t="s">
        <v>93</v>
      </c>
      <c r="B149" s="351">
        <v>0.6</v>
      </c>
      <c r="C149" s="610" t="s">
        <v>1033</v>
      </c>
      <c r="D149" s="395">
        <v>0.6</v>
      </c>
      <c r="E149" s="613"/>
      <c r="F149" s="614"/>
      <c r="G149" s="352">
        <v>7.1779744346116032E-4</v>
      </c>
      <c r="H149" s="612" t="s">
        <v>1034</v>
      </c>
    </row>
    <row r="150" spans="1:8" ht="11.25" customHeight="1" x14ac:dyDescent="0.2">
      <c r="A150" s="111" t="s">
        <v>94</v>
      </c>
      <c r="B150" s="351">
        <v>0.61927383780115375</v>
      </c>
      <c r="C150" s="610" t="s">
        <v>959</v>
      </c>
      <c r="D150" s="395"/>
      <c r="E150" s="613"/>
      <c r="F150" s="614"/>
      <c r="G150" s="352">
        <v>0.61927383780115375</v>
      </c>
      <c r="H150" s="612" t="s">
        <v>959</v>
      </c>
    </row>
    <row r="151" spans="1:8" ht="11.25" customHeight="1" x14ac:dyDescent="0.2">
      <c r="A151" s="111" t="s">
        <v>513</v>
      </c>
      <c r="B151" s="351">
        <v>10.117950352742241</v>
      </c>
      <c r="C151" s="610" t="s">
        <v>1032</v>
      </c>
      <c r="D151" s="395"/>
      <c r="E151" s="613"/>
      <c r="F151" s="614"/>
      <c r="G151" s="352">
        <v>10.117950352742241</v>
      </c>
      <c r="H151" s="612" t="s">
        <v>1032</v>
      </c>
    </row>
    <row r="152" spans="1:8" ht="11.25" customHeight="1" x14ac:dyDescent="0.2">
      <c r="A152" s="134" t="s">
        <v>802</v>
      </c>
      <c r="B152" s="351">
        <v>601.64835164835165</v>
      </c>
      <c r="C152" s="610" t="s">
        <v>959</v>
      </c>
      <c r="D152" s="395"/>
      <c r="E152" s="613"/>
      <c r="F152" s="614"/>
      <c r="G152" s="352">
        <v>601.64835164835165</v>
      </c>
      <c r="H152" s="612" t="s">
        <v>959</v>
      </c>
    </row>
    <row r="153" spans="1:8" ht="11.25" customHeight="1" x14ac:dyDescent="0.2">
      <c r="A153" s="134" t="s">
        <v>514</v>
      </c>
      <c r="B153" s="351">
        <v>40.109890109890109</v>
      </c>
      <c r="C153" s="610" t="s">
        <v>959</v>
      </c>
      <c r="D153" s="401"/>
      <c r="E153" s="613"/>
      <c r="F153" s="614"/>
      <c r="G153" s="352">
        <v>40.109890109890109</v>
      </c>
      <c r="H153" s="612" t="s">
        <v>959</v>
      </c>
    </row>
    <row r="154" spans="1:8" ht="11.25" customHeight="1" x14ac:dyDescent="0.2">
      <c r="A154" s="134" t="s">
        <v>516</v>
      </c>
      <c r="B154" s="351">
        <v>2.5969405905371756</v>
      </c>
      <c r="C154" s="610" t="s">
        <v>1032</v>
      </c>
      <c r="D154" s="395"/>
      <c r="E154" s="613"/>
      <c r="F154" s="614"/>
      <c r="G154" s="352">
        <v>2.5969405905371756</v>
      </c>
      <c r="H154" s="612" t="s">
        <v>1032</v>
      </c>
    </row>
    <row r="155" spans="1:8" ht="11.25" customHeight="1" x14ac:dyDescent="0.2">
      <c r="A155" s="111" t="s">
        <v>425</v>
      </c>
      <c r="B155" s="351">
        <v>100.27472527472527</v>
      </c>
      <c r="C155" s="610" t="s">
        <v>959</v>
      </c>
      <c r="D155" s="401"/>
      <c r="E155" s="351"/>
      <c r="F155" s="611"/>
      <c r="G155" s="352">
        <v>100.27472527472527</v>
      </c>
      <c r="H155" s="612" t="s">
        <v>959</v>
      </c>
    </row>
    <row r="156" spans="1:8" ht="11.25" customHeight="1" x14ac:dyDescent="0.2">
      <c r="A156" s="111" t="s">
        <v>426</v>
      </c>
      <c r="B156" s="351">
        <v>2</v>
      </c>
      <c r="C156" s="610" t="s">
        <v>1033</v>
      </c>
      <c r="D156" s="395">
        <v>2</v>
      </c>
      <c r="E156" s="351"/>
      <c r="F156" s="611"/>
      <c r="G156" s="352">
        <v>2.0134820551859573E-2</v>
      </c>
      <c r="H156" s="612" t="s">
        <v>1032</v>
      </c>
    </row>
    <row r="157" spans="1:8" ht="11.25" customHeight="1" x14ac:dyDescent="0.2">
      <c r="A157" s="111" t="s">
        <v>427</v>
      </c>
      <c r="B157" s="351">
        <v>10000</v>
      </c>
      <c r="C157" s="610" t="s">
        <v>1033</v>
      </c>
      <c r="D157" s="395">
        <v>10000</v>
      </c>
      <c r="E157" s="351"/>
      <c r="F157" s="611"/>
      <c r="G157" s="352">
        <v>207.49246773918483</v>
      </c>
      <c r="H157" s="612" t="s">
        <v>959</v>
      </c>
    </row>
    <row r="158" spans="1:8" ht="11.25" customHeight="1" thickBot="1" x14ac:dyDescent="0.25">
      <c r="A158" s="113" t="s">
        <v>428</v>
      </c>
      <c r="B158" s="523">
        <v>6016.4835164835167</v>
      </c>
      <c r="C158" s="619" t="s">
        <v>959</v>
      </c>
      <c r="D158" s="405"/>
      <c r="E158" s="523"/>
      <c r="F158" s="620"/>
      <c r="G158" s="354">
        <v>6016.4835164835167</v>
      </c>
      <c r="H158" s="621" t="s">
        <v>959</v>
      </c>
    </row>
    <row r="159" spans="1:8" ht="11.25" customHeight="1" thickTop="1" x14ac:dyDescent="0.2">
      <c r="A159" s="65" t="s">
        <v>30</v>
      </c>
      <c r="B159" s="109"/>
      <c r="C159" s="447"/>
      <c r="D159" s="109"/>
      <c r="E159" s="109"/>
      <c r="F159" s="480"/>
      <c r="G159" s="109"/>
      <c r="H159" s="622"/>
    </row>
    <row r="160" spans="1:8" ht="11.25" customHeight="1" x14ac:dyDescent="0.2">
      <c r="A160" s="66" t="s">
        <v>882</v>
      </c>
      <c r="B160" s="109"/>
      <c r="C160" s="447"/>
      <c r="D160" s="109"/>
      <c r="E160" s="109"/>
      <c r="F160" s="480"/>
      <c r="G160" s="109"/>
      <c r="H160" s="622"/>
    </row>
    <row r="161" spans="1:8" ht="11.25" customHeight="1" x14ac:dyDescent="0.2">
      <c r="A161" s="66" t="s">
        <v>570</v>
      </c>
      <c r="B161" s="109"/>
      <c r="C161" s="447"/>
      <c r="D161" s="109"/>
      <c r="E161" s="109"/>
      <c r="F161" s="480"/>
      <c r="G161" s="109"/>
      <c r="H161" s="622"/>
    </row>
    <row r="162" spans="1:8" ht="11.25" customHeight="1" x14ac:dyDescent="0.2">
      <c r="A162" s="65" t="s">
        <v>432</v>
      </c>
      <c r="B162" s="109"/>
      <c r="C162" s="447"/>
      <c r="D162" s="109"/>
      <c r="E162" s="109"/>
      <c r="F162" s="480"/>
      <c r="G162" s="109"/>
      <c r="H162" s="622"/>
    </row>
    <row r="163" spans="1:8" ht="11.25" customHeight="1" x14ac:dyDescent="0.2">
      <c r="A163" s="66" t="s">
        <v>42</v>
      </c>
      <c r="B163" s="109"/>
      <c r="C163" s="447"/>
      <c r="D163" s="109"/>
      <c r="E163" s="109"/>
      <c r="F163" s="480"/>
      <c r="G163" s="109"/>
      <c r="H163" s="622"/>
    </row>
    <row r="164" spans="1:8" ht="11.25" customHeight="1" x14ac:dyDescent="0.2">
      <c r="A164" s="66" t="s">
        <v>326</v>
      </c>
      <c r="B164" s="109"/>
      <c r="C164" s="447"/>
      <c r="D164" s="109"/>
      <c r="E164" s="109"/>
      <c r="F164" s="480"/>
      <c r="G164" s="109"/>
      <c r="H164" s="622"/>
    </row>
    <row r="165" spans="1:8" ht="11.25" customHeight="1" thickBot="1" x14ac:dyDescent="0.25">
      <c r="A165" s="66" t="s">
        <v>666</v>
      </c>
      <c r="B165" s="109"/>
      <c r="C165" s="447"/>
      <c r="D165" s="109"/>
      <c r="E165" s="109"/>
      <c r="F165" s="480"/>
      <c r="G165" s="109"/>
      <c r="H165" s="622"/>
    </row>
    <row r="166" spans="1:8" ht="11.25" customHeight="1" thickTop="1" x14ac:dyDescent="0.2">
      <c r="A166" s="582"/>
      <c r="B166" s="151"/>
      <c r="C166" s="623"/>
      <c r="D166" s="151"/>
      <c r="E166" s="151"/>
      <c r="F166" s="624"/>
      <c r="G166" s="151"/>
      <c r="H166" s="623"/>
    </row>
  </sheetData>
  <sheetProtection algorithmName="SHA-512" hashValue="ePIVcIP0w/n22yjX99Z9v1tL+R/MndoVbd8XadUZodiyGBmZPuplRBUH9gAenH4KbQ0uggo5EAq/p7jBU1MZBw==" saltValue="3cTQPYYuq0O/ZaHVgTC5Eg==" spinCount="100000" sheet="1" objects="1" scenarios="1"/>
  <mergeCells count="1">
    <mergeCell ref="A1:H1"/>
  </mergeCells>
  <phoneticPr fontId="0" type="noConversion"/>
  <printOptions horizontalCentered="1"/>
  <pageMargins left="0.17" right="0.16" top="0.53" bottom="1" header="0.5" footer="0.5"/>
  <pageSetup scale="84" fitToHeight="4" orientation="landscape" r:id="rId1"/>
  <headerFooter alignWithMargins="0">
    <oddFooter>&amp;LHawai'i DOH
Fall 2017&amp;C&amp;8Page &amp;P of &amp;N&amp;R&amp;A</oddFooter>
  </headerFooter>
  <rowBreaks count="1" manualBreakCount="1">
    <brk id="15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66"/>
  <sheetViews>
    <sheetView zoomScaleNormal="100" workbookViewId="0">
      <pane ySplit="1815" topLeftCell="A5" activePane="bottomLeft"/>
      <selection activeCell="I16" sqref="I16"/>
      <selection pane="bottomLeft" activeCell="I16" sqref="I16"/>
    </sheetView>
  </sheetViews>
  <sheetFormatPr defaultColWidth="9.140625" defaultRowHeight="11.25" x14ac:dyDescent="0.2"/>
  <cols>
    <col min="1" max="1" width="40.7109375" style="112" customWidth="1"/>
    <col min="2" max="2" width="13.140625" style="116" customWidth="1"/>
    <col min="3" max="3" width="20.7109375" style="625" customWidth="1"/>
    <col min="4" max="4" width="14.7109375" style="625" customWidth="1"/>
    <col min="5" max="6" width="14.7109375" style="341" customWidth="1"/>
    <col min="7" max="16384" width="9.140625" style="112"/>
  </cols>
  <sheetData>
    <row r="1" spans="1:6" s="628" customFormat="1" ht="15.75" x14ac:dyDescent="0.25">
      <c r="A1" s="626" t="s">
        <v>152</v>
      </c>
      <c r="B1" s="150"/>
      <c r="C1" s="627"/>
      <c r="D1" s="627"/>
      <c r="E1" s="150"/>
      <c r="F1" s="150"/>
    </row>
    <row r="2" spans="1:6" s="628" customFormat="1" ht="15" x14ac:dyDescent="0.25">
      <c r="A2" s="564" t="s">
        <v>29</v>
      </c>
      <c r="B2" s="629"/>
      <c r="C2" s="630"/>
      <c r="D2" s="630"/>
      <c r="E2" s="629"/>
      <c r="F2" s="629"/>
    </row>
    <row r="3" spans="1:6" s="107" customFormat="1" ht="12" thickBot="1" x14ac:dyDescent="0.25">
      <c r="A3" s="565"/>
      <c r="B3" s="108"/>
      <c r="C3" s="631"/>
      <c r="D3" s="631"/>
      <c r="E3" s="363"/>
      <c r="F3" s="363"/>
    </row>
    <row r="4" spans="1:6" s="110" customFormat="1" ht="35.25" thickTop="1" thickBot="1" x14ac:dyDescent="0.25">
      <c r="A4" s="632" t="s">
        <v>194</v>
      </c>
      <c r="B4" s="633" t="s">
        <v>674</v>
      </c>
      <c r="C4" s="634" t="s">
        <v>429</v>
      </c>
      <c r="D4" s="570" t="s">
        <v>237</v>
      </c>
      <c r="E4" s="570" t="s">
        <v>255</v>
      </c>
      <c r="F4" s="635" t="s">
        <v>316</v>
      </c>
    </row>
    <row r="5" spans="1:6" s="110" customFormat="1" x14ac:dyDescent="0.2">
      <c r="A5" s="138" t="s">
        <v>477</v>
      </c>
      <c r="B5" s="347">
        <v>353.51089588377721</v>
      </c>
      <c r="C5" s="636" t="s">
        <v>959</v>
      </c>
      <c r="D5" s="637" t="s">
        <v>816</v>
      </c>
      <c r="E5" s="637" t="s">
        <v>816</v>
      </c>
      <c r="F5" s="463">
        <v>353.51089588377721</v>
      </c>
    </row>
    <row r="6" spans="1:6" s="110" customFormat="1" x14ac:dyDescent="0.2">
      <c r="A6" s="111" t="s">
        <v>478</v>
      </c>
      <c r="B6" s="351">
        <v>235.67393058918483</v>
      </c>
      <c r="C6" s="638" t="s">
        <v>959</v>
      </c>
      <c r="D6" s="639" t="s">
        <v>816</v>
      </c>
      <c r="E6" s="639" t="s">
        <v>816</v>
      </c>
      <c r="F6" s="465">
        <v>235.67393058918483</v>
      </c>
    </row>
    <row r="7" spans="1:6" s="110" customFormat="1" x14ac:dyDescent="0.2">
      <c r="A7" s="111" t="s">
        <v>479</v>
      </c>
      <c r="B7" s="351">
        <v>14110.433698212553</v>
      </c>
      <c r="C7" s="638" t="s">
        <v>959</v>
      </c>
      <c r="D7" s="639" t="s">
        <v>816</v>
      </c>
      <c r="E7" s="639" t="s">
        <v>816</v>
      </c>
      <c r="F7" s="465">
        <v>14110.433698212553</v>
      </c>
    </row>
    <row r="8" spans="1:6" s="110" customFormat="1" x14ac:dyDescent="0.2">
      <c r="A8" s="111" t="s">
        <v>480</v>
      </c>
      <c r="B8" s="351">
        <v>1.0914125270236731E-3</v>
      </c>
      <c r="C8" s="638" t="s">
        <v>1032</v>
      </c>
      <c r="D8" s="639">
        <v>1.0914125270236731E-3</v>
      </c>
      <c r="E8" s="639" t="s">
        <v>816</v>
      </c>
      <c r="F8" s="465">
        <v>2.0054945054945055</v>
      </c>
    </row>
    <row r="9" spans="1:6" s="110" customFormat="1" x14ac:dyDescent="0.2">
      <c r="A9" s="111" t="s">
        <v>133</v>
      </c>
      <c r="B9" s="351">
        <v>180.49450549450549</v>
      </c>
      <c r="C9" s="638" t="s">
        <v>959</v>
      </c>
      <c r="D9" s="639" t="s">
        <v>816</v>
      </c>
      <c r="E9" s="639" t="s">
        <v>816</v>
      </c>
      <c r="F9" s="465">
        <v>180.49450549450549</v>
      </c>
    </row>
    <row r="10" spans="1:6" s="110" customFormat="1" x14ac:dyDescent="0.2">
      <c r="A10" s="134" t="s">
        <v>134</v>
      </c>
      <c r="B10" s="351">
        <v>40.109890109890109</v>
      </c>
      <c r="C10" s="638" t="s">
        <v>959</v>
      </c>
      <c r="D10" s="639" t="s">
        <v>816</v>
      </c>
      <c r="E10" s="639" t="s">
        <v>816</v>
      </c>
      <c r="F10" s="465">
        <v>40.109890109890109</v>
      </c>
    </row>
    <row r="11" spans="1:6" s="110" customFormat="1" x14ac:dyDescent="0.2">
      <c r="A11" s="134" t="s">
        <v>68</v>
      </c>
      <c r="B11" s="351">
        <v>40.109890109890109</v>
      </c>
      <c r="C11" s="638" t="s">
        <v>959</v>
      </c>
      <c r="D11" s="639" t="s">
        <v>816</v>
      </c>
      <c r="E11" s="639" t="s">
        <v>816</v>
      </c>
      <c r="F11" s="465">
        <v>40.109890109890109</v>
      </c>
    </row>
    <row r="12" spans="1:6" s="110" customFormat="1" x14ac:dyDescent="0.2">
      <c r="A12" s="111" t="s">
        <v>481</v>
      </c>
      <c r="B12" s="351">
        <v>1767.5544794188861</v>
      </c>
      <c r="C12" s="638" t="s">
        <v>959</v>
      </c>
      <c r="D12" s="639" t="s">
        <v>816</v>
      </c>
      <c r="E12" s="639" t="s">
        <v>816</v>
      </c>
      <c r="F12" s="465">
        <v>1767.5544794188861</v>
      </c>
    </row>
    <row r="13" spans="1:6" s="110" customFormat="1" x14ac:dyDescent="0.2">
      <c r="A13" s="111" t="s">
        <v>482</v>
      </c>
      <c r="B13" s="351">
        <v>8.0219780219780219</v>
      </c>
      <c r="C13" s="638" t="s">
        <v>959</v>
      </c>
      <c r="D13" s="639" t="s">
        <v>816</v>
      </c>
      <c r="E13" s="639" t="s">
        <v>816</v>
      </c>
      <c r="F13" s="465">
        <v>8.0219780219780219</v>
      </c>
    </row>
    <row r="14" spans="1:6" s="110" customFormat="1" x14ac:dyDescent="0.2">
      <c r="A14" s="111" t="s">
        <v>584</v>
      </c>
      <c r="B14" s="351">
        <v>5.1938811810743515E-2</v>
      </c>
      <c r="C14" s="638" t="s">
        <v>1032</v>
      </c>
      <c r="D14" s="639">
        <v>5.1938811810743515E-2</v>
      </c>
      <c r="E14" s="639" t="s">
        <v>816</v>
      </c>
      <c r="F14" s="465">
        <v>6.0164835164835164</v>
      </c>
    </row>
    <row r="15" spans="1:6" s="110" customFormat="1" x14ac:dyDescent="0.2">
      <c r="A15" s="111" t="s">
        <v>69</v>
      </c>
      <c r="B15" s="351">
        <v>0.33873138137441416</v>
      </c>
      <c r="C15" s="638" t="s">
        <v>1032</v>
      </c>
      <c r="D15" s="639">
        <v>0.33873138137441416</v>
      </c>
      <c r="E15" s="639" t="s">
        <v>816</v>
      </c>
      <c r="F15" s="465">
        <v>701.92307692307702</v>
      </c>
    </row>
    <row r="16" spans="1:6" s="110" customFormat="1" x14ac:dyDescent="0.2">
      <c r="A16" s="111" t="s">
        <v>585</v>
      </c>
      <c r="B16" s="351">
        <v>4010.9890109890111</v>
      </c>
      <c r="C16" s="638" t="s">
        <v>959</v>
      </c>
      <c r="D16" s="639" t="s">
        <v>816</v>
      </c>
      <c r="E16" s="639" t="s">
        <v>816</v>
      </c>
      <c r="F16" s="465">
        <v>4010.9890109890111</v>
      </c>
    </row>
    <row r="17" spans="1:6" s="110" customFormat="1" x14ac:dyDescent="0.2">
      <c r="A17" s="111" t="s">
        <v>964</v>
      </c>
      <c r="B17" s="351">
        <v>1002.7472527472528</v>
      </c>
      <c r="C17" s="638" t="s">
        <v>959</v>
      </c>
      <c r="D17" s="639" t="s">
        <v>816</v>
      </c>
      <c r="E17" s="639" t="s">
        <v>816</v>
      </c>
      <c r="F17" s="465">
        <v>1002.7472527472528</v>
      </c>
    </row>
    <row r="18" spans="1:6" s="110" customFormat="1" x14ac:dyDescent="0.2">
      <c r="A18" s="111" t="s">
        <v>586</v>
      </c>
      <c r="B18" s="351">
        <v>0.4773269689737471</v>
      </c>
      <c r="C18" s="638" t="s">
        <v>1032</v>
      </c>
      <c r="D18" s="639">
        <v>0.4773269689737471</v>
      </c>
      <c r="E18" s="639" t="s">
        <v>816</v>
      </c>
      <c r="F18" s="465">
        <v>35.152487961476723</v>
      </c>
    </row>
    <row r="19" spans="1:6" s="110" customFormat="1" x14ac:dyDescent="0.2">
      <c r="A19" s="111" t="s">
        <v>587</v>
      </c>
      <c r="B19" s="351">
        <v>2.9211684673869549E-2</v>
      </c>
      <c r="C19" s="638" t="s">
        <v>1034</v>
      </c>
      <c r="D19" s="639">
        <v>8.3552706878791336E-2</v>
      </c>
      <c r="E19" s="639">
        <v>2.9211684673869549E-2</v>
      </c>
      <c r="F19" s="465" t="s">
        <v>816</v>
      </c>
    </row>
    <row r="20" spans="1:6" s="110" customFormat="1" x14ac:dyDescent="0.2">
      <c r="A20" s="111" t="s">
        <v>588</v>
      </c>
      <c r="B20" s="351">
        <v>2.1533923303834808E-2</v>
      </c>
      <c r="C20" s="638" t="s">
        <v>1034</v>
      </c>
      <c r="D20" s="639">
        <v>7.7908217716115266E-2</v>
      </c>
      <c r="E20" s="639">
        <v>2.1533923303834808E-2</v>
      </c>
      <c r="F20" s="465">
        <v>6.0164835164835164</v>
      </c>
    </row>
    <row r="21" spans="1:6" s="110" customFormat="1" x14ac:dyDescent="0.2">
      <c r="A21" s="111" t="s">
        <v>589</v>
      </c>
      <c r="B21" s="351">
        <v>0.21533923303834807</v>
      </c>
      <c r="C21" s="638" t="s">
        <v>1034</v>
      </c>
      <c r="D21" s="639">
        <v>0.77908217716115258</v>
      </c>
      <c r="E21" s="639">
        <v>0.21533923303834807</v>
      </c>
      <c r="F21" s="465" t="s">
        <v>816</v>
      </c>
    </row>
    <row r="22" spans="1:6" s="110" customFormat="1" x14ac:dyDescent="0.2">
      <c r="A22" s="111" t="s">
        <v>590</v>
      </c>
      <c r="B22" s="351">
        <v>802.19780219780216</v>
      </c>
      <c r="C22" s="638" t="s">
        <v>959</v>
      </c>
      <c r="D22" s="639" t="s">
        <v>816</v>
      </c>
      <c r="E22" s="639" t="s">
        <v>816</v>
      </c>
      <c r="F22" s="465">
        <v>802.19780219780216</v>
      </c>
    </row>
    <row r="23" spans="1:6" s="110" customFormat="1" x14ac:dyDescent="0.2">
      <c r="A23" s="111" t="s">
        <v>591</v>
      </c>
      <c r="B23" s="351">
        <v>2.1533923303834808</v>
      </c>
      <c r="C23" s="638" t="s">
        <v>1034</v>
      </c>
      <c r="D23" s="639">
        <v>7.790821771611526</v>
      </c>
      <c r="E23" s="639">
        <v>2.1533923303834808</v>
      </c>
      <c r="F23" s="465" t="s">
        <v>816</v>
      </c>
    </row>
    <row r="24" spans="1:6" s="110" customFormat="1" x14ac:dyDescent="0.2">
      <c r="A24" s="111" t="s">
        <v>100</v>
      </c>
      <c r="B24" s="351">
        <v>40.109890109890109</v>
      </c>
      <c r="C24" s="638" t="s">
        <v>959</v>
      </c>
      <c r="D24" s="639" t="s">
        <v>816</v>
      </c>
      <c r="E24" s="639" t="s">
        <v>816</v>
      </c>
      <c r="F24" s="465">
        <v>40.109890109890109</v>
      </c>
    </row>
    <row r="25" spans="1:6" s="110" customFormat="1" x14ac:dyDescent="0.2">
      <c r="A25" s="111" t="s">
        <v>195</v>
      </c>
      <c r="B25" s="351">
        <v>0.83421630748893139</v>
      </c>
      <c r="C25" s="638" t="s">
        <v>959</v>
      </c>
      <c r="D25" s="639">
        <v>9.7385272145144075</v>
      </c>
      <c r="E25" s="639" t="s">
        <v>816</v>
      </c>
      <c r="F25" s="465">
        <v>0.83421630748893139</v>
      </c>
    </row>
    <row r="26" spans="1:6" s="110" customFormat="1" x14ac:dyDescent="0.2">
      <c r="A26" s="111" t="s">
        <v>101</v>
      </c>
      <c r="B26" s="351">
        <v>1.3719999248219218E-2</v>
      </c>
      <c r="C26" s="638" t="s">
        <v>1032</v>
      </c>
      <c r="D26" s="639">
        <v>1.3719999248219218E-2</v>
      </c>
      <c r="E26" s="639" t="s">
        <v>816</v>
      </c>
      <c r="F26" s="465" t="s">
        <v>816</v>
      </c>
    </row>
    <row r="27" spans="1:6" s="110" customFormat="1" x14ac:dyDescent="0.2">
      <c r="A27" s="353" t="s">
        <v>927</v>
      </c>
      <c r="B27" s="351">
        <v>0.37322971522061449</v>
      </c>
      <c r="C27" s="638" t="s">
        <v>1032</v>
      </c>
      <c r="D27" s="639">
        <v>0.37322971522061449</v>
      </c>
      <c r="E27" s="639" t="s">
        <v>816</v>
      </c>
      <c r="F27" s="465">
        <v>214.07624633431087</v>
      </c>
    </row>
    <row r="28" spans="1:6" s="110" customFormat="1" x14ac:dyDescent="0.2">
      <c r="A28" s="111" t="s">
        <v>102</v>
      </c>
      <c r="B28" s="351">
        <v>5.5648726940082334</v>
      </c>
      <c r="C28" s="638" t="s">
        <v>1032</v>
      </c>
      <c r="D28" s="639">
        <v>5.5648726940082334</v>
      </c>
      <c r="E28" s="639" t="s">
        <v>816</v>
      </c>
      <c r="F28" s="465">
        <v>401.09890109890108</v>
      </c>
    </row>
    <row r="29" spans="1:6" s="110" customFormat="1" x14ac:dyDescent="0.2">
      <c r="A29" s="111" t="s">
        <v>103</v>
      </c>
      <c r="B29" s="351">
        <v>4010.9890109890111</v>
      </c>
      <c r="C29" s="638" t="s">
        <v>959</v>
      </c>
      <c r="D29" s="639" t="s">
        <v>816</v>
      </c>
      <c r="E29" s="639" t="s">
        <v>816</v>
      </c>
      <c r="F29" s="465">
        <v>4010.9890109890111</v>
      </c>
    </row>
    <row r="30" spans="1:6" s="110" customFormat="1" x14ac:dyDescent="0.2">
      <c r="A30" s="111" t="s">
        <v>104</v>
      </c>
      <c r="B30" s="351">
        <v>0.13541237706225631</v>
      </c>
      <c r="C30" s="638" t="s">
        <v>1032</v>
      </c>
      <c r="D30" s="639">
        <v>0.13541237706225631</v>
      </c>
      <c r="E30" s="639" t="s">
        <v>816</v>
      </c>
      <c r="F30" s="465">
        <v>117.83696529459242</v>
      </c>
    </row>
    <row r="31" spans="1:6" s="110" customFormat="1" x14ac:dyDescent="0.2">
      <c r="A31" s="111" t="s">
        <v>105</v>
      </c>
      <c r="B31" s="351">
        <v>3.3636987784704844</v>
      </c>
      <c r="C31" s="638" t="s">
        <v>1032</v>
      </c>
      <c r="D31" s="639">
        <v>3.3636987784704844</v>
      </c>
      <c r="E31" s="639" t="s">
        <v>816</v>
      </c>
      <c r="F31" s="465">
        <v>401.09890109890108</v>
      </c>
    </row>
    <row r="32" spans="1:6" s="110" customFormat="1" x14ac:dyDescent="0.2">
      <c r="A32" s="111" t="s">
        <v>106</v>
      </c>
      <c r="B32" s="351">
        <v>7.6041666666666679</v>
      </c>
      <c r="C32" s="638" t="s">
        <v>959</v>
      </c>
      <c r="D32" s="639" t="s">
        <v>816</v>
      </c>
      <c r="E32" s="639" t="s">
        <v>816</v>
      </c>
      <c r="F32" s="465">
        <v>7.6041666666666679</v>
      </c>
    </row>
    <row r="33" spans="1:7" s="110" customFormat="1" x14ac:dyDescent="0.2">
      <c r="A33" s="111" t="s">
        <v>107</v>
      </c>
      <c r="B33" s="351">
        <v>20.054945054945055</v>
      </c>
      <c r="C33" s="638" t="s">
        <v>959</v>
      </c>
      <c r="D33" s="639" t="s">
        <v>816</v>
      </c>
      <c r="E33" s="639" t="s">
        <v>816</v>
      </c>
      <c r="F33" s="465">
        <v>20.054945054945055</v>
      </c>
    </row>
    <row r="34" spans="1:7" s="110" customFormat="1" x14ac:dyDescent="0.2">
      <c r="A34" s="111" t="s">
        <v>108</v>
      </c>
      <c r="B34" s="351">
        <v>0.50839194930009046</v>
      </c>
      <c r="C34" s="638" t="s">
        <v>1032</v>
      </c>
      <c r="D34" s="639">
        <v>0.50839194930009046</v>
      </c>
      <c r="E34" s="639" t="s">
        <v>816</v>
      </c>
      <c r="F34" s="465">
        <v>57.93650793650793</v>
      </c>
    </row>
    <row r="35" spans="1:7" s="110" customFormat="1" x14ac:dyDescent="0.2">
      <c r="A35" s="111" t="s">
        <v>524</v>
      </c>
      <c r="B35" s="351">
        <v>4.4841672041524616E-2</v>
      </c>
      <c r="C35" s="638" t="s">
        <v>1032</v>
      </c>
      <c r="D35" s="639">
        <v>4.4841672041524616E-2</v>
      </c>
      <c r="E35" s="639" t="s">
        <v>816</v>
      </c>
      <c r="F35" s="465">
        <v>1.2744413407821229</v>
      </c>
    </row>
    <row r="36" spans="1:7" s="110" customFormat="1" x14ac:dyDescent="0.2">
      <c r="A36" s="111" t="s">
        <v>109</v>
      </c>
      <c r="B36" s="351">
        <v>0.38954108858057629</v>
      </c>
      <c r="C36" s="638" t="s">
        <v>1032</v>
      </c>
      <c r="D36" s="639">
        <v>0.38954108858057629</v>
      </c>
      <c r="E36" s="639" t="s">
        <v>816</v>
      </c>
      <c r="F36" s="465">
        <v>80.219780219780219</v>
      </c>
    </row>
    <row r="37" spans="1:7" s="110" customFormat="1" x14ac:dyDescent="0.2">
      <c r="A37" s="111" t="s">
        <v>110</v>
      </c>
      <c r="B37" s="351">
        <v>82.766439909297063</v>
      </c>
      <c r="C37" s="638" t="s">
        <v>959</v>
      </c>
      <c r="D37" s="639" t="s">
        <v>816</v>
      </c>
      <c r="E37" s="639" t="s">
        <v>816</v>
      </c>
      <c r="F37" s="465">
        <v>82.766439909297063</v>
      </c>
    </row>
    <row r="38" spans="1:7" s="110" customFormat="1" x14ac:dyDescent="0.2">
      <c r="A38" s="111" t="s">
        <v>669</v>
      </c>
      <c r="B38" s="351">
        <v>20857.142857142859</v>
      </c>
      <c r="C38" s="638" t="s">
        <v>959</v>
      </c>
      <c r="D38" s="639" t="s">
        <v>816</v>
      </c>
      <c r="E38" s="639" t="s">
        <v>816</v>
      </c>
      <c r="F38" s="465">
        <v>20857.142857142859</v>
      </c>
    </row>
    <row r="39" spans="1:7" ht="11.25" customHeight="1" x14ac:dyDescent="0.2">
      <c r="A39" s="136" t="s">
        <v>111</v>
      </c>
      <c r="B39" s="351">
        <v>0.22252908881958983</v>
      </c>
      <c r="C39" s="638" t="s">
        <v>1032</v>
      </c>
      <c r="D39" s="639">
        <v>0.22252908881958983</v>
      </c>
      <c r="E39" s="639" t="s">
        <v>816</v>
      </c>
      <c r="F39" s="465">
        <v>101.22820919175912</v>
      </c>
      <c r="G39" s="341"/>
    </row>
    <row r="40" spans="1:7" ht="11.25" customHeight="1" x14ac:dyDescent="0.2">
      <c r="A40" s="111" t="s">
        <v>670</v>
      </c>
      <c r="B40" s="351">
        <v>187.71428571428572</v>
      </c>
      <c r="C40" s="638" t="s">
        <v>959</v>
      </c>
      <c r="D40" s="639" t="s">
        <v>816</v>
      </c>
      <c r="E40" s="639" t="s">
        <v>816</v>
      </c>
      <c r="F40" s="465">
        <v>187.71428571428572</v>
      </c>
      <c r="G40" s="341"/>
    </row>
    <row r="41" spans="1:7" ht="11.25" customHeight="1" x14ac:dyDescent="0.2">
      <c r="A41" s="111" t="s">
        <v>112</v>
      </c>
      <c r="B41" s="351">
        <v>29.459241323648104</v>
      </c>
      <c r="C41" s="638" t="s">
        <v>959</v>
      </c>
      <c r="D41" s="639" t="s">
        <v>816</v>
      </c>
      <c r="E41" s="639" t="s">
        <v>816</v>
      </c>
      <c r="F41" s="465">
        <v>29.459241323648104</v>
      </c>
      <c r="G41" s="341"/>
    </row>
    <row r="42" spans="1:7" ht="11.25" customHeight="1" x14ac:dyDescent="0.2">
      <c r="A42" s="111" t="s">
        <v>522</v>
      </c>
      <c r="B42" s="351" t="s">
        <v>816</v>
      </c>
      <c r="C42" s="638" t="s">
        <v>687</v>
      </c>
      <c r="D42" s="639" t="s">
        <v>816</v>
      </c>
      <c r="E42" s="639" t="s">
        <v>816</v>
      </c>
      <c r="F42" s="465" t="s">
        <v>816</v>
      </c>
      <c r="G42" s="341"/>
    </row>
    <row r="43" spans="1:7" ht="11.25" customHeight="1" x14ac:dyDescent="0.2">
      <c r="A43" s="111" t="s">
        <v>667</v>
      </c>
      <c r="B43" s="351">
        <v>30082.417582417584</v>
      </c>
      <c r="C43" s="638" t="s">
        <v>959</v>
      </c>
      <c r="D43" s="639" t="s">
        <v>816</v>
      </c>
      <c r="E43" s="639" t="s">
        <v>816</v>
      </c>
      <c r="F43" s="465">
        <v>30082.417582417584</v>
      </c>
      <c r="G43" s="341"/>
    </row>
    <row r="44" spans="1:7" ht="11.25" customHeight="1" x14ac:dyDescent="0.2">
      <c r="A44" s="111" t="s">
        <v>668</v>
      </c>
      <c r="B44" s="351">
        <v>4.3067846607669615</v>
      </c>
      <c r="C44" s="638" t="s">
        <v>1034</v>
      </c>
      <c r="D44" s="639">
        <v>15.581643543223052</v>
      </c>
      <c r="E44" s="639">
        <v>4.3067846607669615</v>
      </c>
      <c r="F44" s="465">
        <v>60.164835164835161</v>
      </c>
      <c r="G44" s="341"/>
    </row>
    <row r="45" spans="1:7" ht="11.25" customHeight="1" x14ac:dyDescent="0.2">
      <c r="A45" s="111" t="s">
        <v>113</v>
      </c>
      <c r="B45" s="351">
        <v>21.533923303834808</v>
      </c>
      <c r="C45" s="638" t="s">
        <v>1034</v>
      </c>
      <c r="D45" s="639">
        <v>77.90821771611526</v>
      </c>
      <c r="E45" s="639">
        <v>21.533923303834808</v>
      </c>
      <c r="F45" s="465" t="s">
        <v>816</v>
      </c>
      <c r="G45" s="341"/>
    </row>
    <row r="46" spans="1:7" ht="11.25" customHeight="1" x14ac:dyDescent="0.2">
      <c r="A46" s="111" t="s">
        <v>114</v>
      </c>
      <c r="B46" s="351">
        <v>6.0164835164835164</v>
      </c>
      <c r="C46" s="638" t="s">
        <v>959</v>
      </c>
      <c r="D46" s="639" t="s">
        <v>816</v>
      </c>
      <c r="E46" s="639" t="s">
        <v>816</v>
      </c>
      <c r="F46" s="465">
        <v>6.0164835164835164</v>
      </c>
      <c r="G46" s="341"/>
    </row>
    <row r="47" spans="1:7" ht="11.25" customHeight="1" x14ac:dyDescent="0.2">
      <c r="A47" s="111" t="s">
        <v>115</v>
      </c>
      <c r="B47" s="351">
        <v>802.19780219780216</v>
      </c>
      <c r="C47" s="638" t="s">
        <v>959</v>
      </c>
      <c r="D47" s="639" t="s">
        <v>816</v>
      </c>
      <c r="E47" s="639" t="s">
        <v>816</v>
      </c>
      <c r="F47" s="465">
        <v>802.19780219780216</v>
      </c>
      <c r="G47" s="341"/>
    </row>
    <row r="48" spans="1:7" ht="11.25" customHeight="1" x14ac:dyDescent="0.2">
      <c r="A48" s="111" t="s">
        <v>116</v>
      </c>
      <c r="B48" s="351">
        <v>1.4653730344596856</v>
      </c>
      <c r="C48" s="638" t="s">
        <v>959</v>
      </c>
      <c r="D48" s="639" t="s">
        <v>816</v>
      </c>
      <c r="E48" s="639" t="s">
        <v>816</v>
      </c>
      <c r="F48" s="465">
        <v>1.4653730344596856</v>
      </c>
      <c r="G48" s="341"/>
    </row>
    <row r="49" spans="1:7" ht="11.25" customHeight="1" x14ac:dyDescent="0.2">
      <c r="A49" s="134" t="s">
        <v>70</v>
      </c>
      <c r="B49" s="351">
        <v>0.70825652469195688</v>
      </c>
      <c r="C49" s="638" t="s">
        <v>1032</v>
      </c>
      <c r="D49" s="639">
        <v>0.70825652469195688</v>
      </c>
      <c r="E49" s="639" t="s">
        <v>816</v>
      </c>
      <c r="F49" s="465">
        <v>60.164835164835161</v>
      </c>
      <c r="G49" s="341"/>
    </row>
    <row r="50" spans="1:7" ht="11.25" customHeight="1" x14ac:dyDescent="0.2">
      <c r="A50" s="111" t="s">
        <v>71</v>
      </c>
      <c r="B50" s="351">
        <v>601.64835164835165</v>
      </c>
      <c r="C50" s="638" t="s">
        <v>959</v>
      </c>
      <c r="D50" s="639" t="s">
        <v>816</v>
      </c>
      <c r="E50" s="639" t="s">
        <v>816</v>
      </c>
      <c r="F50" s="465">
        <v>601.64835164835165</v>
      </c>
      <c r="G50" s="341"/>
    </row>
    <row r="51" spans="1:7" ht="11.25" customHeight="1" x14ac:dyDescent="0.2">
      <c r="A51" s="111" t="s">
        <v>117</v>
      </c>
      <c r="B51" s="351">
        <v>2.1533923303834808E-2</v>
      </c>
      <c r="C51" s="638" t="s">
        <v>1034</v>
      </c>
      <c r="D51" s="639">
        <v>7.7908217716115266E-2</v>
      </c>
      <c r="E51" s="639">
        <v>2.1533923303834808E-2</v>
      </c>
      <c r="F51" s="465" t="s">
        <v>816</v>
      </c>
      <c r="G51" s="341"/>
    </row>
    <row r="52" spans="1:7" ht="11.25" customHeight="1" x14ac:dyDescent="0.2">
      <c r="A52" s="111" t="s">
        <v>311</v>
      </c>
      <c r="B52" s="351">
        <v>3.3377226672519112E-4</v>
      </c>
      <c r="C52" s="638" t="s">
        <v>1034</v>
      </c>
      <c r="D52" s="639">
        <v>9.2698883549884698E-4</v>
      </c>
      <c r="E52" s="639">
        <v>3.3377226672519112E-4</v>
      </c>
      <c r="F52" s="465">
        <v>0.37784679089026912</v>
      </c>
      <c r="G52" s="341"/>
    </row>
    <row r="53" spans="1:7" ht="11.25" customHeight="1" x14ac:dyDescent="0.2">
      <c r="A53" s="111" t="s">
        <v>118</v>
      </c>
      <c r="B53" s="351">
        <v>0.92747878233470538</v>
      </c>
      <c r="C53" s="638" t="s">
        <v>1032</v>
      </c>
      <c r="D53" s="639">
        <v>0.92747878233470538</v>
      </c>
      <c r="E53" s="639" t="s">
        <v>816</v>
      </c>
      <c r="F53" s="465">
        <v>117.83696529459242</v>
      </c>
      <c r="G53" s="341"/>
    </row>
    <row r="54" spans="1:7" ht="11.25" customHeight="1" x14ac:dyDescent="0.2">
      <c r="A54" s="111" t="s">
        <v>431</v>
      </c>
      <c r="B54" s="351">
        <v>7.5459995865205711E-3</v>
      </c>
      <c r="C54" s="638" t="s">
        <v>1032</v>
      </c>
      <c r="D54" s="639">
        <v>7.5459995865205711E-3</v>
      </c>
      <c r="E54" s="639" t="s">
        <v>816</v>
      </c>
      <c r="F54" s="465">
        <v>17.003105590062113</v>
      </c>
      <c r="G54" s="341"/>
    </row>
    <row r="55" spans="1:7" ht="11.25" customHeight="1" x14ac:dyDescent="0.2">
      <c r="A55" s="111" t="s">
        <v>119</v>
      </c>
      <c r="B55" s="351">
        <v>338.83445074780815</v>
      </c>
      <c r="C55" s="638" t="s">
        <v>959</v>
      </c>
      <c r="D55" s="639" t="s">
        <v>816</v>
      </c>
      <c r="E55" s="639" t="s">
        <v>816</v>
      </c>
      <c r="F55" s="465">
        <v>338.83445074780815</v>
      </c>
      <c r="G55" s="341"/>
    </row>
    <row r="56" spans="1:7" ht="11.25" customHeight="1" x14ac:dyDescent="0.2">
      <c r="A56" s="111" t="s">
        <v>188</v>
      </c>
      <c r="B56" s="351">
        <v>176.7554479418886</v>
      </c>
      <c r="C56" s="638" t="s">
        <v>959</v>
      </c>
      <c r="D56" s="639" t="s">
        <v>816</v>
      </c>
      <c r="E56" s="639" t="s">
        <v>816</v>
      </c>
      <c r="F56" s="465">
        <v>176.7554479418886</v>
      </c>
      <c r="G56" s="341"/>
    </row>
    <row r="57" spans="1:7" ht="11.25" customHeight="1" x14ac:dyDescent="0.2">
      <c r="A57" s="111" t="s">
        <v>189</v>
      </c>
      <c r="B57" s="351">
        <v>0.49304402680538539</v>
      </c>
      <c r="C57" s="638" t="s">
        <v>1032</v>
      </c>
      <c r="D57" s="639">
        <v>0.49304402680538539</v>
      </c>
      <c r="E57" s="639" t="s">
        <v>816</v>
      </c>
      <c r="F57" s="465">
        <v>762.40208877284601</v>
      </c>
      <c r="G57" s="341"/>
    </row>
    <row r="58" spans="1:7" ht="11.25" customHeight="1" x14ac:dyDescent="0.2">
      <c r="A58" s="111" t="s">
        <v>190</v>
      </c>
      <c r="B58" s="351">
        <v>0.17312937270247838</v>
      </c>
      <c r="C58" s="638" t="s">
        <v>1032</v>
      </c>
      <c r="D58" s="639">
        <v>0.17312937270247838</v>
      </c>
      <c r="E58" s="639" t="s">
        <v>816</v>
      </c>
      <c r="F58" s="465" t="s">
        <v>816</v>
      </c>
      <c r="G58" s="341"/>
    </row>
    <row r="59" spans="1:7" ht="11.25" customHeight="1" x14ac:dyDescent="0.2">
      <c r="A59" s="111" t="s">
        <v>286</v>
      </c>
      <c r="B59" s="351">
        <v>0.32461757381714695</v>
      </c>
      <c r="C59" s="638" t="s">
        <v>1032</v>
      </c>
      <c r="D59" s="639">
        <v>0.32461757381714695</v>
      </c>
      <c r="E59" s="639" t="s">
        <v>816</v>
      </c>
      <c r="F59" s="465" t="s">
        <v>816</v>
      </c>
      <c r="G59" s="341"/>
    </row>
    <row r="60" spans="1:7" ht="11.25" customHeight="1" x14ac:dyDescent="0.2">
      <c r="A60" s="111" t="s">
        <v>287</v>
      </c>
      <c r="B60" s="351">
        <v>4.6214816596816873E-2</v>
      </c>
      <c r="C60" s="638" t="s">
        <v>1032</v>
      </c>
      <c r="D60" s="639">
        <v>4.6214816596816873E-2</v>
      </c>
      <c r="E60" s="639" t="s">
        <v>816</v>
      </c>
      <c r="F60" s="465" t="s">
        <v>816</v>
      </c>
      <c r="G60" s="341"/>
    </row>
    <row r="61" spans="1:7" ht="11.25" customHeight="1" x14ac:dyDescent="0.2">
      <c r="A61" s="111" t="s">
        <v>288</v>
      </c>
      <c r="B61" s="351">
        <v>0.22914181681210372</v>
      </c>
      <c r="C61" s="638" t="s">
        <v>1032</v>
      </c>
      <c r="D61" s="639">
        <v>0.22914181681210372</v>
      </c>
      <c r="E61" s="639" t="s">
        <v>816</v>
      </c>
      <c r="F61" s="465">
        <v>10.027472527472527</v>
      </c>
      <c r="G61" s="341"/>
    </row>
    <row r="62" spans="1:7" ht="11.25" customHeight="1" x14ac:dyDescent="0.2">
      <c r="A62" s="111" t="s">
        <v>196</v>
      </c>
      <c r="B62" s="351">
        <v>2.7925587871878932</v>
      </c>
      <c r="C62" s="638" t="s">
        <v>1032</v>
      </c>
      <c r="D62" s="639">
        <v>2.7925587871878932</v>
      </c>
      <c r="E62" s="639" t="s">
        <v>816</v>
      </c>
      <c r="F62" s="465">
        <v>1178.3696529459244</v>
      </c>
      <c r="G62" s="341"/>
    </row>
    <row r="63" spans="1:7" ht="11.25" customHeight="1" x14ac:dyDescent="0.2">
      <c r="A63" s="111" t="s">
        <v>197</v>
      </c>
      <c r="B63" s="351">
        <v>0.17246796939047931</v>
      </c>
      <c r="C63" s="638" t="s">
        <v>1032</v>
      </c>
      <c r="D63" s="639">
        <v>0.17246796939047931</v>
      </c>
      <c r="E63" s="639" t="s">
        <v>816</v>
      </c>
      <c r="F63" s="465">
        <v>13.020214030915577</v>
      </c>
      <c r="G63" s="341"/>
    </row>
    <row r="64" spans="1:7" ht="11.25" customHeight="1" x14ac:dyDescent="0.2">
      <c r="A64" s="111" t="s">
        <v>243</v>
      </c>
      <c r="B64" s="351">
        <v>294.59241323648109</v>
      </c>
      <c r="C64" s="638" t="s">
        <v>959</v>
      </c>
      <c r="D64" s="639" t="s">
        <v>816</v>
      </c>
      <c r="E64" s="639" t="s">
        <v>816</v>
      </c>
      <c r="F64" s="465">
        <v>294.59241323648109</v>
      </c>
      <c r="G64" s="341"/>
    </row>
    <row r="65" spans="1:7" ht="11.25" customHeight="1" x14ac:dyDescent="0.2">
      <c r="A65" s="111" t="s">
        <v>244</v>
      </c>
      <c r="B65" s="351">
        <v>11.78369652945924</v>
      </c>
      <c r="C65" s="638" t="s">
        <v>959</v>
      </c>
      <c r="D65" s="639" t="s">
        <v>816</v>
      </c>
      <c r="E65" s="639" t="s">
        <v>816</v>
      </c>
      <c r="F65" s="465">
        <v>11.78369652945924</v>
      </c>
      <c r="G65" s="341"/>
    </row>
    <row r="66" spans="1:7" ht="11.25" customHeight="1" x14ac:dyDescent="0.2">
      <c r="A66" s="111" t="s">
        <v>191</v>
      </c>
      <c r="B66" s="351">
        <v>117.83696529459242</v>
      </c>
      <c r="C66" s="638" t="s">
        <v>959</v>
      </c>
      <c r="D66" s="639" t="s">
        <v>816</v>
      </c>
      <c r="E66" s="639" t="s">
        <v>816</v>
      </c>
      <c r="F66" s="465">
        <v>117.83696529459242</v>
      </c>
      <c r="G66" s="341"/>
    </row>
    <row r="67" spans="1:7" ht="11.25" customHeight="1" x14ac:dyDescent="0.2">
      <c r="A67" s="111" t="s">
        <v>805</v>
      </c>
      <c r="B67" s="351">
        <v>60.164835164835161</v>
      </c>
      <c r="C67" s="638" t="s">
        <v>959</v>
      </c>
      <c r="D67" s="639" t="s">
        <v>816</v>
      </c>
      <c r="E67" s="639" t="s">
        <v>816</v>
      </c>
      <c r="F67" s="465">
        <v>60.164835164835161</v>
      </c>
      <c r="G67" s="341"/>
    </row>
    <row r="68" spans="1:7" ht="11.25" customHeight="1" x14ac:dyDescent="0.2">
      <c r="A68" s="111" t="s">
        <v>72</v>
      </c>
      <c r="B68" s="351">
        <v>200.54945054945054</v>
      </c>
      <c r="C68" s="638" t="s">
        <v>959</v>
      </c>
      <c r="D68" s="639" t="s">
        <v>816</v>
      </c>
      <c r="E68" s="639" t="s">
        <v>816</v>
      </c>
      <c r="F68" s="465">
        <v>200.54945054945054</v>
      </c>
      <c r="G68" s="341"/>
    </row>
    <row r="69" spans="1:7" ht="11.25" customHeight="1" x14ac:dyDescent="0.2">
      <c r="A69" s="111" t="s">
        <v>806</v>
      </c>
      <c r="B69" s="351">
        <v>0.88197271925479348</v>
      </c>
      <c r="C69" s="638" t="s">
        <v>1032</v>
      </c>
      <c r="D69" s="639">
        <v>0.88197271925479348</v>
      </c>
      <c r="E69" s="639" t="s">
        <v>816</v>
      </c>
      <c r="F69" s="465">
        <v>8.2569845040153833</v>
      </c>
      <c r="G69" s="341"/>
    </row>
    <row r="70" spans="1:7" ht="11.25" customHeight="1" x14ac:dyDescent="0.2">
      <c r="A70" s="111" t="s">
        <v>245</v>
      </c>
      <c r="B70" s="351">
        <v>0.50102951269732321</v>
      </c>
      <c r="C70" s="638" t="s">
        <v>1032</v>
      </c>
      <c r="D70" s="639">
        <v>0.50102951269732321</v>
      </c>
      <c r="E70" s="639" t="s">
        <v>816</v>
      </c>
      <c r="F70" s="465">
        <v>39.009618810117566</v>
      </c>
      <c r="G70" s="341"/>
    </row>
    <row r="71" spans="1:7" ht="11.25" customHeight="1" x14ac:dyDescent="0.2">
      <c r="A71" s="111" t="s">
        <v>807</v>
      </c>
      <c r="B71" s="351">
        <v>1.1129745388016466E-2</v>
      </c>
      <c r="C71" s="638" t="s">
        <v>1032</v>
      </c>
      <c r="D71" s="639">
        <v>1.1129745388016466E-2</v>
      </c>
      <c r="E71" s="639" t="s">
        <v>816</v>
      </c>
      <c r="F71" s="465">
        <v>1.6043956043956045</v>
      </c>
      <c r="G71" s="341"/>
    </row>
    <row r="72" spans="1:7" ht="11.25" customHeight="1" x14ac:dyDescent="0.2">
      <c r="A72" s="111" t="s">
        <v>808</v>
      </c>
      <c r="B72" s="351">
        <v>16043.956043956045</v>
      </c>
      <c r="C72" s="638" t="s">
        <v>959</v>
      </c>
      <c r="D72" s="639" t="s">
        <v>816</v>
      </c>
      <c r="E72" s="639" t="s">
        <v>816</v>
      </c>
      <c r="F72" s="465">
        <v>16043.956043956045</v>
      </c>
      <c r="G72" s="341"/>
    </row>
    <row r="73" spans="1:7" ht="11.25" customHeight="1" x14ac:dyDescent="0.2">
      <c r="A73" s="111" t="s">
        <v>810</v>
      </c>
      <c r="B73" s="351">
        <v>401.09890109890108</v>
      </c>
      <c r="C73" s="638" t="s">
        <v>959</v>
      </c>
      <c r="D73" s="639" t="s">
        <v>816</v>
      </c>
      <c r="E73" s="639" t="s">
        <v>816</v>
      </c>
      <c r="F73" s="465">
        <v>401.09890109890108</v>
      </c>
      <c r="G73" s="341"/>
    </row>
    <row r="74" spans="1:7" ht="11.25" customHeight="1" x14ac:dyDescent="0.2">
      <c r="A74" s="111" t="s">
        <v>809</v>
      </c>
      <c r="B74" s="351">
        <v>200549.45054945053</v>
      </c>
      <c r="C74" s="638" t="s">
        <v>959</v>
      </c>
      <c r="D74" s="639" t="s">
        <v>816</v>
      </c>
      <c r="E74" s="639" t="s">
        <v>816</v>
      </c>
      <c r="F74" s="465">
        <v>200549.45054945053</v>
      </c>
      <c r="G74" s="341"/>
    </row>
    <row r="75" spans="1:7" ht="11.25" customHeight="1" x14ac:dyDescent="0.2">
      <c r="A75" s="134" t="s">
        <v>73</v>
      </c>
      <c r="B75" s="351">
        <v>2.0054945054945055</v>
      </c>
      <c r="C75" s="638" t="s">
        <v>959</v>
      </c>
      <c r="D75" s="639" t="s">
        <v>816</v>
      </c>
      <c r="E75" s="639" t="s">
        <v>816</v>
      </c>
      <c r="F75" s="465">
        <v>2.0054945054945055</v>
      </c>
      <c r="G75" s="341"/>
    </row>
    <row r="76" spans="1:7" ht="11.25" customHeight="1" x14ac:dyDescent="0.2">
      <c r="A76" s="111" t="s">
        <v>246</v>
      </c>
      <c r="B76" s="351">
        <v>40.109890109890109</v>
      </c>
      <c r="C76" s="638" t="s">
        <v>959</v>
      </c>
      <c r="D76" s="639" t="s">
        <v>816</v>
      </c>
      <c r="E76" s="639" t="s">
        <v>816</v>
      </c>
      <c r="F76" s="465">
        <v>40.109890109890109</v>
      </c>
      <c r="G76" s="341"/>
    </row>
    <row r="77" spans="1:7" ht="11.25" customHeight="1" x14ac:dyDescent="0.2">
      <c r="A77" s="134" t="s">
        <v>74</v>
      </c>
      <c r="B77" s="351">
        <v>0.25131683134230731</v>
      </c>
      <c r="C77" s="638" t="s">
        <v>1032</v>
      </c>
      <c r="D77" s="639">
        <v>0.25131683134230731</v>
      </c>
      <c r="E77" s="639" t="s">
        <v>816</v>
      </c>
      <c r="F77" s="465">
        <v>40.109890109890109</v>
      </c>
      <c r="G77" s="341"/>
    </row>
    <row r="78" spans="1:7" ht="11.25" customHeight="1" x14ac:dyDescent="0.2">
      <c r="A78" s="134" t="s">
        <v>75</v>
      </c>
      <c r="B78" s="351">
        <v>5.1938811810743515E-2</v>
      </c>
      <c r="C78" s="638" t="s">
        <v>1032</v>
      </c>
      <c r="D78" s="639">
        <v>5.1938811810743515E-2</v>
      </c>
      <c r="E78" s="639" t="s">
        <v>816</v>
      </c>
      <c r="F78" s="465">
        <v>6.0164835164835164</v>
      </c>
      <c r="G78" s="341"/>
    </row>
    <row r="79" spans="1:7" ht="11.25" customHeight="1" x14ac:dyDescent="0.2">
      <c r="A79" s="111" t="s">
        <v>312</v>
      </c>
      <c r="B79" s="351">
        <v>0.45998739760554502</v>
      </c>
      <c r="C79" s="638" t="s">
        <v>1032</v>
      </c>
      <c r="D79" s="639">
        <v>0.45998739760554502</v>
      </c>
      <c r="E79" s="639" t="s">
        <v>816</v>
      </c>
      <c r="F79" s="465">
        <v>56.677018633540364</v>
      </c>
      <c r="G79" s="341"/>
    </row>
    <row r="80" spans="1:7" ht="11.25" customHeight="1" x14ac:dyDescent="0.2">
      <c r="A80" s="111" t="s">
        <v>506</v>
      </c>
      <c r="B80" s="351">
        <v>1.1854305711177148E-7</v>
      </c>
      <c r="C80" s="638" t="s">
        <v>1032</v>
      </c>
      <c r="D80" s="639">
        <v>1.1854305711177148E-7</v>
      </c>
      <c r="E80" s="639" t="s">
        <v>816</v>
      </c>
      <c r="F80" s="465">
        <v>3.690540022979701E-5</v>
      </c>
      <c r="G80" s="341"/>
    </row>
    <row r="81" spans="1:7" ht="11.25" customHeight="1" x14ac:dyDescent="0.2">
      <c r="A81" s="111" t="s">
        <v>76</v>
      </c>
      <c r="B81" s="351">
        <v>40.109890109890109</v>
      </c>
      <c r="C81" s="638" t="s">
        <v>959</v>
      </c>
      <c r="D81" s="639" t="s">
        <v>816</v>
      </c>
      <c r="E81" s="639" t="s">
        <v>816</v>
      </c>
      <c r="F81" s="465">
        <v>40.109890109890109</v>
      </c>
      <c r="G81" s="341"/>
    </row>
    <row r="82" spans="1:7" ht="11.25" customHeight="1" x14ac:dyDescent="0.2">
      <c r="A82" s="111" t="s">
        <v>295</v>
      </c>
      <c r="B82" s="351">
        <v>120.32967032967032</v>
      </c>
      <c r="C82" s="638" t="s">
        <v>959</v>
      </c>
      <c r="D82" s="639" t="s">
        <v>816</v>
      </c>
      <c r="E82" s="639" t="s">
        <v>816</v>
      </c>
      <c r="F82" s="465">
        <v>120.32967032967032</v>
      </c>
      <c r="G82" s="341"/>
    </row>
    <row r="83" spans="1:7" ht="11.25" customHeight="1" x14ac:dyDescent="0.2">
      <c r="A83" s="111" t="s">
        <v>264</v>
      </c>
      <c r="B83" s="351">
        <v>6.0164835164835164</v>
      </c>
      <c r="C83" s="638" t="s">
        <v>959</v>
      </c>
      <c r="D83" s="639" t="s">
        <v>816</v>
      </c>
      <c r="E83" s="639" t="s">
        <v>816</v>
      </c>
      <c r="F83" s="465">
        <v>6.0164835164835164</v>
      </c>
      <c r="G83" s="341"/>
    </row>
    <row r="84" spans="1:7" ht="11.25" customHeight="1" x14ac:dyDescent="0.2">
      <c r="A84" s="111" t="s">
        <v>27</v>
      </c>
      <c r="B84" s="351" t="s">
        <v>816</v>
      </c>
      <c r="C84" s="638" t="s">
        <v>816</v>
      </c>
      <c r="D84" s="639" t="s">
        <v>816</v>
      </c>
      <c r="E84" s="639" t="s">
        <v>816</v>
      </c>
      <c r="F84" s="465" t="s">
        <v>816</v>
      </c>
      <c r="G84" s="341"/>
    </row>
    <row r="85" spans="1:7" ht="11.25" customHeight="1" x14ac:dyDescent="0.2">
      <c r="A85" s="111" t="s">
        <v>265</v>
      </c>
      <c r="B85" s="351">
        <v>1.7053285677576095</v>
      </c>
      <c r="C85" s="638" t="s">
        <v>1032</v>
      </c>
      <c r="D85" s="639">
        <v>1.7053285677576095</v>
      </c>
      <c r="E85" s="639" t="s">
        <v>816</v>
      </c>
      <c r="F85" s="465">
        <v>1022.4089635854343</v>
      </c>
      <c r="G85" s="341"/>
    </row>
    <row r="86" spans="1:7" ht="11.25" customHeight="1" x14ac:dyDescent="0.2">
      <c r="A86" s="111" t="s">
        <v>266</v>
      </c>
      <c r="B86" s="351">
        <v>802.19780219780216</v>
      </c>
      <c r="C86" s="638" t="s">
        <v>959</v>
      </c>
      <c r="D86" s="639" t="s">
        <v>816</v>
      </c>
      <c r="E86" s="639" t="s">
        <v>816</v>
      </c>
      <c r="F86" s="465">
        <v>802.19780219780216</v>
      </c>
      <c r="G86" s="341"/>
    </row>
    <row r="87" spans="1:7" ht="11.25" customHeight="1" x14ac:dyDescent="0.2">
      <c r="A87" s="111" t="s">
        <v>267</v>
      </c>
      <c r="B87" s="351">
        <v>235.67393058918483</v>
      </c>
      <c r="C87" s="638" t="s">
        <v>959</v>
      </c>
      <c r="D87" s="639" t="s">
        <v>816</v>
      </c>
      <c r="E87" s="639" t="s">
        <v>816</v>
      </c>
      <c r="F87" s="465">
        <v>235.67393058918483</v>
      </c>
      <c r="G87" s="341"/>
    </row>
    <row r="88" spans="1:7" ht="11.25" customHeight="1" x14ac:dyDescent="0.2">
      <c r="A88" s="111" t="s">
        <v>77</v>
      </c>
      <c r="B88" s="351">
        <v>2005.4945054945056</v>
      </c>
      <c r="C88" s="638" t="s">
        <v>959</v>
      </c>
      <c r="D88" s="639" t="s">
        <v>816</v>
      </c>
      <c r="E88" s="639" t="s">
        <v>816</v>
      </c>
      <c r="F88" s="465">
        <v>2005.4945054945056</v>
      </c>
      <c r="G88" s="341"/>
    </row>
    <row r="89" spans="1:7" ht="11.25" customHeight="1" x14ac:dyDescent="0.2">
      <c r="A89" s="111" t="s">
        <v>268</v>
      </c>
      <c r="B89" s="351">
        <v>3.4570122889683425E-3</v>
      </c>
      <c r="C89" s="638" t="s">
        <v>1032</v>
      </c>
      <c r="D89" s="639">
        <v>3.4570122889683425E-3</v>
      </c>
      <c r="E89" s="639" t="s">
        <v>816</v>
      </c>
      <c r="F89" s="465">
        <v>10.027472527472527</v>
      </c>
      <c r="G89" s="341"/>
    </row>
    <row r="90" spans="1:7" ht="11.25" customHeight="1" x14ac:dyDescent="0.2">
      <c r="A90" s="111" t="s">
        <v>269</v>
      </c>
      <c r="B90" s="351">
        <v>1.7246796939047928E-3</v>
      </c>
      <c r="C90" s="638" t="s">
        <v>1032</v>
      </c>
      <c r="D90" s="639">
        <v>1.7246796939047928E-3</v>
      </c>
      <c r="E90" s="639" t="s">
        <v>816</v>
      </c>
      <c r="F90" s="465">
        <v>0.26071428571428573</v>
      </c>
      <c r="G90" s="341"/>
    </row>
    <row r="91" spans="1:7" ht="11.25" customHeight="1" x14ac:dyDescent="0.2">
      <c r="A91" s="111" t="s">
        <v>296</v>
      </c>
      <c r="B91" s="351">
        <v>9.7604021820515557E-3</v>
      </c>
      <c r="C91" s="638" t="s">
        <v>1032</v>
      </c>
      <c r="D91" s="639">
        <v>9.7604021820515557E-3</v>
      </c>
      <c r="E91" s="639" t="s">
        <v>816</v>
      </c>
      <c r="F91" s="465">
        <v>16.043956043956044</v>
      </c>
      <c r="G91" s="341"/>
    </row>
    <row r="92" spans="1:7" ht="11.25" customHeight="1" x14ac:dyDescent="0.2">
      <c r="A92" s="111" t="s">
        <v>270</v>
      </c>
      <c r="B92" s="351">
        <v>0.20329391844850539</v>
      </c>
      <c r="C92" s="638" t="s">
        <v>1032</v>
      </c>
      <c r="D92" s="639">
        <v>0.20329391844850539</v>
      </c>
      <c r="E92" s="639" t="s">
        <v>816</v>
      </c>
      <c r="F92" s="465">
        <v>20.054945054945055</v>
      </c>
      <c r="G92" s="341"/>
    </row>
    <row r="93" spans="1:7" ht="11.25" customHeight="1" x14ac:dyDescent="0.2">
      <c r="A93" s="111" t="s">
        <v>289</v>
      </c>
      <c r="B93" s="351">
        <v>7.0825652469195699E-2</v>
      </c>
      <c r="C93" s="638" t="s">
        <v>1032</v>
      </c>
      <c r="D93" s="639">
        <v>7.0825652469195699E-2</v>
      </c>
      <c r="E93" s="639" t="s">
        <v>816</v>
      </c>
      <c r="F93" s="465">
        <v>6.0164835164835164</v>
      </c>
      <c r="G93" s="341"/>
    </row>
    <row r="94" spans="1:7" ht="11.25" customHeight="1" x14ac:dyDescent="0.2">
      <c r="A94" s="111" t="s">
        <v>271</v>
      </c>
      <c r="B94" s="351">
        <v>0.40447695035460995</v>
      </c>
      <c r="C94" s="638" t="s">
        <v>1032</v>
      </c>
      <c r="D94" s="639">
        <v>0.40447695035460995</v>
      </c>
      <c r="E94" s="639" t="s">
        <v>816</v>
      </c>
      <c r="F94" s="465">
        <v>11.465968586387435</v>
      </c>
      <c r="G94" s="341"/>
    </row>
    <row r="95" spans="1:7" ht="11.25" customHeight="1" x14ac:dyDescent="0.2">
      <c r="A95" s="111" t="s">
        <v>78</v>
      </c>
      <c r="B95" s="351">
        <v>661.81318681318692</v>
      </c>
      <c r="C95" s="638" t="s">
        <v>959</v>
      </c>
      <c r="D95" s="639" t="s">
        <v>816</v>
      </c>
      <c r="E95" s="639" t="s">
        <v>816</v>
      </c>
      <c r="F95" s="465">
        <v>661.81318681318692</v>
      </c>
      <c r="G95" s="341"/>
    </row>
    <row r="96" spans="1:7" ht="11.25" customHeight="1" x14ac:dyDescent="0.2">
      <c r="A96" s="111" t="s">
        <v>272</v>
      </c>
      <c r="B96" s="351">
        <v>0.21533923303834807</v>
      </c>
      <c r="C96" s="638" t="s">
        <v>1034</v>
      </c>
      <c r="D96" s="639">
        <v>0.77908217716115258</v>
      </c>
      <c r="E96" s="639">
        <v>0.21533923303834807</v>
      </c>
      <c r="F96" s="465" t="s">
        <v>816</v>
      </c>
      <c r="G96" s="341"/>
    </row>
    <row r="97" spans="1:7" ht="11.25" customHeight="1" x14ac:dyDescent="0.2">
      <c r="A97" s="111" t="s">
        <v>79</v>
      </c>
      <c r="B97" s="351">
        <v>82.008650227489753</v>
      </c>
      <c r="C97" s="638" t="s">
        <v>1032</v>
      </c>
      <c r="D97" s="639">
        <v>82.008650227489753</v>
      </c>
      <c r="E97" s="639" t="s">
        <v>816</v>
      </c>
      <c r="F97" s="465">
        <v>4010.9890109890111</v>
      </c>
      <c r="G97" s="341"/>
    </row>
    <row r="98" spans="1:7" ht="11.25" customHeight="1" x14ac:dyDescent="0.2">
      <c r="A98" s="111" t="s">
        <v>273</v>
      </c>
      <c r="B98" s="351" t="s">
        <v>816</v>
      </c>
      <c r="C98" s="638" t="s">
        <v>816</v>
      </c>
      <c r="D98" s="639" t="s">
        <v>816</v>
      </c>
      <c r="E98" s="639" t="s">
        <v>816</v>
      </c>
      <c r="F98" s="465" t="s">
        <v>816</v>
      </c>
      <c r="G98" s="341"/>
    </row>
    <row r="99" spans="1:7" ht="11.25" customHeight="1" x14ac:dyDescent="0.2">
      <c r="A99" s="111" t="s">
        <v>274</v>
      </c>
      <c r="B99" s="351">
        <v>6.0164835164835164</v>
      </c>
      <c r="C99" s="638" t="s">
        <v>959</v>
      </c>
      <c r="D99" s="639" t="s">
        <v>816</v>
      </c>
      <c r="E99" s="639" t="s">
        <v>816</v>
      </c>
      <c r="F99" s="465">
        <v>6.0164835164835164</v>
      </c>
      <c r="G99" s="341"/>
    </row>
    <row r="100" spans="1:7" ht="11.25" customHeight="1" x14ac:dyDescent="0.2">
      <c r="A100" s="111" t="s">
        <v>275</v>
      </c>
      <c r="B100" s="351">
        <v>100.27472527472527</v>
      </c>
      <c r="C100" s="638" t="s">
        <v>959</v>
      </c>
      <c r="D100" s="639" t="s">
        <v>816</v>
      </c>
      <c r="E100" s="639" t="s">
        <v>816</v>
      </c>
      <c r="F100" s="465">
        <v>100.27472527472527</v>
      </c>
      <c r="G100" s="341"/>
    </row>
    <row r="101" spans="1:7" ht="11.25" customHeight="1" x14ac:dyDescent="0.2">
      <c r="A101" s="111" t="s">
        <v>277</v>
      </c>
      <c r="B101" s="351">
        <v>5586.7346938775509</v>
      </c>
      <c r="C101" s="638" t="s">
        <v>959</v>
      </c>
      <c r="D101" s="639" t="s">
        <v>816</v>
      </c>
      <c r="E101" s="639" t="s">
        <v>816</v>
      </c>
      <c r="F101" s="465">
        <v>5586.7346938775509</v>
      </c>
      <c r="G101" s="341"/>
    </row>
    <row r="102" spans="1:7" ht="11.25" customHeight="1" x14ac:dyDescent="0.2">
      <c r="A102" s="111" t="s">
        <v>278</v>
      </c>
      <c r="B102" s="351">
        <v>6257.1428571428587</v>
      </c>
      <c r="C102" s="638" t="s">
        <v>959</v>
      </c>
      <c r="D102" s="639" t="s">
        <v>816</v>
      </c>
      <c r="E102" s="639" t="s">
        <v>816</v>
      </c>
      <c r="F102" s="465">
        <v>6257.1428571428587</v>
      </c>
      <c r="G102" s="341"/>
    </row>
    <row r="103" spans="1:7" ht="11.25" customHeight="1" x14ac:dyDescent="0.2">
      <c r="A103" s="111" t="s">
        <v>279</v>
      </c>
      <c r="B103" s="351">
        <v>2.0054945054945055</v>
      </c>
      <c r="C103" s="638" t="s">
        <v>959</v>
      </c>
      <c r="D103" s="639" t="s">
        <v>816</v>
      </c>
      <c r="E103" s="639" t="s">
        <v>816</v>
      </c>
      <c r="F103" s="465">
        <v>2.0054945054945055</v>
      </c>
      <c r="G103" s="341"/>
    </row>
    <row r="104" spans="1:7" ht="11.25" customHeight="1" x14ac:dyDescent="0.2">
      <c r="A104" s="111" t="s">
        <v>280</v>
      </c>
      <c r="B104" s="351">
        <v>14.408084316898904</v>
      </c>
      <c r="C104" s="638" t="s">
        <v>1032</v>
      </c>
      <c r="D104" s="639">
        <v>14.408084316898904</v>
      </c>
      <c r="E104" s="639" t="s">
        <v>816</v>
      </c>
      <c r="F104" s="465">
        <v>6257.1428571428587</v>
      </c>
      <c r="G104" s="341"/>
    </row>
    <row r="105" spans="1:7" ht="11.25" customHeight="1" x14ac:dyDescent="0.2">
      <c r="A105" s="111" t="s">
        <v>276</v>
      </c>
      <c r="B105" s="351">
        <v>10.224089635854343</v>
      </c>
      <c r="C105" s="638" t="s">
        <v>1034</v>
      </c>
      <c r="D105" s="639">
        <v>36.427145708582835</v>
      </c>
      <c r="E105" s="639">
        <v>10.224089635854343</v>
      </c>
      <c r="F105" s="465">
        <v>109.77443609022556</v>
      </c>
      <c r="G105" s="341"/>
    </row>
    <row r="106" spans="1:7" ht="11.25" customHeight="1" x14ac:dyDescent="0.2">
      <c r="A106" s="111" t="s">
        <v>502</v>
      </c>
      <c r="B106" s="351">
        <v>26.864902660729406</v>
      </c>
      <c r="C106" s="638" t="s">
        <v>1032</v>
      </c>
      <c r="D106" s="639">
        <v>26.864902660729406</v>
      </c>
      <c r="E106" s="639" t="s">
        <v>816</v>
      </c>
      <c r="F106" s="465">
        <v>412.4293785310735</v>
      </c>
      <c r="G106" s="341"/>
    </row>
    <row r="107" spans="1:7" ht="11.25" customHeight="1" x14ac:dyDescent="0.2">
      <c r="A107" s="111" t="s">
        <v>503</v>
      </c>
      <c r="B107" s="351">
        <v>23.56739305891848</v>
      </c>
      <c r="C107" s="638" t="s">
        <v>959</v>
      </c>
      <c r="D107" s="639" t="s">
        <v>816</v>
      </c>
      <c r="E107" s="639" t="s">
        <v>816</v>
      </c>
      <c r="F107" s="465">
        <v>23.56739305891848</v>
      </c>
      <c r="G107" s="341"/>
    </row>
    <row r="108" spans="1:7" ht="11.25" customHeight="1" x14ac:dyDescent="0.2">
      <c r="A108" s="111" t="s">
        <v>409</v>
      </c>
      <c r="B108" s="351">
        <v>100.27472527472527</v>
      </c>
      <c r="C108" s="638" t="s">
        <v>959</v>
      </c>
      <c r="D108" s="639" t="s">
        <v>816</v>
      </c>
      <c r="E108" s="639" t="s">
        <v>816</v>
      </c>
      <c r="F108" s="465">
        <v>100.27472527472527</v>
      </c>
      <c r="G108" s="341"/>
    </row>
    <row r="109" spans="1:7" ht="11.25" customHeight="1" x14ac:dyDescent="0.2">
      <c r="A109" s="111" t="s">
        <v>410</v>
      </c>
      <c r="B109" s="351">
        <v>0.16515837104072398</v>
      </c>
      <c r="C109" s="638" t="s">
        <v>1032</v>
      </c>
      <c r="D109" s="639">
        <v>0.16515837104072398</v>
      </c>
      <c r="E109" s="639" t="s">
        <v>816</v>
      </c>
      <c r="F109" s="465">
        <v>6.1610307770213248</v>
      </c>
      <c r="G109" s="341"/>
    </row>
    <row r="110" spans="1:7" ht="11.25" customHeight="1" x14ac:dyDescent="0.2">
      <c r="A110" s="111" t="s">
        <v>703</v>
      </c>
      <c r="B110" s="351">
        <v>401.09890109890108</v>
      </c>
      <c r="C110" s="638" t="s">
        <v>959</v>
      </c>
      <c r="D110" s="639" t="s">
        <v>816</v>
      </c>
      <c r="E110" s="639" t="s">
        <v>816</v>
      </c>
      <c r="F110" s="465">
        <v>401.09890109890108</v>
      </c>
      <c r="G110" s="341"/>
    </row>
    <row r="111" spans="1:7" ht="11.25" customHeight="1" x14ac:dyDescent="0.2">
      <c r="A111" s="134" t="s">
        <v>80</v>
      </c>
      <c r="B111" s="351">
        <v>0.14038461538461536</v>
      </c>
      <c r="C111" s="638" t="s">
        <v>1032</v>
      </c>
      <c r="D111" s="639">
        <v>0.14038461538461536</v>
      </c>
      <c r="E111" s="639" t="s">
        <v>816</v>
      </c>
      <c r="F111" s="465">
        <v>12.787076683534449</v>
      </c>
      <c r="G111" s="341"/>
    </row>
    <row r="112" spans="1:7" ht="11.25" customHeight="1" x14ac:dyDescent="0.2">
      <c r="A112" s="134" t="s">
        <v>81</v>
      </c>
      <c r="B112" s="351">
        <v>2.0054945054945055</v>
      </c>
      <c r="C112" s="638" t="s">
        <v>959</v>
      </c>
      <c r="D112" s="639">
        <v>4.5828363362420745</v>
      </c>
      <c r="E112" s="639" t="s">
        <v>816</v>
      </c>
      <c r="F112" s="465">
        <v>2.0054945054945055</v>
      </c>
      <c r="G112" s="341"/>
    </row>
    <row r="113" spans="1:7" ht="11.25" customHeight="1" x14ac:dyDescent="0.2">
      <c r="A113" s="134" t="s">
        <v>82</v>
      </c>
      <c r="B113" s="351">
        <v>0.35412826234597844</v>
      </c>
      <c r="C113" s="638" t="s">
        <v>1032</v>
      </c>
      <c r="D113" s="639">
        <v>0.35412826234597844</v>
      </c>
      <c r="E113" s="639" t="s">
        <v>816</v>
      </c>
      <c r="F113" s="465">
        <v>5.3026634382566593</v>
      </c>
      <c r="G113" s="341"/>
    </row>
    <row r="114" spans="1:7" ht="11.25" customHeight="1" x14ac:dyDescent="0.2">
      <c r="A114" s="134" t="s">
        <v>83</v>
      </c>
      <c r="B114" s="351">
        <v>2.0054945054945055</v>
      </c>
      <c r="C114" s="638" t="s">
        <v>959</v>
      </c>
      <c r="D114" s="639" t="s">
        <v>816</v>
      </c>
      <c r="E114" s="639" t="s">
        <v>816</v>
      </c>
      <c r="F114" s="465">
        <v>2.0054945054945055</v>
      </c>
      <c r="G114" s="341"/>
    </row>
    <row r="115" spans="1:7" ht="11.25" customHeight="1" x14ac:dyDescent="0.2">
      <c r="A115" s="134" t="s">
        <v>84</v>
      </c>
      <c r="B115" s="351">
        <v>4.8692636072572038</v>
      </c>
      <c r="C115" s="638" t="s">
        <v>1032</v>
      </c>
      <c r="D115" s="639">
        <v>4.8692636072572038</v>
      </c>
      <c r="E115" s="639" t="s">
        <v>816</v>
      </c>
      <c r="F115" s="465">
        <v>80.219780219780219</v>
      </c>
      <c r="G115" s="341"/>
    </row>
    <row r="116" spans="1:7" ht="11.25" customHeight="1" x14ac:dyDescent="0.2">
      <c r="A116" s="111" t="s">
        <v>411</v>
      </c>
      <c r="B116" s="351">
        <v>0.19477054429028814</v>
      </c>
      <c r="C116" s="638" t="s">
        <v>1032</v>
      </c>
      <c r="D116" s="639">
        <v>0.19477054429028814</v>
      </c>
      <c r="E116" s="639" t="s">
        <v>816</v>
      </c>
      <c r="F116" s="465">
        <v>100.27472527472527</v>
      </c>
      <c r="G116" s="341"/>
    </row>
    <row r="117" spans="1:7" ht="11.25" customHeight="1" x14ac:dyDescent="0.2">
      <c r="A117" s="134" t="s">
        <v>85</v>
      </c>
      <c r="B117" s="351">
        <v>19.477054429028815</v>
      </c>
      <c r="C117" s="638" t="s">
        <v>1032</v>
      </c>
      <c r="D117" s="639">
        <v>19.477054429028815</v>
      </c>
      <c r="E117" s="639" t="s">
        <v>816</v>
      </c>
      <c r="F117" s="465">
        <v>40.109890109890109</v>
      </c>
      <c r="G117" s="341"/>
    </row>
    <row r="118" spans="1:7" ht="11.25" customHeight="1" x14ac:dyDescent="0.2">
      <c r="A118" s="111" t="s">
        <v>193</v>
      </c>
      <c r="B118" s="351">
        <v>14.038461538461538</v>
      </c>
      <c r="C118" s="638" t="s">
        <v>959</v>
      </c>
      <c r="D118" s="639" t="s">
        <v>816</v>
      </c>
      <c r="E118" s="639" t="s">
        <v>816</v>
      </c>
      <c r="F118" s="465">
        <v>14.038461538461538</v>
      </c>
      <c r="G118" s="341"/>
    </row>
    <row r="119" spans="1:7" ht="11.25" customHeight="1" x14ac:dyDescent="0.2">
      <c r="A119" s="111" t="s">
        <v>412</v>
      </c>
      <c r="B119" s="351">
        <v>214.07624633431087</v>
      </c>
      <c r="C119" s="638" t="s">
        <v>959</v>
      </c>
      <c r="D119" s="639" t="s">
        <v>816</v>
      </c>
      <c r="E119" s="639" t="s">
        <v>816</v>
      </c>
      <c r="F119" s="465">
        <v>214.07624633431087</v>
      </c>
      <c r="G119" s="341"/>
    </row>
    <row r="120" spans="1:7" ht="11.25" customHeight="1" x14ac:dyDescent="0.2">
      <c r="A120" s="111" t="s">
        <v>413</v>
      </c>
      <c r="B120" s="351">
        <v>6016.4835164835167</v>
      </c>
      <c r="C120" s="638" t="s">
        <v>959</v>
      </c>
      <c r="D120" s="639" t="s">
        <v>816</v>
      </c>
      <c r="E120" s="639" t="s">
        <v>816</v>
      </c>
      <c r="F120" s="465">
        <v>6016.4835164835167</v>
      </c>
      <c r="G120" s="341"/>
    </row>
    <row r="121" spans="1:7" ht="11.25" customHeight="1" x14ac:dyDescent="0.2">
      <c r="A121" s="111" t="s">
        <v>290</v>
      </c>
      <c r="B121" s="351">
        <v>7.8629900904782432E-3</v>
      </c>
      <c r="C121" s="638" t="s">
        <v>1032</v>
      </c>
      <c r="D121" s="639">
        <v>7.8629900904782432E-3</v>
      </c>
      <c r="E121" s="639" t="s">
        <v>816</v>
      </c>
      <c r="F121" s="465">
        <v>0.40109890109890112</v>
      </c>
      <c r="G121" s="341"/>
    </row>
    <row r="122" spans="1:7" ht="11.25" customHeight="1" x14ac:dyDescent="0.2">
      <c r="A122" s="111" t="s">
        <v>86</v>
      </c>
      <c r="B122" s="351">
        <v>2005.4945054945056</v>
      </c>
      <c r="C122" s="638" t="s">
        <v>959</v>
      </c>
      <c r="D122" s="639" t="s">
        <v>816</v>
      </c>
      <c r="E122" s="639" t="s">
        <v>816</v>
      </c>
      <c r="F122" s="465">
        <v>2005.4945054945056</v>
      </c>
      <c r="G122" s="341"/>
    </row>
    <row r="123" spans="1:7" ht="11.25" customHeight="1" x14ac:dyDescent="0.2">
      <c r="A123" s="111" t="s">
        <v>414</v>
      </c>
      <c r="B123" s="351">
        <v>176.7554479418886</v>
      </c>
      <c r="C123" s="638" t="s">
        <v>959</v>
      </c>
      <c r="D123" s="639" t="s">
        <v>816</v>
      </c>
      <c r="E123" s="639" t="s">
        <v>816</v>
      </c>
      <c r="F123" s="465">
        <v>176.7554479418886</v>
      </c>
      <c r="G123" s="341"/>
    </row>
    <row r="124" spans="1:7" ht="11.25" customHeight="1" x14ac:dyDescent="0.2">
      <c r="A124" s="111" t="s">
        <v>415</v>
      </c>
      <c r="B124" s="351">
        <v>100.27472527472527</v>
      </c>
      <c r="C124" s="638" t="s">
        <v>959</v>
      </c>
      <c r="D124" s="639" t="s">
        <v>816</v>
      </c>
      <c r="E124" s="639" t="s">
        <v>816</v>
      </c>
      <c r="F124" s="465">
        <v>100.27472527472527</v>
      </c>
      <c r="G124" s="341"/>
    </row>
    <row r="125" spans="1:7" ht="11.25" customHeight="1" x14ac:dyDescent="0.2">
      <c r="A125" s="111" t="s">
        <v>704</v>
      </c>
      <c r="B125" s="351">
        <v>100.27472527472527</v>
      </c>
      <c r="C125" s="638" t="s">
        <v>959</v>
      </c>
      <c r="D125" s="639" t="s">
        <v>816</v>
      </c>
      <c r="E125" s="639" t="s">
        <v>816</v>
      </c>
      <c r="F125" s="465">
        <v>100.27472527472527</v>
      </c>
      <c r="G125" s="341"/>
    </row>
    <row r="126" spans="1:7" ht="11.25" customHeight="1" x14ac:dyDescent="0.2">
      <c r="A126" s="111" t="s">
        <v>87</v>
      </c>
      <c r="B126" s="351">
        <v>0.64923514763429391</v>
      </c>
      <c r="C126" s="638" t="s">
        <v>1032</v>
      </c>
      <c r="D126" s="639">
        <v>0.64923514763429391</v>
      </c>
      <c r="E126" s="639" t="s">
        <v>816</v>
      </c>
      <c r="F126" s="465">
        <v>100.27472527472527</v>
      </c>
      <c r="G126" s="341"/>
    </row>
    <row r="127" spans="1:7" ht="11.25" customHeight="1" x14ac:dyDescent="0.2">
      <c r="A127" s="111" t="s">
        <v>416</v>
      </c>
      <c r="B127" s="351">
        <v>1372.1804511278194</v>
      </c>
      <c r="C127" s="638" t="s">
        <v>959</v>
      </c>
      <c r="D127" s="639" t="s">
        <v>816</v>
      </c>
      <c r="E127" s="639" t="s">
        <v>816</v>
      </c>
      <c r="F127" s="465">
        <v>1372.1804511278194</v>
      </c>
      <c r="G127" s="341"/>
    </row>
    <row r="128" spans="1:7" ht="11.25" customHeight="1" x14ac:dyDescent="0.2">
      <c r="A128" s="111" t="s">
        <v>88</v>
      </c>
      <c r="B128" s="351">
        <v>260.71428571428572</v>
      </c>
      <c r="C128" s="638" t="s">
        <v>959</v>
      </c>
      <c r="D128" s="639" t="s">
        <v>816</v>
      </c>
      <c r="E128" s="639" t="s">
        <v>816</v>
      </c>
      <c r="F128" s="465">
        <v>260.71428571428572</v>
      </c>
      <c r="G128" s="341"/>
    </row>
    <row r="129" spans="1:7" ht="11.25" customHeight="1" x14ac:dyDescent="0.2">
      <c r="A129" s="111" t="s">
        <v>20</v>
      </c>
      <c r="B129" s="351">
        <v>5.2176399113715961</v>
      </c>
      <c r="C129" s="638" t="s">
        <v>1032</v>
      </c>
      <c r="D129" s="639">
        <v>5.2176399113715961</v>
      </c>
      <c r="E129" s="639" t="s">
        <v>816</v>
      </c>
      <c r="F129" s="465" t="s">
        <v>816</v>
      </c>
      <c r="G129" s="341"/>
    </row>
    <row r="130" spans="1:7" ht="11.25" customHeight="1" x14ac:dyDescent="0.2">
      <c r="A130" s="111" t="s">
        <v>417</v>
      </c>
      <c r="B130" s="351">
        <v>0.6054975863041423</v>
      </c>
      <c r="C130" s="638" t="s">
        <v>1032</v>
      </c>
      <c r="D130" s="639">
        <v>0.6054975863041423</v>
      </c>
      <c r="E130" s="639" t="s">
        <v>816</v>
      </c>
      <c r="F130" s="465">
        <v>176.7554479418886</v>
      </c>
      <c r="G130" s="341"/>
    </row>
    <row r="131" spans="1:7" ht="11.25" customHeight="1" x14ac:dyDescent="0.2">
      <c r="A131" s="111" t="s">
        <v>418</v>
      </c>
      <c r="B131" s="351">
        <v>7.7544083280220943E-2</v>
      </c>
      <c r="C131" s="638" t="s">
        <v>1032</v>
      </c>
      <c r="D131" s="639">
        <v>7.7544083280220943E-2</v>
      </c>
      <c r="E131" s="639" t="s">
        <v>816</v>
      </c>
      <c r="F131" s="465">
        <v>401.09890109890108</v>
      </c>
      <c r="G131" s="341"/>
    </row>
    <row r="132" spans="1:7" ht="11.25" customHeight="1" x14ac:dyDescent="0.2">
      <c r="A132" s="111" t="s">
        <v>419</v>
      </c>
      <c r="B132" s="351">
        <v>0.73754508623215498</v>
      </c>
      <c r="C132" s="638" t="s">
        <v>1032</v>
      </c>
      <c r="D132" s="639">
        <v>0.73754508623215498</v>
      </c>
      <c r="E132" s="639" t="s">
        <v>816</v>
      </c>
      <c r="F132" s="465">
        <v>49.26884139482565</v>
      </c>
      <c r="G132" s="341"/>
    </row>
    <row r="133" spans="1:7" ht="11.25" customHeight="1" x14ac:dyDescent="0.2">
      <c r="A133" s="111" t="s">
        <v>89</v>
      </c>
      <c r="B133" s="351">
        <v>601.64835164835165</v>
      </c>
      <c r="C133" s="638" t="s">
        <v>959</v>
      </c>
      <c r="D133" s="639" t="s">
        <v>816</v>
      </c>
      <c r="E133" s="639" t="s">
        <v>816</v>
      </c>
      <c r="F133" s="465">
        <v>601.64835164835165</v>
      </c>
      <c r="G133" s="341"/>
    </row>
    <row r="134" spans="1:7" ht="11.25" customHeight="1" x14ac:dyDescent="0.2">
      <c r="A134" s="134" t="s">
        <v>90</v>
      </c>
      <c r="B134" s="351">
        <v>1002.7472527472528</v>
      </c>
      <c r="C134" s="638" t="s">
        <v>959</v>
      </c>
      <c r="D134" s="639" t="s">
        <v>816</v>
      </c>
      <c r="E134" s="639" t="s">
        <v>816</v>
      </c>
      <c r="F134" s="465">
        <v>1002.7472527472528</v>
      </c>
      <c r="G134" s="341"/>
    </row>
    <row r="135" spans="1:7" ht="11.25" customHeight="1" x14ac:dyDescent="0.2">
      <c r="A135" s="111" t="s">
        <v>420</v>
      </c>
      <c r="B135" s="351">
        <v>0.20054945054945056</v>
      </c>
      <c r="C135" s="638" t="s">
        <v>959</v>
      </c>
      <c r="D135" s="639" t="s">
        <v>816</v>
      </c>
      <c r="E135" s="639" t="s">
        <v>816</v>
      </c>
      <c r="F135" s="465">
        <v>0.20054945054945056</v>
      </c>
      <c r="G135" s="341"/>
    </row>
    <row r="136" spans="1:7" ht="11.25" customHeight="1" x14ac:dyDescent="0.2">
      <c r="A136" s="111" t="s">
        <v>291</v>
      </c>
      <c r="B136" s="351">
        <v>1390.4761904761904</v>
      </c>
      <c r="C136" s="638" t="s">
        <v>959</v>
      </c>
      <c r="D136" s="639" t="s">
        <v>816</v>
      </c>
      <c r="E136" s="639" t="s">
        <v>816</v>
      </c>
      <c r="F136" s="465">
        <v>1390.4761904761904</v>
      </c>
      <c r="G136" s="341"/>
    </row>
    <row r="137" spans="1:7" ht="11.25" customHeight="1" x14ac:dyDescent="0.2">
      <c r="A137" s="111" t="s">
        <v>21</v>
      </c>
      <c r="B137" s="351">
        <v>7.0825652469195699E-2</v>
      </c>
      <c r="C137" s="638" t="s">
        <v>1032</v>
      </c>
      <c r="D137" s="639">
        <v>7.0825652469195699E-2</v>
      </c>
      <c r="E137" s="639" t="s">
        <v>816</v>
      </c>
      <c r="F137" s="465" t="s">
        <v>816</v>
      </c>
      <c r="G137" s="341"/>
    </row>
    <row r="138" spans="1:7" ht="11.25" customHeight="1" x14ac:dyDescent="0.2">
      <c r="A138" s="111" t="s">
        <v>44</v>
      </c>
      <c r="B138" s="351">
        <v>296.88253796723336</v>
      </c>
      <c r="C138" s="638" t="s">
        <v>959</v>
      </c>
      <c r="D138" s="639" t="s">
        <v>816</v>
      </c>
      <c r="E138" s="639" t="s">
        <v>816</v>
      </c>
      <c r="F138" s="465">
        <v>296.88253796723336</v>
      </c>
      <c r="G138" s="341"/>
    </row>
    <row r="139" spans="1:7" ht="11.25" customHeight="1" x14ac:dyDescent="0.2">
      <c r="A139" s="111" t="s">
        <v>43</v>
      </c>
      <c r="B139" s="351">
        <v>401.09890109890108</v>
      </c>
      <c r="C139" s="638" t="s">
        <v>959</v>
      </c>
      <c r="D139" s="639" t="s">
        <v>816</v>
      </c>
      <c r="E139" s="639" t="s">
        <v>816</v>
      </c>
      <c r="F139" s="465">
        <v>401.09890109890108</v>
      </c>
      <c r="G139" s="341"/>
    </row>
    <row r="140" spans="1:7" ht="11.25" customHeight="1" x14ac:dyDescent="0.2">
      <c r="A140" s="111" t="s">
        <v>665</v>
      </c>
      <c r="B140" s="351">
        <v>2406.5934065934066</v>
      </c>
      <c r="C140" s="638" t="s">
        <v>959</v>
      </c>
      <c r="D140" s="639" t="s">
        <v>816</v>
      </c>
      <c r="E140" s="639" t="s">
        <v>816</v>
      </c>
      <c r="F140" s="465">
        <v>2406.5934065934066</v>
      </c>
      <c r="G140" s="341"/>
    </row>
    <row r="141" spans="1:7" ht="11.25" customHeight="1" x14ac:dyDescent="0.2">
      <c r="A141" s="111" t="s">
        <v>705</v>
      </c>
      <c r="B141" s="351">
        <v>2.6864902660729402</v>
      </c>
      <c r="C141" s="638" t="s">
        <v>1032</v>
      </c>
      <c r="D141" s="639">
        <v>2.6864902660729402</v>
      </c>
      <c r="E141" s="639" t="s">
        <v>816</v>
      </c>
      <c r="F141" s="465">
        <v>4.0864308105687419</v>
      </c>
      <c r="G141" s="341"/>
    </row>
    <row r="142" spans="1:7" ht="11.25" customHeight="1" x14ac:dyDescent="0.2">
      <c r="A142" s="111" t="s">
        <v>706</v>
      </c>
      <c r="B142" s="351">
        <v>8276.643990929706</v>
      </c>
      <c r="C142" s="638" t="s">
        <v>959</v>
      </c>
      <c r="D142" s="639" t="s">
        <v>816</v>
      </c>
      <c r="E142" s="639" t="s">
        <v>816</v>
      </c>
      <c r="F142" s="465">
        <v>8276.643990929706</v>
      </c>
      <c r="G142" s="341"/>
    </row>
    <row r="143" spans="1:7" ht="11.25" customHeight="1" x14ac:dyDescent="0.2">
      <c r="A143" s="111" t="s">
        <v>421</v>
      </c>
      <c r="B143" s="351">
        <v>0.27925587871878932</v>
      </c>
      <c r="C143" s="638" t="s">
        <v>1032</v>
      </c>
      <c r="D143" s="639">
        <v>0.27925587871878932</v>
      </c>
      <c r="E143" s="639" t="s">
        <v>816</v>
      </c>
      <c r="F143" s="465">
        <v>0.41498493547836968</v>
      </c>
      <c r="G143" s="341"/>
    </row>
    <row r="144" spans="1:7" ht="11.25" customHeight="1" x14ac:dyDescent="0.2">
      <c r="A144" s="111" t="s">
        <v>422</v>
      </c>
      <c r="B144" s="351">
        <v>0.24049548659155295</v>
      </c>
      <c r="C144" s="638" t="s">
        <v>1034</v>
      </c>
      <c r="D144" s="639">
        <v>0.75724570029667437</v>
      </c>
      <c r="E144" s="639">
        <v>0.24049548659155295</v>
      </c>
      <c r="F144" s="465">
        <v>2.94592413236481</v>
      </c>
      <c r="G144" s="341"/>
    </row>
    <row r="145" spans="1:7" ht="11.25" customHeight="1" x14ac:dyDescent="0.2">
      <c r="A145" s="111" t="s">
        <v>423</v>
      </c>
      <c r="B145" s="351">
        <v>2005.4945054945056</v>
      </c>
      <c r="C145" s="638" t="s">
        <v>959</v>
      </c>
      <c r="D145" s="639" t="s">
        <v>816</v>
      </c>
      <c r="E145" s="639" t="s">
        <v>816</v>
      </c>
      <c r="F145" s="465">
        <v>2005.4945054945056</v>
      </c>
      <c r="G145" s="341"/>
    </row>
    <row r="146" spans="1:7" ht="11.25" customHeight="1" x14ac:dyDescent="0.2">
      <c r="A146" s="111" t="s">
        <v>424</v>
      </c>
      <c r="B146" s="351">
        <v>7.0825652469195699</v>
      </c>
      <c r="C146" s="638" t="s">
        <v>1032</v>
      </c>
      <c r="D146" s="639">
        <v>7.0825652469195699</v>
      </c>
      <c r="E146" s="639" t="s">
        <v>816</v>
      </c>
      <c r="F146" s="465">
        <v>20.054945054945055</v>
      </c>
      <c r="G146" s="341"/>
    </row>
    <row r="147" spans="1:7" ht="11.25" customHeight="1" x14ac:dyDescent="0.2">
      <c r="A147" s="134" t="s">
        <v>91</v>
      </c>
      <c r="B147" s="351">
        <v>200.54945054945054</v>
      </c>
      <c r="C147" s="638" t="s">
        <v>959</v>
      </c>
      <c r="D147" s="639" t="s">
        <v>816</v>
      </c>
      <c r="E147" s="639" t="s">
        <v>816</v>
      </c>
      <c r="F147" s="465">
        <v>200.54945054945054</v>
      </c>
      <c r="G147" s="341"/>
    </row>
    <row r="148" spans="1:7" ht="11.25" customHeight="1" x14ac:dyDescent="0.2">
      <c r="A148" s="111" t="s">
        <v>92</v>
      </c>
      <c r="B148" s="351">
        <v>160.43956043956044</v>
      </c>
      <c r="C148" s="638" t="s">
        <v>959</v>
      </c>
      <c r="D148" s="639" t="s">
        <v>816</v>
      </c>
      <c r="E148" s="639" t="s">
        <v>816</v>
      </c>
      <c r="F148" s="465">
        <v>160.43956043956044</v>
      </c>
      <c r="G148" s="341"/>
    </row>
    <row r="149" spans="1:7" ht="11.25" customHeight="1" x14ac:dyDescent="0.2">
      <c r="A149" s="111" t="s">
        <v>93</v>
      </c>
      <c r="B149" s="351">
        <v>7.1779744346116032E-4</v>
      </c>
      <c r="C149" s="638" t="s">
        <v>1034</v>
      </c>
      <c r="D149" s="639">
        <v>2.5969405905371754E-3</v>
      </c>
      <c r="E149" s="639">
        <v>7.1779744346116032E-4</v>
      </c>
      <c r="F149" s="465">
        <v>0.62087148810705073</v>
      </c>
      <c r="G149" s="341"/>
    </row>
    <row r="150" spans="1:7" ht="11.25" customHeight="1" x14ac:dyDescent="0.2">
      <c r="A150" s="111" t="s">
        <v>94</v>
      </c>
      <c r="B150" s="351">
        <v>0.61927383780115375</v>
      </c>
      <c r="C150" s="638" t="s">
        <v>959</v>
      </c>
      <c r="D150" s="639" t="s">
        <v>816</v>
      </c>
      <c r="E150" s="639" t="s">
        <v>816</v>
      </c>
      <c r="F150" s="465">
        <v>0.61927383780115375</v>
      </c>
      <c r="G150" s="341"/>
    </row>
    <row r="151" spans="1:7" ht="11.25" customHeight="1" x14ac:dyDescent="0.2">
      <c r="A151" s="111" t="s">
        <v>513</v>
      </c>
      <c r="B151" s="351">
        <v>10.117950352742241</v>
      </c>
      <c r="C151" s="638" t="s">
        <v>1032</v>
      </c>
      <c r="D151" s="639">
        <v>10.117950352742241</v>
      </c>
      <c r="E151" s="639" t="s">
        <v>816</v>
      </c>
      <c r="F151" s="465">
        <v>150.41208791208791</v>
      </c>
      <c r="G151" s="341"/>
    </row>
    <row r="152" spans="1:7" ht="11.25" customHeight="1" x14ac:dyDescent="0.2">
      <c r="A152" s="134" t="s">
        <v>802</v>
      </c>
      <c r="B152" s="351">
        <v>601.64835164835165</v>
      </c>
      <c r="C152" s="638" t="s">
        <v>959</v>
      </c>
      <c r="D152" s="639" t="s">
        <v>816</v>
      </c>
      <c r="E152" s="639" t="s">
        <v>816</v>
      </c>
      <c r="F152" s="465">
        <v>601.64835164835165</v>
      </c>
      <c r="G152" s="341"/>
    </row>
    <row r="153" spans="1:7" ht="11.25" customHeight="1" x14ac:dyDescent="0.2">
      <c r="A153" s="134" t="s">
        <v>514</v>
      </c>
      <c r="B153" s="351">
        <v>40.109890109890109</v>
      </c>
      <c r="C153" s="638" t="s">
        <v>959</v>
      </c>
      <c r="D153" s="639" t="s">
        <v>816</v>
      </c>
      <c r="E153" s="639" t="s">
        <v>816</v>
      </c>
      <c r="F153" s="465">
        <v>40.109890109890109</v>
      </c>
      <c r="G153" s="341"/>
    </row>
    <row r="154" spans="1:7" ht="11.25" customHeight="1" x14ac:dyDescent="0.2">
      <c r="A154" s="134" t="s">
        <v>516</v>
      </c>
      <c r="B154" s="351">
        <v>2.5969405905371756</v>
      </c>
      <c r="C154" s="638" t="s">
        <v>1032</v>
      </c>
      <c r="D154" s="639">
        <v>2.5969405905371756</v>
      </c>
      <c r="E154" s="639" t="s">
        <v>816</v>
      </c>
      <c r="F154" s="465">
        <v>10.027472527472527</v>
      </c>
      <c r="G154" s="341"/>
    </row>
    <row r="155" spans="1:7" ht="11.25" customHeight="1" x14ac:dyDescent="0.2">
      <c r="A155" s="111" t="s">
        <v>425</v>
      </c>
      <c r="B155" s="351">
        <v>100.27472527472527</v>
      </c>
      <c r="C155" s="638" t="s">
        <v>959</v>
      </c>
      <c r="D155" s="639" t="s">
        <v>816</v>
      </c>
      <c r="E155" s="639" t="s">
        <v>816</v>
      </c>
      <c r="F155" s="465">
        <v>100.27472527472527</v>
      </c>
      <c r="G155" s="341"/>
    </row>
    <row r="156" spans="1:7" ht="11.25" customHeight="1" x14ac:dyDescent="0.2">
      <c r="A156" s="111" t="s">
        <v>426</v>
      </c>
      <c r="B156" s="351">
        <v>2.0134820551859573E-2</v>
      </c>
      <c r="C156" s="638" t="s">
        <v>1032</v>
      </c>
      <c r="D156" s="639">
        <v>2.0134820551859573E-2</v>
      </c>
      <c r="E156" s="639">
        <v>2.8085564789165896E-2</v>
      </c>
      <c r="F156" s="465">
        <v>46.695095948827287</v>
      </c>
      <c r="G156" s="341"/>
    </row>
    <row r="157" spans="1:7" ht="11.25" customHeight="1" x14ac:dyDescent="0.2">
      <c r="A157" s="111" t="s">
        <v>427</v>
      </c>
      <c r="B157" s="351">
        <v>207.49246773918483</v>
      </c>
      <c r="C157" s="638" t="s">
        <v>959</v>
      </c>
      <c r="D157" s="639" t="s">
        <v>816</v>
      </c>
      <c r="E157" s="639" t="s">
        <v>816</v>
      </c>
      <c r="F157" s="465">
        <v>207.49246773918483</v>
      </c>
      <c r="G157" s="341"/>
    </row>
    <row r="158" spans="1:7" ht="11.25" customHeight="1" thickBot="1" x14ac:dyDescent="0.25">
      <c r="A158" s="148" t="s">
        <v>428</v>
      </c>
      <c r="B158" s="523">
        <v>6016.4835164835167</v>
      </c>
      <c r="C158" s="640" t="s">
        <v>959</v>
      </c>
      <c r="D158" s="641" t="s">
        <v>816</v>
      </c>
      <c r="E158" s="641" t="s">
        <v>816</v>
      </c>
      <c r="F158" s="469">
        <v>6016.4835164835167</v>
      </c>
      <c r="G158" s="341"/>
    </row>
    <row r="159" spans="1:7" ht="11.25" customHeight="1" thickTop="1" x14ac:dyDescent="0.2">
      <c r="A159" s="65" t="s">
        <v>594</v>
      </c>
      <c r="B159" s="108"/>
      <c r="C159" s="631"/>
      <c r="D159" s="631"/>
      <c r="E159" s="256"/>
      <c r="F159" s="642"/>
    </row>
    <row r="160" spans="1:7" ht="11.25" customHeight="1" x14ac:dyDescent="0.2">
      <c r="A160" s="957" t="s">
        <v>881</v>
      </c>
      <c r="B160" s="1002"/>
      <c r="C160" s="1002"/>
      <c r="D160" s="1002"/>
      <c r="E160" s="1003"/>
      <c r="F160" s="1004"/>
    </row>
    <row r="161" spans="1:6" ht="11.25" customHeight="1" x14ac:dyDescent="0.2">
      <c r="A161" s="1005"/>
      <c r="B161" s="1006"/>
      <c r="C161" s="1006"/>
      <c r="D161" s="1006"/>
      <c r="E161" s="1006"/>
      <c r="F161" s="1007"/>
    </row>
    <row r="162" spans="1:6" ht="11.25" customHeight="1" x14ac:dyDescent="0.2">
      <c r="A162" s="65" t="s">
        <v>432</v>
      </c>
      <c r="B162" s="108"/>
      <c r="C162" s="631"/>
      <c r="D162" s="631"/>
      <c r="E162" s="256"/>
      <c r="F162" s="642"/>
    </row>
    <row r="163" spans="1:6" ht="11.25" customHeight="1" x14ac:dyDescent="0.2">
      <c r="A163" s="66" t="s">
        <v>519</v>
      </c>
      <c r="B163" s="109"/>
      <c r="C163" s="447"/>
      <c r="D163" s="447"/>
      <c r="E163" s="338"/>
      <c r="F163" s="340"/>
    </row>
    <row r="164" spans="1:6" ht="11.25" customHeight="1" x14ac:dyDescent="0.2">
      <c r="A164" s="66" t="s">
        <v>318</v>
      </c>
      <c r="B164" s="109"/>
      <c r="C164" s="447"/>
      <c r="D164" s="447"/>
      <c r="E164" s="338"/>
      <c r="F164" s="355"/>
    </row>
    <row r="165" spans="1:6" ht="12" thickBot="1" x14ac:dyDescent="0.25">
      <c r="A165" s="68" t="s">
        <v>317</v>
      </c>
      <c r="B165" s="114"/>
      <c r="C165" s="417"/>
      <c r="D165" s="417"/>
      <c r="E165" s="449"/>
      <c r="F165" s="596"/>
    </row>
    <row r="166" spans="1:6" ht="12" thickTop="1" x14ac:dyDescent="0.2"/>
  </sheetData>
  <sheetProtection algorithmName="SHA-512" hashValue="J7xNnC5FS6FgDoOSVjeU78Vqbv/S56nhxlQIyPYDPGnop2lfGls9yS2PA1K7txclh/+KcTH3TAhuoryyE707FA==" saltValue="BwI9U1n2SRmZraYoJSHMxA==" spinCount="100000" sheet="1" objects="1" scenarios="1"/>
  <mergeCells count="2">
    <mergeCell ref="A160:F160"/>
    <mergeCell ref="A161:F161"/>
  </mergeCells>
  <phoneticPr fontId="0" type="noConversion"/>
  <printOptions horizontalCentered="1"/>
  <pageMargins left="0.93" right="0.41" top="0.53" bottom="1" header="0.5" footer="0.5"/>
  <pageSetup scale="77" fitToHeight="3" orientation="portrait" r:id="rId1"/>
  <headerFooter alignWithMargins="0">
    <oddFooter>&amp;LHawai'i DOH
Fall 2017&amp;C&amp;8Page &amp;P of &amp;N&amp;R&amp;A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H162"/>
  <sheetViews>
    <sheetView zoomScaleNormal="100" workbookViewId="0">
      <pane ySplit="2040" topLeftCell="A5" activePane="bottomLeft"/>
      <selection activeCell="I16" sqref="I16"/>
      <selection pane="bottomLeft" activeCell="I16" sqref="I16"/>
    </sheetView>
  </sheetViews>
  <sheetFormatPr defaultColWidth="8.7109375" defaultRowHeight="12.75" x14ac:dyDescent="0.2"/>
  <cols>
    <col min="1" max="1" width="40.7109375" style="126" customWidth="1"/>
    <col min="2" max="3" width="13.7109375" style="116" customWidth="1"/>
    <col min="4" max="7" width="13.7109375" style="341" customWidth="1"/>
    <col min="8" max="8" width="9.140625" style="122" customWidth="1"/>
    <col min="9" max="16384" width="8.7109375" style="126"/>
  </cols>
  <sheetData>
    <row r="1" spans="1:7" ht="15.75" x14ac:dyDescent="0.25">
      <c r="A1" s="144" t="s">
        <v>331</v>
      </c>
      <c r="B1" s="150"/>
      <c r="C1" s="150"/>
      <c r="D1" s="328"/>
      <c r="E1" s="328"/>
      <c r="F1" s="328"/>
      <c r="G1" s="328"/>
    </row>
    <row r="2" spans="1:7" ht="12" customHeight="1" thickBot="1" x14ac:dyDescent="0.25">
      <c r="A2" s="145"/>
      <c r="B2" s="109"/>
      <c r="C2" s="109"/>
    </row>
    <row r="3" spans="1:7" ht="15" customHeight="1" thickTop="1" thickBot="1" x14ac:dyDescent="0.25">
      <c r="A3" s="146"/>
      <c r="B3" s="369" t="s">
        <v>457</v>
      </c>
      <c r="C3" s="423"/>
      <c r="D3" s="643" t="s">
        <v>593</v>
      </c>
      <c r="E3" s="644"/>
      <c r="F3" s="645" t="s">
        <v>46</v>
      </c>
      <c r="G3" s="646"/>
    </row>
    <row r="4" spans="1:7" ht="46.5" thickTop="1" thickBot="1" x14ac:dyDescent="0.25">
      <c r="A4" s="147" t="s">
        <v>523</v>
      </c>
      <c r="B4" s="647" t="s">
        <v>660</v>
      </c>
      <c r="C4" s="648" t="s">
        <v>661</v>
      </c>
      <c r="D4" s="647" t="s">
        <v>660</v>
      </c>
      <c r="E4" s="648" t="s">
        <v>661</v>
      </c>
      <c r="F4" s="647" t="s">
        <v>660</v>
      </c>
      <c r="G4" s="344" t="s">
        <v>661</v>
      </c>
    </row>
    <row r="5" spans="1:7" x14ac:dyDescent="0.2">
      <c r="A5" s="138" t="s">
        <v>477</v>
      </c>
      <c r="B5" s="347">
        <v>15</v>
      </c>
      <c r="C5" s="393">
        <v>320</v>
      </c>
      <c r="D5" s="347">
        <v>15</v>
      </c>
      <c r="E5" s="281">
        <v>570</v>
      </c>
      <c r="F5" s="347">
        <v>20</v>
      </c>
      <c r="G5" s="330">
        <v>320</v>
      </c>
    </row>
    <row r="6" spans="1:7" x14ac:dyDescent="0.2">
      <c r="A6" s="111" t="s">
        <v>478</v>
      </c>
      <c r="B6" s="351">
        <v>13</v>
      </c>
      <c r="C6" s="264">
        <v>300</v>
      </c>
      <c r="D6" s="351">
        <v>13</v>
      </c>
      <c r="E6" s="263">
        <v>300</v>
      </c>
      <c r="F6" s="351">
        <v>307</v>
      </c>
      <c r="G6" s="286">
        <v>300</v>
      </c>
    </row>
    <row r="7" spans="1:7" x14ac:dyDescent="0.2">
      <c r="A7" s="111" t="s">
        <v>479</v>
      </c>
      <c r="B7" s="351">
        <v>1500</v>
      </c>
      <c r="C7" s="264">
        <v>15000</v>
      </c>
      <c r="D7" s="351">
        <v>1700</v>
      </c>
      <c r="E7" s="263">
        <v>15000</v>
      </c>
      <c r="F7" s="351">
        <v>1500</v>
      </c>
      <c r="G7" s="286">
        <v>28000</v>
      </c>
    </row>
    <row r="8" spans="1:7" x14ac:dyDescent="0.2">
      <c r="A8" s="111" t="s">
        <v>480</v>
      </c>
      <c r="B8" s="351">
        <v>1.3999999999999999E-4</v>
      </c>
      <c r="C8" s="264">
        <v>1.3</v>
      </c>
      <c r="D8" s="351">
        <v>3.5000000000000003E-2</v>
      </c>
      <c r="E8" s="263">
        <v>3</v>
      </c>
      <c r="F8" s="351">
        <v>1.3999999999999999E-4</v>
      </c>
      <c r="G8" s="286">
        <v>1.3</v>
      </c>
    </row>
    <row r="9" spans="1:7" x14ac:dyDescent="0.2">
      <c r="A9" s="111" t="s">
        <v>133</v>
      </c>
      <c r="B9" s="351">
        <v>700</v>
      </c>
      <c r="C9" s="264">
        <v>1800</v>
      </c>
      <c r="D9" s="351">
        <v>700</v>
      </c>
      <c r="E9" s="263">
        <v>1800</v>
      </c>
      <c r="F9" s="351">
        <v>700</v>
      </c>
      <c r="G9" s="286">
        <v>1800</v>
      </c>
    </row>
    <row r="10" spans="1:7" x14ac:dyDescent="0.2">
      <c r="A10" s="111" t="s">
        <v>134</v>
      </c>
      <c r="B10" s="351">
        <v>18</v>
      </c>
      <c r="C10" s="264">
        <v>160</v>
      </c>
      <c r="D10" s="351">
        <v>18</v>
      </c>
      <c r="E10" s="263">
        <v>160</v>
      </c>
      <c r="F10" s="351">
        <v>20</v>
      </c>
      <c r="G10" s="286">
        <v>180</v>
      </c>
    </row>
    <row r="11" spans="1:7" x14ac:dyDescent="0.2">
      <c r="A11" s="111" t="s">
        <v>68</v>
      </c>
      <c r="B11" s="351">
        <v>11</v>
      </c>
      <c r="C11" s="264">
        <v>98</v>
      </c>
      <c r="D11" s="351">
        <v>11</v>
      </c>
      <c r="E11" s="263">
        <v>98</v>
      </c>
      <c r="F11" s="351">
        <v>11</v>
      </c>
      <c r="G11" s="286">
        <v>98</v>
      </c>
    </row>
    <row r="12" spans="1:7" x14ac:dyDescent="0.2">
      <c r="A12" s="111" t="s">
        <v>481</v>
      </c>
      <c r="B12" s="351">
        <v>0.02</v>
      </c>
      <c r="C12" s="264">
        <v>0.18</v>
      </c>
      <c r="D12" s="351">
        <v>0.02</v>
      </c>
      <c r="E12" s="263">
        <v>0.18</v>
      </c>
      <c r="F12" s="351">
        <v>0.73</v>
      </c>
      <c r="G12" s="286">
        <v>13</v>
      </c>
    </row>
    <row r="13" spans="1:7" x14ac:dyDescent="0.2">
      <c r="A13" s="111" t="s">
        <v>482</v>
      </c>
      <c r="B13" s="351">
        <v>30</v>
      </c>
      <c r="C13" s="264">
        <v>180</v>
      </c>
      <c r="D13" s="351">
        <v>130</v>
      </c>
      <c r="E13" s="263">
        <v>3000</v>
      </c>
      <c r="F13" s="351">
        <v>30</v>
      </c>
      <c r="G13" s="286">
        <v>180</v>
      </c>
    </row>
    <row r="14" spans="1:7" x14ac:dyDescent="0.2">
      <c r="A14" s="111" t="s">
        <v>584</v>
      </c>
      <c r="B14" s="351">
        <v>36</v>
      </c>
      <c r="C14" s="264">
        <v>69</v>
      </c>
      <c r="D14" s="351">
        <v>190</v>
      </c>
      <c r="E14" s="263">
        <v>360</v>
      </c>
      <c r="F14" s="351">
        <v>36</v>
      </c>
      <c r="G14" s="286">
        <v>69</v>
      </c>
    </row>
    <row r="15" spans="1:7" x14ac:dyDescent="0.2">
      <c r="A15" s="111" t="s">
        <v>69</v>
      </c>
      <c r="B15" s="351">
        <v>12</v>
      </c>
      <c r="C15" s="264">
        <v>330</v>
      </c>
      <c r="D15" s="351">
        <v>12</v>
      </c>
      <c r="E15" s="263">
        <v>330</v>
      </c>
      <c r="F15" s="351">
        <v>12</v>
      </c>
      <c r="G15" s="286">
        <v>330</v>
      </c>
    </row>
    <row r="16" spans="1:7" x14ac:dyDescent="0.2">
      <c r="A16" s="111" t="s">
        <v>585</v>
      </c>
      <c r="B16" s="351">
        <v>220</v>
      </c>
      <c r="C16" s="264">
        <v>2000</v>
      </c>
      <c r="D16" s="351">
        <v>220</v>
      </c>
      <c r="E16" s="263">
        <v>2000</v>
      </c>
      <c r="F16" s="351">
        <v>220</v>
      </c>
      <c r="G16" s="286">
        <v>2000</v>
      </c>
    </row>
    <row r="17" spans="1:7" x14ac:dyDescent="0.2">
      <c r="A17" s="111" t="s">
        <v>964</v>
      </c>
      <c r="B17" s="351">
        <v>0.14000000000000001</v>
      </c>
      <c r="C17" s="264">
        <v>2.8</v>
      </c>
      <c r="D17" s="351">
        <v>0.14000000000000001</v>
      </c>
      <c r="E17" s="263">
        <v>2.8</v>
      </c>
      <c r="F17" s="351">
        <v>0.14000000000000001</v>
      </c>
      <c r="G17" s="286">
        <v>2.8</v>
      </c>
    </row>
    <row r="18" spans="1:7" x14ac:dyDescent="0.2">
      <c r="A18" s="111" t="s">
        <v>586</v>
      </c>
      <c r="B18" s="351">
        <v>71.3</v>
      </c>
      <c r="C18" s="264">
        <v>1700</v>
      </c>
      <c r="D18" s="351">
        <v>160</v>
      </c>
      <c r="E18" s="263">
        <v>1800</v>
      </c>
      <c r="F18" s="351">
        <v>71.3</v>
      </c>
      <c r="G18" s="286">
        <v>1700</v>
      </c>
    </row>
    <row r="19" spans="1:7" x14ac:dyDescent="0.2">
      <c r="A19" s="111" t="s">
        <v>587</v>
      </c>
      <c r="B19" s="351">
        <v>2.7E-2</v>
      </c>
      <c r="C19" s="264">
        <v>300</v>
      </c>
      <c r="D19" s="351">
        <v>4.7</v>
      </c>
      <c r="E19" s="263">
        <v>300</v>
      </c>
      <c r="F19" s="351">
        <v>2.7E-2</v>
      </c>
      <c r="G19" s="286">
        <v>300</v>
      </c>
    </row>
    <row r="20" spans="1:7" x14ac:dyDescent="0.2">
      <c r="A20" s="111" t="s">
        <v>588</v>
      </c>
      <c r="B20" s="351">
        <v>0.06</v>
      </c>
      <c r="C20" s="264">
        <v>300</v>
      </c>
      <c r="D20" s="351">
        <v>0.06</v>
      </c>
      <c r="E20" s="263">
        <v>300</v>
      </c>
      <c r="F20" s="351">
        <v>0.3</v>
      </c>
      <c r="G20" s="286">
        <v>300</v>
      </c>
    </row>
    <row r="21" spans="1:7" x14ac:dyDescent="0.2">
      <c r="A21" s="111" t="s">
        <v>589</v>
      </c>
      <c r="B21" s="351">
        <v>0.68</v>
      </c>
      <c r="C21" s="264">
        <v>300</v>
      </c>
      <c r="D21" s="351">
        <v>2.6</v>
      </c>
      <c r="E21" s="263">
        <v>300</v>
      </c>
      <c r="F21" s="351">
        <v>0.68</v>
      </c>
      <c r="G21" s="286">
        <v>300</v>
      </c>
    </row>
    <row r="22" spans="1:7" x14ac:dyDescent="0.2">
      <c r="A22" s="111" t="s">
        <v>590</v>
      </c>
      <c r="B22" s="351">
        <v>0.44</v>
      </c>
      <c r="C22" s="264">
        <v>300</v>
      </c>
      <c r="D22" s="351">
        <v>0.44</v>
      </c>
      <c r="E22" s="263">
        <v>300</v>
      </c>
      <c r="F22" s="351">
        <v>0.44</v>
      </c>
      <c r="G22" s="286">
        <v>300</v>
      </c>
    </row>
    <row r="23" spans="1:7" x14ac:dyDescent="0.2">
      <c r="A23" s="111" t="s">
        <v>591</v>
      </c>
      <c r="B23" s="351">
        <v>0.64</v>
      </c>
      <c r="C23" s="264">
        <v>300</v>
      </c>
      <c r="D23" s="351">
        <v>0.64</v>
      </c>
      <c r="E23" s="263">
        <v>300</v>
      </c>
      <c r="F23" s="351">
        <v>0.64</v>
      </c>
      <c r="G23" s="286">
        <v>300</v>
      </c>
    </row>
    <row r="24" spans="1:7" x14ac:dyDescent="0.2">
      <c r="A24" s="111" t="s">
        <v>100</v>
      </c>
      <c r="B24" s="351">
        <v>0.66</v>
      </c>
      <c r="C24" s="264">
        <v>35</v>
      </c>
      <c r="D24" s="351">
        <v>11</v>
      </c>
      <c r="E24" s="263">
        <v>43</v>
      </c>
      <c r="F24" s="351">
        <v>0.66</v>
      </c>
      <c r="G24" s="286">
        <v>35</v>
      </c>
    </row>
    <row r="25" spans="1:7" x14ac:dyDescent="0.2">
      <c r="A25" s="111" t="s">
        <v>195</v>
      </c>
      <c r="B25" s="351">
        <v>6.5</v>
      </c>
      <c r="C25" s="264">
        <v>26</v>
      </c>
      <c r="D25" s="351">
        <v>6.5</v>
      </c>
      <c r="E25" s="263">
        <v>26</v>
      </c>
      <c r="F25" s="351">
        <v>14</v>
      </c>
      <c r="G25" s="286">
        <v>26</v>
      </c>
    </row>
    <row r="26" spans="1:7" x14ac:dyDescent="0.2">
      <c r="A26" s="111" t="s">
        <v>101</v>
      </c>
      <c r="B26" s="351">
        <v>2380</v>
      </c>
      <c r="C26" s="264">
        <v>23800</v>
      </c>
      <c r="D26" s="351">
        <v>2380</v>
      </c>
      <c r="E26" s="263">
        <v>23800</v>
      </c>
      <c r="F26" s="351">
        <v>2380</v>
      </c>
      <c r="G26" s="286">
        <v>23800</v>
      </c>
    </row>
    <row r="27" spans="1:7" x14ac:dyDescent="0.2">
      <c r="A27" s="353" t="s">
        <v>927</v>
      </c>
      <c r="B27" s="351">
        <v>0.37322971522061449</v>
      </c>
      <c r="C27" s="264">
        <v>0.37322971522061449</v>
      </c>
      <c r="D27" s="351">
        <v>0.37322971522061449</v>
      </c>
      <c r="E27" s="263">
        <v>0.37322971522061449</v>
      </c>
      <c r="F27" s="351">
        <v>0.37322971522061449</v>
      </c>
      <c r="G27" s="286">
        <v>0.37322971522061449</v>
      </c>
    </row>
    <row r="28" spans="1:7" x14ac:dyDescent="0.2">
      <c r="A28" s="111" t="s">
        <v>102</v>
      </c>
      <c r="B28" s="351">
        <v>3</v>
      </c>
      <c r="C28" s="264">
        <v>27</v>
      </c>
      <c r="D28" s="351">
        <v>3</v>
      </c>
      <c r="E28" s="263">
        <v>27</v>
      </c>
      <c r="F28" s="351">
        <v>3</v>
      </c>
      <c r="G28" s="286">
        <v>27</v>
      </c>
    </row>
    <row r="29" spans="1:7" x14ac:dyDescent="0.2">
      <c r="A29" s="111" t="s">
        <v>103</v>
      </c>
      <c r="B29" s="351">
        <v>1000</v>
      </c>
      <c r="C29" s="264">
        <v>34000</v>
      </c>
      <c r="D29" s="351">
        <v>7200</v>
      </c>
      <c r="E29" s="263">
        <v>34000</v>
      </c>
      <c r="F29" s="351">
        <v>1000</v>
      </c>
      <c r="G29" s="286">
        <v>34000</v>
      </c>
    </row>
    <row r="30" spans="1:7" x14ac:dyDescent="0.2">
      <c r="A30" s="111" t="s">
        <v>104</v>
      </c>
      <c r="B30" s="351">
        <v>340</v>
      </c>
      <c r="C30" s="264">
        <v>3100</v>
      </c>
      <c r="D30" s="351">
        <v>340</v>
      </c>
      <c r="E30" s="263">
        <v>3100</v>
      </c>
      <c r="F30" s="351">
        <v>340</v>
      </c>
      <c r="G30" s="286">
        <v>3100</v>
      </c>
    </row>
    <row r="31" spans="1:7" x14ac:dyDescent="0.2">
      <c r="A31" s="111" t="s">
        <v>105</v>
      </c>
      <c r="B31" s="351">
        <v>230</v>
      </c>
      <c r="C31" s="264">
        <v>1100</v>
      </c>
      <c r="D31" s="351">
        <v>230</v>
      </c>
      <c r="E31" s="263">
        <v>1100</v>
      </c>
      <c r="F31" s="351">
        <v>320</v>
      </c>
      <c r="G31" s="286">
        <v>2300</v>
      </c>
    </row>
    <row r="32" spans="1:7" x14ac:dyDescent="0.2">
      <c r="A32" s="111" t="s">
        <v>106</v>
      </c>
      <c r="B32" s="351">
        <v>16</v>
      </c>
      <c r="C32" s="264">
        <v>38</v>
      </c>
      <c r="D32" s="351">
        <v>16</v>
      </c>
      <c r="E32" s="263">
        <v>38</v>
      </c>
      <c r="F32" s="351">
        <v>16</v>
      </c>
      <c r="G32" s="286">
        <v>38</v>
      </c>
    </row>
    <row r="33" spans="1:7" x14ac:dyDescent="0.2">
      <c r="A33" s="111" t="s">
        <v>107</v>
      </c>
      <c r="B33" s="351">
        <v>3</v>
      </c>
      <c r="C33" s="264">
        <v>3</v>
      </c>
      <c r="D33" s="351">
        <v>3</v>
      </c>
      <c r="E33" s="263">
        <v>3</v>
      </c>
      <c r="F33" s="351">
        <v>9.3000000000000007</v>
      </c>
      <c r="G33" s="286">
        <v>43</v>
      </c>
    </row>
    <row r="34" spans="1:7" x14ac:dyDescent="0.2">
      <c r="A34" s="111" t="s">
        <v>108</v>
      </c>
      <c r="B34" s="351">
        <v>9.8000000000000007</v>
      </c>
      <c r="C34" s="264">
        <v>12000</v>
      </c>
      <c r="D34" s="351">
        <v>77</v>
      </c>
      <c r="E34" s="263">
        <v>12000</v>
      </c>
      <c r="F34" s="351">
        <v>9.8000000000000007</v>
      </c>
      <c r="G34" s="286">
        <v>16000</v>
      </c>
    </row>
    <row r="35" spans="1:7" x14ac:dyDescent="0.2">
      <c r="A35" s="111" t="s">
        <v>524</v>
      </c>
      <c r="B35" s="351">
        <v>4.0000000000000001E-3</v>
      </c>
      <c r="C35" s="264">
        <v>0.09</v>
      </c>
      <c r="D35" s="351">
        <v>4.3E-3</v>
      </c>
      <c r="E35" s="263">
        <v>2.4</v>
      </c>
      <c r="F35" s="351">
        <v>4.0000000000000001E-3</v>
      </c>
      <c r="G35" s="286">
        <v>0.09</v>
      </c>
    </row>
    <row r="36" spans="1:7" x14ac:dyDescent="0.2">
      <c r="A36" s="111" t="s">
        <v>109</v>
      </c>
      <c r="B36" s="351">
        <v>19</v>
      </c>
      <c r="C36" s="264">
        <v>459</v>
      </c>
      <c r="D36" s="351">
        <v>19</v>
      </c>
      <c r="E36" s="263">
        <v>459</v>
      </c>
      <c r="F36" s="351">
        <v>19</v>
      </c>
      <c r="G36" s="286">
        <v>459</v>
      </c>
    </row>
    <row r="37" spans="1:7" x14ac:dyDescent="0.2">
      <c r="A37" s="111" t="s">
        <v>110</v>
      </c>
      <c r="B37" s="351">
        <v>25</v>
      </c>
      <c r="C37" s="264">
        <v>220</v>
      </c>
      <c r="D37" s="351">
        <v>25</v>
      </c>
      <c r="E37" s="263">
        <v>220</v>
      </c>
      <c r="F37" s="351">
        <v>64</v>
      </c>
      <c r="G37" s="286">
        <v>1100</v>
      </c>
    </row>
    <row r="38" spans="1:7" ht="12.75" customHeight="1" x14ac:dyDescent="0.2">
      <c r="A38" s="111" t="s">
        <v>669</v>
      </c>
      <c r="B38" s="351">
        <v>20857.142857142859</v>
      </c>
      <c r="C38" s="264">
        <v>20857.142857142859</v>
      </c>
      <c r="D38" s="351">
        <v>20857.142857142859</v>
      </c>
      <c r="E38" s="263">
        <v>20857.142857142859</v>
      </c>
      <c r="F38" s="351">
        <v>20857.142857142859</v>
      </c>
      <c r="G38" s="286">
        <v>20857.142857142859</v>
      </c>
    </row>
    <row r="39" spans="1:7" ht="12.75" customHeight="1" x14ac:dyDescent="0.2">
      <c r="A39" s="111" t="s">
        <v>111</v>
      </c>
      <c r="B39" s="351">
        <v>28</v>
      </c>
      <c r="C39" s="264">
        <v>490</v>
      </c>
      <c r="D39" s="351">
        <v>140</v>
      </c>
      <c r="E39" s="263">
        <v>9600</v>
      </c>
      <c r="F39" s="351">
        <v>28</v>
      </c>
      <c r="G39" s="286">
        <v>490</v>
      </c>
    </row>
    <row r="40" spans="1:7" ht="12.75" customHeight="1" x14ac:dyDescent="0.2">
      <c r="A40" s="111" t="s">
        <v>670</v>
      </c>
      <c r="B40" s="351">
        <v>187.71428571428572</v>
      </c>
      <c r="C40" s="264">
        <v>187.71428571428572</v>
      </c>
      <c r="D40" s="351">
        <v>187.71428571428572</v>
      </c>
      <c r="E40" s="263">
        <v>187.71428571428572</v>
      </c>
      <c r="F40" s="351">
        <v>187.71428571428572</v>
      </c>
      <c r="G40" s="286">
        <v>187.71428571428572</v>
      </c>
    </row>
    <row r="41" spans="1:7" ht="12.75" customHeight="1" x14ac:dyDescent="0.2">
      <c r="A41" s="111" t="s">
        <v>112</v>
      </c>
      <c r="B41" s="351">
        <v>32</v>
      </c>
      <c r="C41" s="264">
        <v>400</v>
      </c>
      <c r="D41" s="351">
        <v>32</v>
      </c>
      <c r="E41" s="263">
        <v>1400</v>
      </c>
      <c r="F41" s="351">
        <v>400</v>
      </c>
      <c r="G41" s="286">
        <v>400</v>
      </c>
    </row>
    <row r="42" spans="1:7" ht="12.75" customHeight="1" x14ac:dyDescent="0.2">
      <c r="A42" s="111" t="s">
        <v>522</v>
      </c>
      <c r="B42" s="351">
        <v>11</v>
      </c>
      <c r="C42" s="264">
        <v>16</v>
      </c>
      <c r="D42" s="351">
        <v>11</v>
      </c>
      <c r="E42" s="263">
        <v>16</v>
      </c>
      <c r="F42" s="351">
        <v>50</v>
      </c>
      <c r="G42" s="286">
        <v>1000</v>
      </c>
    </row>
    <row r="43" spans="1:7" ht="12.75" customHeight="1" x14ac:dyDescent="0.2">
      <c r="A43" s="111" t="s">
        <v>667</v>
      </c>
      <c r="B43" s="351">
        <v>20</v>
      </c>
      <c r="C43" s="264">
        <v>570</v>
      </c>
      <c r="D43" s="351">
        <v>74</v>
      </c>
      <c r="E43" s="263">
        <v>570</v>
      </c>
      <c r="F43" s="351">
        <v>20</v>
      </c>
      <c r="G43" s="286">
        <v>570</v>
      </c>
    </row>
    <row r="44" spans="1:7" ht="12.75" customHeight="1" x14ac:dyDescent="0.2">
      <c r="A44" s="111" t="s">
        <v>668</v>
      </c>
      <c r="B44" s="351">
        <v>11</v>
      </c>
      <c r="C44" s="264">
        <v>16</v>
      </c>
      <c r="D44" s="351">
        <v>11</v>
      </c>
      <c r="E44" s="263">
        <v>16</v>
      </c>
      <c r="F44" s="351">
        <v>50</v>
      </c>
      <c r="G44" s="286">
        <v>1100</v>
      </c>
    </row>
    <row r="45" spans="1:7" ht="12.75" customHeight="1" x14ac:dyDescent="0.2">
      <c r="A45" s="111" t="s">
        <v>113</v>
      </c>
      <c r="B45" s="351">
        <v>2</v>
      </c>
      <c r="C45" s="264">
        <v>300</v>
      </c>
      <c r="D45" s="351">
        <v>4.7</v>
      </c>
      <c r="E45" s="263">
        <v>300</v>
      </c>
      <c r="F45" s="351">
        <v>2</v>
      </c>
      <c r="G45" s="286">
        <v>300</v>
      </c>
    </row>
    <row r="46" spans="1:7" ht="12.75" customHeight="1" x14ac:dyDescent="0.2">
      <c r="A46" s="111" t="s">
        <v>114</v>
      </c>
      <c r="B46" s="351">
        <v>19</v>
      </c>
      <c r="C46" s="264">
        <v>120</v>
      </c>
      <c r="D46" s="351">
        <v>19</v>
      </c>
      <c r="E46" s="263">
        <v>120</v>
      </c>
      <c r="F46" s="351">
        <v>23</v>
      </c>
      <c r="G46" s="286">
        <v>1500</v>
      </c>
    </row>
    <row r="47" spans="1:7" ht="12.75" customHeight="1" x14ac:dyDescent="0.2">
      <c r="A47" s="111" t="s">
        <v>115</v>
      </c>
      <c r="B47" s="351">
        <v>2.9</v>
      </c>
      <c r="C47" s="264">
        <v>2.9</v>
      </c>
      <c r="D47" s="351">
        <v>6</v>
      </c>
      <c r="E47" s="263">
        <v>6</v>
      </c>
      <c r="F47" s="351">
        <v>2.9</v>
      </c>
      <c r="G47" s="286">
        <v>2.9</v>
      </c>
    </row>
    <row r="48" spans="1:7" ht="12.75" customHeight="1" x14ac:dyDescent="0.2">
      <c r="A48" s="111" t="s">
        <v>116</v>
      </c>
      <c r="B48" s="351">
        <v>1</v>
      </c>
      <c r="C48" s="264">
        <v>1</v>
      </c>
      <c r="D48" s="351">
        <v>5.2</v>
      </c>
      <c r="E48" s="263">
        <v>22</v>
      </c>
      <c r="F48" s="351">
        <v>1</v>
      </c>
      <c r="G48" s="286">
        <v>1</v>
      </c>
    </row>
    <row r="49" spans="1:7" ht="12.75" customHeight="1" x14ac:dyDescent="0.2">
      <c r="A49" s="111" t="s">
        <v>70</v>
      </c>
      <c r="B49" s="351">
        <v>79</v>
      </c>
      <c r="C49" s="264">
        <v>520</v>
      </c>
      <c r="D49" s="351">
        <v>79</v>
      </c>
      <c r="E49" s="263">
        <v>520</v>
      </c>
      <c r="F49" s="351">
        <v>190</v>
      </c>
      <c r="G49" s="286">
        <v>700</v>
      </c>
    </row>
    <row r="50" spans="1:7" ht="12.75" customHeight="1" x14ac:dyDescent="0.2">
      <c r="A50" s="111" t="s">
        <v>71</v>
      </c>
      <c r="B50" s="351">
        <v>300</v>
      </c>
      <c r="C50" s="264">
        <v>3000</v>
      </c>
      <c r="D50" s="351">
        <v>300</v>
      </c>
      <c r="E50" s="263">
        <v>3000</v>
      </c>
      <c r="F50" s="351">
        <v>300</v>
      </c>
      <c r="G50" s="286">
        <v>3000</v>
      </c>
    </row>
    <row r="51" spans="1:7" ht="12.75" customHeight="1" x14ac:dyDescent="0.2">
      <c r="A51" s="111" t="s">
        <v>117</v>
      </c>
      <c r="B51" s="351">
        <v>0.8</v>
      </c>
      <c r="C51" s="264">
        <v>300</v>
      </c>
      <c r="D51" s="351">
        <v>0.8</v>
      </c>
      <c r="E51" s="263">
        <v>300</v>
      </c>
      <c r="F51" s="351">
        <v>7.1</v>
      </c>
      <c r="G51" s="286">
        <v>300</v>
      </c>
    </row>
    <row r="52" spans="1:7" ht="12.75" customHeight="1" x14ac:dyDescent="0.2">
      <c r="A52" s="111" t="s">
        <v>52</v>
      </c>
      <c r="B52" s="351">
        <v>0.04</v>
      </c>
      <c r="C52" s="264">
        <v>0.04</v>
      </c>
      <c r="D52" s="351">
        <v>0.04</v>
      </c>
      <c r="E52" s="263">
        <v>0.04</v>
      </c>
      <c r="F52" s="351">
        <v>0.04</v>
      </c>
      <c r="G52" s="286">
        <v>0.04</v>
      </c>
    </row>
    <row r="53" spans="1:7" ht="12.75" customHeight="1" x14ac:dyDescent="0.2">
      <c r="A53" s="111" t="s">
        <v>118</v>
      </c>
      <c r="B53" s="351">
        <v>34</v>
      </c>
      <c r="C53" s="264">
        <v>2900</v>
      </c>
      <c r="D53" s="351">
        <v>320</v>
      </c>
      <c r="E53" s="263">
        <v>2900</v>
      </c>
      <c r="F53" s="351">
        <v>34</v>
      </c>
      <c r="G53" s="286">
        <v>2900</v>
      </c>
    </row>
    <row r="54" spans="1:7" ht="12.75" customHeight="1" x14ac:dyDescent="0.2">
      <c r="A54" s="111" t="s">
        <v>431</v>
      </c>
      <c r="B54" s="351">
        <v>1400</v>
      </c>
      <c r="C54" s="264">
        <v>1400</v>
      </c>
      <c r="D54" s="351">
        <v>1400</v>
      </c>
      <c r="E54" s="263">
        <v>1400</v>
      </c>
      <c r="F54" s="351">
        <v>1400</v>
      </c>
      <c r="G54" s="286">
        <v>1400</v>
      </c>
    </row>
    <row r="55" spans="1:7" ht="12.75" customHeight="1" x14ac:dyDescent="0.2">
      <c r="A55" s="111" t="s">
        <v>119</v>
      </c>
      <c r="B55" s="351">
        <v>14</v>
      </c>
      <c r="C55" s="264">
        <v>370</v>
      </c>
      <c r="D55" s="351">
        <v>23</v>
      </c>
      <c r="E55" s="263">
        <v>370</v>
      </c>
      <c r="F55" s="351">
        <v>14</v>
      </c>
      <c r="G55" s="286">
        <v>660</v>
      </c>
    </row>
    <row r="56" spans="1:7" ht="12.75" customHeight="1" x14ac:dyDescent="0.2">
      <c r="A56" s="111" t="s">
        <v>188</v>
      </c>
      <c r="B56" s="351">
        <v>22</v>
      </c>
      <c r="C56" s="264">
        <v>370</v>
      </c>
      <c r="D56" s="351">
        <v>22</v>
      </c>
      <c r="E56" s="263">
        <v>370</v>
      </c>
      <c r="F56" s="351">
        <v>71</v>
      </c>
      <c r="G56" s="286">
        <v>660</v>
      </c>
    </row>
    <row r="57" spans="1:7" ht="12.75" customHeight="1" x14ac:dyDescent="0.2">
      <c r="A57" s="111" t="s">
        <v>189</v>
      </c>
      <c r="B57" s="351">
        <v>9.4</v>
      </c>
      <c r="C57" s="264">
        <v>370</v>
      </c>
      <c r="D57" s="351">
        <v>9.4</v>
      </c>
      <c r="E57" s="263">
        <v>370</v>
      </c>
      <c r="F57" s="351">
        <v>15</v>
      </c>
      <c r="G57" s="286">
        <v>660</v>
      </c>
    </row>
    <row r="58" spans="1:7" ht="12.75" customHeight="1" x14ac:dyDescent="0.2">
      <c r="A58" s="111" t="s">
        <v>190</v>
      </c>
      <c r="B58" s="351">
        <v>4.5</v>
      </c>
      <c r="C58" s="264">
        <v>41</v>
      </c>
      <c r="D58" s="351">
        <v>4.5</v>
      </c>
      <c r="E58" s="263">
        <v>41</v>
      </c>
      <c r="F58" s="351">
        <v>4.5</v>
      </c>
      <c r="G58" s="286">
        <v>41</v>
      </c>
    </row>
    <row r="59" spans="1:7" ht="12.75" customHeight="1" x14ac:dyDescent="0.2">
      <c r="A59" s="111" t="s">
        <v>286</v>
      </c>
      <c r="B59" s="351">
        <v>1.0999999999999999E-2</v>
      </c>
      <c r="C59" s="264">
        <v>0.19</v>
      </c>
      <c r="D59" s="351">
        <v>1.0999999999999999E-2</v>
      </c>
      <c r="E59" s="263">
        <v>0.19</v>
      </c>
      <c r="F59" s="351">
        <v>1.0999999999999999E-2</v>
      </c>
      <c r="G59" s="286">
        <v>0.19</v>
      </c>
    </row>
    <row r="60" spans="1:7" ht="12.75" customHeight="1" x14ac:dyDescent="0.2">
      <c r="A60" s="111" t="s">
        <v>287</v>
      </c>
      <c r="B60" s="351">
        <v>0.41</v>
      </c>
      <c r="C60" s="264">
        <v>7</v>
      </c>
      <c r="D60" s="351">
        <v>0.41</v>
      </c>
      <c r="E60" s="263">
        <v>7</v>
      </c>
      <c r="F60" s="351">
        <v>0.41</v>
      </c>
      <c r="G60" s="286">
        <v>7</v>
      </c>
    </row>
    <row r="61" spans="1:7" ht="12.75" customHeight="1" x14ac:dyDescent="0.2">
      <c r="A61" s="111" t="s">
        <v>288</v>
      </c>
      <c r="B61" s="351">
        <v>1E-3</v>
      </c>
      <c r="C61" s="264">
        <v>1.2999999999999999E-2</v>
      </c>
      <c r="D61" s="351">
        <v>1E-3</v>
      </c>
      <c r="E61" s="263">
        <v>1.1000000000000001</v>
      </c>
      <c r="F61" s="351">
        <v>1E-3</v>
      </c>
      <c r="G61" s="286">
        <v>1.2999999999999999E-2</v>
      </c>
    </row>
    <row r="62" spans="1:7" ht="12.75" customHeight="1" x14ac:dyDescent="0.2">
      <c r="A62" s="111" t="s">
        <v>196</v>
      </c>
      <c r="B62" s="351">
        <v>47</v>
      </c>
      <c r="C62" s="264">
        <v>830</v>
      </c>
      <c r="D62" s="351">
        <v>410</v>
      </c>
      <c r="E62" s="263">
        <v>3700</v>
      </c>
      <c r="F62" s="351">
        <v>47</v>
      </c>
      <c r="G62" s="286">
        <v>830</v>
      </c>
    </row>
    <row r="63" spans="1:7" ht="12.75" customHeight="1" x14ac:dyDescent="0.2">
      <c r="A63" s="111" t="s">
        <v>197</v>
      </c>
      <c r="B63" s="351">
        <v>910</v>
      </c>
      <c r="C63" s="264">
        <v>38000</v>
      </c>
      <c r="D63" s="351">
        <v>2000</v>
      </c>
      <c r="E63" s="263">
        <v>39000</v>
      </c>
      <c r="F63" s="351">
        <v>910</v>
      </c>
      <c r="G63" s="286">
        <v>38000</v>
      </c>
    </row>
    <row r="64" spans="1:7" ht="12.75" customHeight="1" x14ac:dyDescent="0.2">
      <c r="A64" s="111" t="s">
        <v>243</v>
      </c>
      <c r="B64" s="351">
        <v>25</v>
      </c>
      <c r="C64" s="264">
        <v>3900</v>
      </c>
      <c r="D64" s="351">
        <v>130</v>
      </c>
      <c r="E64" s="263">
        <v>3900</v>
      </c>
      <c r="F64" s="351">
        <v>25</v>
      </c>
      <c r="G64" s="286">
        <v>75000</v>
      </c>
    </row>
    <row r="65" spans="1:7" ht="12.75" customHeight="1" x14ac:dyDescent="0.2">
      <c r="A65" s="111" t="s">
        <v>244</v>
      </c>
      <c r="B65" s="351">
        <v>620</v>
      </c>
      <c r="C65" s="264">
        <v>5500</v>
      </c>
      <c r="D65" s="351">
        <v>620</v>
      </c>
      <c r="E65" s="263">
        <v>5500</v>
      </c>
      <c r="F65" s="351">
        <v>620</v>
      </c>
      <c r="G65" s="286">
        <v>5500</v>
      </c>
    </row>
    <row r="66" spans="1:7" ht="12.75" customHeight="1" x14ac:dyDescent="0.2">
      <c r="A66" s="111" t="s">
        <v>191</v>
      </c>
      <c r="B66" s="351">
        <v>558</v>
      </c>
      <c r="C66" s="264">
        <v>10046</v>
      </c>
      <c r="D66" s="351">
        <v>558</v>
      </c>
      <c r="E66" s="263">
        <v>10046</v>
      </c>
      <c r="F66" s="351">
        <v>558</v>
      </c>
      <c r="G66" s="286">
        <v>10046</v>
      </c>
    </row>
    <row r="67" spans="1:7" ht="12.75" customHeight="1" x14ac:dyDescent="0.2">
      <c r="A67" s="111" t="s">
        <v>805</v>
      </c>
      <c r="B67" s="351">
        <v>11</v>
      </c>
      <c r="C67" s="264">
        <v>670</v>
      </c>
      <c r="D67" s="351">
        <v>11</v>
      </c>
      <c r="E67" s="263">
        <v>670</v>
      </c>
      <c r="F67" s="351">
        <v>790</v>
      </c>
      <c r="G67" s="286">
        <v>790</v>
      </c>
    </row>
    <row r="68" spans="1:7" ht="12.75" customHeight="1" x14ac:dyDescent="0.2">
      <c r="A68" s="111" t="s">
        <v>72</v>
      </c>
      <c r="B68" s="351">
        <v>70</v>
      </c>
      <c r="C68" s="264">
        <v>130</v>
      </c>
      <c r="D68" s="351">
        <v>79.2</v>
      </c>
      <c r="E68" s="263">
        <v>130</v>
      </c>
      <c r="F68" s="351">
        <v>70</v>
      </c>
      <c r="G68" s="286">
        <v>130</v>
      </c>
    </row>
    <row r="69" spans="1:7" ht="12.75" customHeight="1" x14ac:dyDescent="0.2">
      <c r="A69" s="111" t="s">
        <v>806</v>
      </c>
      <c r="B69" s="351">
        <v>520</v>
      </c>
      <c r="C69" s="264">
        <v>3400</v>
      </c>
      <c r="D69" s="351">
        <v>520</v>
      </c>
      <c r="E69" s="263">
        <v>7700</v>
      </c>
      <c r="F69" s="351">
        <v>520</v>
      </c>
      <c r="G69" s="286">
        <v>3400</v>
      </c>
    </row>
    <row r="70" spans="1:7" ht="12.75" customHeight="1" x14ac:dyDescent="0.2">
      <c r="A70" s="111" t="s">
        <v>245</v>
      </c>
      <c r="B70" s="351">
        <v>0.06</v>
      </c>
      <c r="C70" s="264">
        <v>260</v>
      </c>
      <c r="D70" s="351">
        <v>1.7</v>
      </c>
      <c r="E70" s="263">
        <v>2000</v>
      </c>
      <c r="F70" s="351">
        <v>0.06</v>
      </c>
      <c r="G70" s="286">
        <v>260</v>
      </c>
    </row>
    <row r="71" spans="1:7" ht="12.75" customHeight="1" x14ac:dyDescent="0.2">
      <c r="A71" s="111" t="s">
        <v>807</v>
      </c>
      <c r="B71" s="351">
        <v>1.9E-3</v>
      </c>
      <c r="C71" s="264">
        <v>0.71</v>
      </c>
      <c r="D71" s="351">
        <v>1.9E-3</v>
      </c>
      <c r="E71" s="263">
        <v>2.5</v>
      </c>
      <c r="F71" s="351">
        <v>1.9E-3</v>
      </c>
      <c r="G71" s="286">
        <v>0.71</v>
      </c>
    </row>
    <row r="72" spans="1:7" ht="12.75" customHeight="1" x14ac:dyDescent="0.2">
      <c r="A72" s="111" t="s">
        <v>808</v>
      </c>
      <c r="B72" s="351">
        <v>210</v>
      </c>
      <c r="C72" s="264">
        <v>980</v>
      </c>
      <c r="D72" s="351">
        <v>220</v>
      </c>
      <c r="E72" s="263">
        <v>980</v>
      </c>
      <c r="F72" s="351">
        <v>210</v>
      </c>
      <c r="G72" s="286">
        <v>1800</v>
      </c>
    </row>
    <row r="73" spans="1:7" ht="12.75" customHeight="1" x14ac:dyDescent="0.2">
      <c r="A73" s="111" t="s">
        <v>810</v>
      </c>
      <c r="B73" s="351">
        <v>120</v>
      </c>
      <c r="C73" s="264">
        <v>700</v>
      </c>
      <c r="D73" s="351">
        <v>120</v>
      </c>
      <c r="E73" s="263">
        <v>700</v>
      </c>
      <c r="F73" s="351">
        <v>120</v>
      </c>
      <c r="G73" s="286">
        <v>1100</v>
      </c>
    </row>
    <row r="74" spans="1:7" ht="12.75" customHeight="1" x14ac:dyDescent="0.2">
      <c r="A74" s="111" t="s">
        <v>809</v>
      </c>
      <c r="B74" s="351">
        <v>1100</v>
      </c>
      <c r="C74" s="264">
        <v>3200</v>
      </c>
      <c r="D74" s="351">
        <v>1100</v>
      </c>
      <c r="E74" s="263">
        <v>3200</v>
      </c>
      <c r="F74" s="351">
        <v>2900</v>
      </c>
      <c r="G74" s="286">
        <v>3200</v>
      </c>
    </row>
    <row r="75" spans="1:7" ht="12.75" customHeight="1" x14ac:dyDescent="0.2">
      <c r="A75" s="111" t="s">
        <v>73</v>
      </c>
      <c r="B75" s="351">
        <v>10</v>
      </c>
      <c r="C75" s="264">
        <v>100</v>
      </c>
      <c r="D75" s="351">
        <v>22</v>
      </c>
      <c r="E75" s="263">
        <v>100</v>
      </c>
      <c r="F75" s="351">
        <v>10</v>
      </c>
      <c r="G75" s="286">
        <v>110</v>
      </c>
    </row>
    <row r="76" spans="1:7" ht="12.75" customHeight="1" x14ac:dyDescent="0.2">
      <c r="A76" s="111" t="s">
        <v>246</v>
      </c>
      <c r="B76" s="351">
        <v>14.3</v>
      </c>
      <c r="C76" s="264">
        <v>379</v>
      </c>
      <c r="D76" s="351">
        <v>71</v>
      </c>
      <c r="E76" s="263">
        <v>379</v>
      </c>
      <c r="F76" s="351">
        <v>14.3</v>
      </c>
      <c r="G76" s="286">
        <v>379</v>
      </c>
    </row>
    <row r="77" spans="1:7" ht="12.75" customHeight="1" x14ac:dyDescent="0.2">
      <c r="A77" s="111" t="s">
        <v>74</v>
      </c>
      <c r="B77" s="351">
        <v>9.1</v>
      </c>
      <c r="C77" s="264">
        <v>110</v>
      </c>
      <c r="D77" s="351">
        <v>44</v>
      </c>
      <c r="E77" s="263">
        <v>110</v>
      </c>
      <c r="F77" s="351">
        <v>9.1</v>
      </c>
      <c r="G77" s="286">
        <v>200</v>
      </c>
    </row>
    <row r="78" spans="1:7" ht="12.75" customHeight="1" x14ac:dyDescent="0.2">
      <c r="A78" s="111" t="s">
        <v>75</v>
      </c>
      <c r="B78" s="351">
        <v>81</v>
      </c>
      <c r="C78" s="264">
        <v>110</v>
      </c>
      <c r="D78" s="351">
        <v>81</v>
      </c>
      <c r="E78" s="263">
        <v>110</v>
      </c>
      <c r="F78" s="351">
        <v>81</v>
      </c>
      <c r="G78" s="286">
        <v>200</v>
      </c>
    </row>
    <row r="79" spans="1:7" ht="12.75" customHeight="1" x14ac:dyDescent="0.2">
      <c r="A79" s="111" t="s">
        <v>312</v>
      </c>
      <c r="B79" s="351">
        <v>335000</v>
      </c>
      <c r="C79" s="264">
        <v>3350000</v>
      </c>
      <c r="D79" s="351">
        <v>335000</v>
      </c>
      <c r="E79" s="263">
        <v>3350000</v>
      </c>
      <c r="F79" s="351">
        <v>500000</v>
      </c>
      <c r="G79" s="286">
        <v>5000000</v>
      </c>
    </row>
    <row r="80" spans="1:7" ht="12.75" customHeight="1" x14ac:dyDescent="0.2">
      <c r="A80" s="111" t="s">
        <v>506</v>
      </c>
      <c r="B80" s="351">
        <v>3.1E-9</v>
      </c>
      <c r="C80" s="264">
        <v>3.0000000000000001E-3</v>
      </c>
      <c r="D80" s="351">
        <v>3.1E-9</v>
      </c>
      <c r="E80" s="263">
        <v>3.0000000000000001E-3</v>
      </c>
      <c r="F80" s="351">
        <v>3.1E-9</v>
      </c>
      <c r="G80" s="286">
        <v>3.0000000000000001E-3</v>
      </c>
    </row>
    <row r="81" spans="1:7" ht="12.75" customHeight="1" x14ac:dyDescent="0.2">
      <c r="A81" s="111" t="s">
        <v>76</v>
      </c>
      <c r="B81" s="351">
        <v>60</v>
      </c>
      <c r="C81" s="264">
        <v>200</v>
      </c>
      <c r="D81" s="351">
        <v>60</v>
      </c>
      <c r="E81" s="263">
        <v>200</v>
      </c>
      <c r="F81" s="351">
        <v>60</v>
      </c>
      <c r="G81" s="286">
        <v>550</v>
      </c>
    </row>
    <row r="82" spans="1:7" ht="12.75" customHeight="1" x14ac:dyDescent="0.2">
      <c r="A82" s="111" t="s">
        <v>295</v>
      </c>
      <c r="B82" s="351">
        <v>8.6999999999999994E-3</v>
      </c>
      <c r="C82" s="264">
        <v>3.4000000000000002E-2</v>
      </c>
      <c r="D82" s="351">
        <v>5.6000000000000001E-2</v>
      </c>
      <c r="E82" s="263">
        <v>0.22</v>
      </c>
      <c r="F82" s="351">
        <v>8.6999999999999994E-3</v>
      </c>
      <c r="G82" s="286">
        <v>3.4000000000000002E-2</v>
      </c>
    </row>
    <row r="83" spans="1:7" ht="12.75" customHeight="1" x14ac:dyDescent="0.2">
      <c r="A83" s="111" t="s">
        <v>264</v>
      </c>
      <c r="B83" s="351">
        <v>2.3E-3</v>
      </c>
      <c r="C83" s="264">
        <v>3.6999999999999998E-2</v>
      </c>
      <c r="D83" s="351">
        <v>2.3E-3</v>
      </c>
      <c r="E83" s="263">
        <v>0.18</v>
      </c>
      <c r="F83" s="351">
        <v>2.3E-3</v>
      </c>
      <c r="G83" s="286">
        <v>3.6999999999999998E-2</v>
      </c>
    </row>
    <row r="84" spans="1:7" ht="12.75" customHeight="1" x14ac:dyDescent="0.2">
      <c r="A84" s="111" t="s">
        <v>27</v>
      </c>
      <c r="B84" s="351" t="s">
        <v>816</v>
      </c>
      <c r="C84" s="264" t="s">
        <v>816</v>
      </c>
      <c r="D84" s="351" t="s">
        <v>816</v>
      </c>
      <c r="E84" s="263" t="s">
        <v>816</v>
      </c>
      <c r="F84" s="351" t="s">
        <v>816</v>
      </c>
      <c r="G84" s="286" t="s">
        <v>816</v>
      </c>
    </row>
    <row r="85" spans="1:7" ht="12.75" customHeight="1" x14ac:dyDescent="0.2">
      <c r="A85" s="111" t="s">
        <v>265</v>
      </c>
      <c r="B85" s="351">
        <v>7.3</v>
      </c>
      <c r="C85" s="264">
        <v>140</v>
      </c>
      <c r="D85" s="351">
        <v>61</v>
      </c>
      <c r="E85" s="263">
        <v>11000</v>
      </c>
      <c r="F85" s="351">
        <v>7.3</v>
      </c>
      <c r="G85" s="286">
        <v>140</v>
      </c>
    </row>
    <row r="86" spans="1:7" ht="12.75" customHeight="1" x14ac:dyDescent="0.2">
      <c r="A86" s="111" t="s">
        <v>266</v>
      </c>
      <c r="B86" s="351">
        <v>0.8</v>
      </c>
      <c r="C86" s="264">
        <v>13</v>
      </c>
      <c r="D86" s="351">
        <v>0.8</v>
      </c>
      <c r="E86" s="263">
        <v>1300</v>
      </c>
      <c r="F86" s="351">
        <v>7.1</v>
      </c>
      <c r="G86" s="286">
        <v>13</v>
      </c>
    </row>
    <row r="87" spans="1:7" ht="12.75" customHeight="1" x14ac:dyDescent="0.2">
      <c r="A87" s="111" t="s">
        <v>267</v>
      </c>
      <c r="B87" s="351">
        <v>3.9</v>
      </c>
      <c r="C87" s="264">
        <v>300</v>
      </c>
      <c r="D87" s="351">
        <v>19</v>
      </c>
      <c r="E87" s="263">
        <v>300</v>
      </c>
      <c r="F87" s="351">
        <v>3.9</v>
      </c>
      <c r="G87" s="286">
        <v>300</v>
      </c>
    </row>
    <row r="88" spans="1:7" ht="12.75" customHeight="1" x14ac:dyDescent="0.2">
      <c r="A88" s="111" t="s">
        <v>77</v>
      </c>
      <c r="B88" s="351">
        <v>1800</v>
      </c>
      <c r="C88" s="264">
        <v>21500</v>
      </c>
      <c r="D88" s="351">
        <v>1800</v>
      </c>
      <c r="E88" s="263">
        <v>21500</v>
      </c>
      <c r="F88" s="351">
        <v>1800</v>
      </c>
      <c r="G88" s="286">
        <v>21500</v>
      </c>
    </row>
    <row r="89" spans="1:7" ht="12.75" customHeight="1" x14ac:dyDescent="0.2">
      <c r="A89" s="111" t="s">
        <v>268</v>
      </c>
      <c r="B89" s="351">
        <v>3.5999999999999999E-3</v>
      </c>
      <c r="C89" s="264">
        <v>5.2999999999999999E-2</v>
      </c>
      <c r="D89" s="351">
        <v>3.8E-3</v>
      </c>
      <c r="E89" s="263">
        <v>0.52</v>
      </c>
      <c r="F89" s="351">
        <v>3.5999999999999999E-3</v>
      </c>
      <c r="G89" s="286">
        <v>5.2999999999999999E-2</v>
      </c>
    </row>
    <row r="90" spans="1:7" ht="12.75" customHeight="1" x14ac:dyDescent="0.2">
      <c r="A90" s="111" t="s">
        <v>269</v>
      </c>
      <c r="B90" s="351">
        <v>3.5999999999999999E-3</v>
      </c>
      <c r="C90" s="264">
        <v>5.2999999999999999E-2</v>
      </c>
      <c r="D90" s="351">
        <v>3.8E-3</v>
      </c>
      <c r="E90" s="263">
        <v>0.52</v>
      </c>
      <c r="F90" s="351">
        <v>3.5999999999999999E-3</v>
      </c>
      <c r="G90" s="286">
        <v>5.2999999999999999E-2</v>
      </c>
    </row>
    <row r="91" spans="1:7" ht="12.75" customHeight="1" x14ac:dyDescent="0.2">
      <c r="A91" s="111" t="s">
        <v>296</v>
      </c>
      <c r="B91" s="351">
        <v>2.9999999999999997E-4</v>
      </c>
      <c r="C91" s="264">
        <v>2.9999999999999997E-4</v>
      </c>
      <c r="D91" s="351">
        <v>2.9999999999999997E-4</v>
      </c>
      <c r="E91" s="263">
        <v>2.9999999999999997E-4</v>
      </c>
      <c r="F91" s="351">
        <v>2.9999999999999997E-4</v>
      </c>
      <c r="G91" s="286">
        <v>2.9999999999999997E-4</v>
      </c>
    </row>
    <row r="92" spans="1:7" ht="12.75" customHeight="1" x14ac:dyDescent="0.2">
      <c r="A92" s="111" t="s">
        <v>270</v>
      </c>
      <c r="B92" s="351">
        <v>0.3</v>
      </c>
      <c r="C92" s="264">
        <v>11</v>
      </c>
      <c r="D92" s="351">
        <v>1</v>
      </c>
      <c r="E92" s="263">
        <v>30</v>
      </c>
      <c r="F92" s="351">
        <v>0.3</v>
      </c>
      <c r="G92" s="286">
        <v>11</v>
      </c>
    </row>
    <row r="93" spans="1:7" ht="12.75" customHeight="1" x14ac:dyDescent="0.2">
      <c r="A93" s="111" t="s">
        <v>289</v>
      </c>
      <c r="B93" s="351">
        <v>6.3E-2</v>
      </c>
      <c r="C93" s="264">
        <v>0.16</v>
      </c>
      <c r="D93" s="351">
        <v>0.08</v>
      </c>
      <c r="E93" s="263">
        <v>2</v>
      </c>
      <c r="F93" s="351">
        <v>6.3E-2</v>
      </c>
      <c r="G93" s="286">
        <v>0.16</v>
      </c>
    </row>
    <row r="94" spans="1:7" ht="12.75" customHeight="1" x14ac:dyDescent="0.2">
      <c r="A94" s="111" t="s">
        <v>271</v>
      </c>
      <c r="B94" s="351">
        <v>12</v>
      </c>
      <c r="C94" s="264">
        <v>310</v>
      </c>
      <c r="D94" s="351">
        <v>12</v>
      </c>
      <c r="E94" s="263">
        <v>330</v>
      </c>
      <c r="F94" s="351">
        <v>12</v>
      </c>
      <c r="G94" s="286">
        <v>310</v>
      </c>
    </row>
    <row r="95" spans="1:7" ht="12.75" customHeight="1" x14ac:dyDescent="0.2">
      <c r="A95" s="111" t="s">
        <v>78</v>
      </c>
      <c r="B95" s="351">
        <v>17000</v>
      </c>
      <c r="C95" s="264">
        <v>137000</v>
      </c>
      <c r="D95" s="351">
        <v>17000</v>
      </c>
      <c r="E95" s="263">
        <v>137000</v>
      </c>
      <c r="F95" s="351">
        <v>17000</v>
      </c>
      <c r="G95" s="286">
        <v>137000</v>
      </c>
    </row>
    <row r="96" spans="1:7" ht="12.75" customHeight="1" x14ac:dyDescent="0.2">
      <c r="A96" s="111" t="s">
        <v>272</v>
      </c>
      <c r="B96" s="351">
        <v>0.28000000000000003</v>
      </c>
      <c r="C96" s="264">
        <v>300</v>
      </c>
      <c r="D96" s="351">
        <v>0.28000000000000003</v>
      </c>
      <c r="E96" s="263">
        <v>300</v>
      </c>
      <c r="F96" s="351">
        <v>0.28000000000000003</v>
      </c>
      <c r="G96" s="286">
        <v>300</v>
      </c>
    </row>
    <row r="97" spans="1:7" ht="12.75" customHeight="1" x14ac:dyDescent="0.2">
      <c r="A97" s="111" t="s">
        <v>79</v>
      </c>
      <c r="B97" s="351">
        <v>920</v>
      </c>
      <c r="C97" s="264">
        <v>4300</v>
      </c>
      <c r="D97" s="351">
        <v>920</v>
      </c>
      <c r="E97" s="263">
        <v>39000</v>
      </c>
      <c r="F97" s="351">
        <v>920</v>
      </c>
      <c r="G97" s="286">
        <v>4300</v>
      </c>
    </row>
    <row r="98" spans="1:7" ht="12.75" customHeight="1" x14ac:dyDescent="0.2">
      <c r="A98" s="111" t="s">
        <v>273</v>
      </c>
      <c r="B98" s="351">
        <v>5.6</v>
      </c>
      <c r="C98" s="264">
        <v>29</v>
      </c>
      <c r="D98" s="351">
        <v>29</v>
      </c>
      <c r="E98" s="263">
        <v>29</v>
      </c>
      <c r="F98" s="351">
        <v>5.6</v>
      </c>
      <c r="G98" s="286">
        <v>140</v>
      </c>
    </row>
    <row r="99" spans="1:7" ht="12.75" customHeight="1" x14ac:dyDescent="0.2">
      <c r="A99" s="111" t="s">
        <v>274</v>
      </c>
      <c r="B99" s="351">
        <v>2.5000000000000001E-2</v>
      </c>
      <c r="C99" s="264">
        <v>2.1</v>
      </c>
      <c r="D99" s="351">
        <v>0.55000000000000004</v>
      </c>
      <c r="E99" s="263">
        <v>2.4</v>
      </c>
      <c r="F99" s="351">
        <v>2.5000000000000001E-2</v>
      </c>
      <c r="G99" s="286">
        <v>2.1</v>
      </c>
    </row>
    <row r="100" spans="1:7" ht="12.75" customHeight="1" x14ac:dyDescent="0.2">
      <c r="A100" s="111" t="s">
        <v>275</v>
      </c>
      <c r="B100" s="351">
        <v>0.03</v>
      </c>
      <c r="C100" s="264">
        <v>0.7</v>
      </c>
      <c r="D100" s="351">
        <v>0.03</v>
      </c>
      <c r="E100" s="263">
        <v>0.7</v>
      </c>
      <c r="F100" s="351">
        <v>0.03</v>
      </c>
      <c r="G100" s="286">
        <v>0.7</v>
      </c>
    </row>
    <row r="101" spans="1:7" ht="12.75" customHeight="1" x14ac:dyDescent="0.2">
      <c r="A101" s="111" t="s">
        <v>277</v>
      </c>
      <c r="B101" s="351">
        <v>14000</v>
      </c>
      <c r="C101" s="264">
        <v>200000</v>
      </c>
      <c r="D101" s="351">
        <v>22000</v>
      </c>
      <c r="E101" s="263">
        <v>200000</v>
      </c>
      <c r="F101" s="351">
        <v>14000</v>
      </c>
      <c r="G101" s="286">
        <v>240000</v>
      </c>
    </row>
    <row r="102" spans="1:7" ht="12.75" customHeight="1" x14ac:dyDescent="0.2">
      <c r="A102" s="111" t="s">
        <v>278</v>
      </c>
      <c r="B102" s="351">
        <v>170</v>
      </c>
      <c r="C102" s="264">
        <v>2200</v>
      </c>
      <c r="D102" s="351">
        <v>170</v>
      </c>
      <c r="E102" s="263">
        <v>2200</v>
      </c>
      <c r="F102" s="351">
        <v>170</v>
      </c>
      <c r="G102" s="286">
        <v>2200</v>
      </c>
    </row>
    <row r="103" spans="1:7" ht="12.75" customHeight="1" x14ac:dyDescent="0.2">
      <c r="A103" s="111" t="s">
        <v>279</v>
      </c>
      <c r="B103" s="351">
        <v>2.8E-3</v>
      </c>
      <c r="C103" s="264">
        <v>9.9000000000000005E-2</v>
      </c>
      <c r="D103" s="351">
        <v>2.8E-3</v>
      </c>
      <c r="E103" s="263">
        <v>9.9000000000000005E-2</v>
      </c>
      <c r="F103" s="351">
        <v>2.8E-3</v>
      </c>
      <c r="G103" s="286">
        <v>9.9000000000000005E-2</v>
      </c>
    </row>
    <row r="104" spans="1:7" ht="12.75" customHeight="1" x14ac:dyDescent="0.2">
      <c r="A104" s="111" t="s">
        <v>280</v>
      </c>
      <c r="B104" s="351">
        <v>730</v>
      </c>
      <c r="C104" s="264">
        <v>6500</v>
      </c>
      <c r="D104" s="351">
        <v>730</v>
      </c>
      <c r="E104" s="263">
        <v>6500</v>
      </c>
      <c r="F104" s="351">
        <v>18000</v>
      </c>
      <c r="G104" s="286">
        <v>53000</v>
      </c>
    </row>
    <row r="105" spans="1:7" ht="12.75" customHeight="1" x14ac:dyDescent="0.2">
      <c r="A105" s="111" t="s">
        <v>276</v>
      </c>
      <c r="B105" s="351">
        <v>1500</v>
      </c>
      <c r="C105" s="264">
        <v>8500</v>
      </c>
      <c r="D105" s="351">
        <v>1500</v>
      </c>
      <c r="E105" s="263">
        <v>8500</v>
      </c>
      <c r="F105" s="351">
        <v>2200</v>
      </c>
      <c r="G105" s="286">
        <v>26000</v>
      </c>
    </row>
    <row r="106" spans="1:7" ht="12.75" customHeight="1" x14ac:dyDescent="0.2">
      <c r="A106" s="111" t="s">
        <v>502</v>
      </c>
      <c r="B106" s="351">
        <v>2.1</v>
      </c>
      <c r="C106" s="264">
        <v>37</v>
      </c>
      <c r="D106" s="351">
        <v>2.1</v>
      </c>
      <c r="E106" s="263">
        <v>37</v>
      </c>
      <c r="F106" s="351">
        <v>2.1</v>
      </c>
      <c r="G106" s="286">
        <v>37</v>
      </c>
    </row>
    <row r="107" spans="1:7" ht="12.75" customHeight="1" x14ac:dyDescent="0.2">
      <c r="A107" s="111" t="s">
        <v>503</v>
      </c>
      <c r="B107" s="351">
        <v>4.7</v>
      </c>
      <c r="C107" s="264">
        <v>42</v>
      </c>
      <c r="D107" s="351">
        <v>4.7</v>
      </c>
      <c r="E107" s="263">
        <v>42</v>
      </c>
      <c r="F107" s="351">
        <v>72</v>
      </c>
      <c r="G107" s="286">
        <v>86</v>
      </c>
    </row>
    <row r="108" spans="1:7" ht="12.75" customHeight="1" x14ac:dyDescent="0.2">
      <c r="A108" s="111" t="s">
        <v>409</v>
      </c>
      <c r="B108" s="351">
        <v>370</v>
      </c>
      <c r="C108" s="264">
        <v>7200</v>
      </c>
      <c r="D108" s="351">
        <v>800</v>
      </c>
      <c r="E108" s="263">
        <v>7200</v>
      </c>
      <c r="F108" s="351">
        <v>370</v>
      </c>
      <c r="G108" s="286">
        <v>16000</v>
      </c>
    </row>
    <row r="109" spans="1:7" ht="12.75" customHeight="1" x14ac:dyDescent="0.2">
      <c r="A109" s="111" t="s">
        <v>410</v>
      </c>
      <c r="B109" s="351">
        <v>12</v>
      </c>
      <c r="C109" s="264">
        <v>770</v>
      </c>
      <c r="D109" s="351">
        <v>21</v>
      </c>
      <c r="E109" s="263">
        <v>770</v>
      </c>
      <c r="F109" s="351">
        <v>12</v>
      </c>
      <c r="G109" s="286">
        <v>780</v>
      </c>
    </row>
    <row r="110" spans="1:7" ht="12.75" customHeight="1" x14ac:dyDescent="0.2">
      <c r="A110" s="111" t="s">
        <v>703</v>
      </c>
      <c r="B110" s="351">
        <v>5</v>
      </c>
      <c r="C110" s="264">
        <v>5</v>
      </c>
      <c r="D110" s="351">
        <v>5</v>
      </c>
      <c r="E110" s="263">
        <v>5</v>
      </c>
      <c r="F110" s="351">
        <v>8.3000000000000007</v>
      </c>
      <c r="G110" s="286">
        <v>75</v>
      </c>
    </row>
    <row r="111" spans="1:7" ht="12.75" customHeight="1" x14ac:dyDescent="0.2">
      <c r="A111" s="111" t="s">
        <v>80</v>
      </c>
      <c r="B111" s="351">
        <v>380</v>
      </c>
      <c r="C111" s="264">
        <v>2000</v>
      </c>
      <c r="D111" s="351">
        <v>380</v>
      </c>
      <c r="E111" s="263">
        <v>9000</v>
      </c>
      <c r="F111" s="351">
        <v>380</v>
      </c>
      <c r="G111" s="286">
        <v>2000</v>
      </c>
    </row>
    <row r="112" spans="1:7" ht="12.75" customHeight="1" x14ac:dyDescent="0.2">
      <c r="A112" s="111" t="s">
        <v>81</v>
      </c>
      <c r="B112" s="351">
        <v>18</v>
      </c>
      <c r="C112" s="264">
        <v>160</v>
      </c>
      <c r="D112" s="351">
        <v>18</v>
      </c>
      <c r="E112" s="263">
        <v>160</v>
      </c>
      <c r="F112" s="351">
        <v>18</v>
      </c>
      <c r="G112" s="286">
        <v>160</v>
      </c>
    </row>
    <row r="113" spans="1:7" ht="12.75" customHeight="1" x14ac:dyDescent="0.2">
      <c r="A113" s="111" t="s">
        <v>82</v>
      </c>
      <c r="B113" s="351">
        <v>71</v>
      </c>
      <c r="C113" s="264">
        <v>640</v>
      </c>
      <c r="D113" s="351">
        <v>71</v>
      </c>
      <c r="E113" s="263">
        <v>640</v>
      </c>
      <c r="F113" s="351">
        <v>71</v>
      </c>
      <c r="G113" s="286">
        <v>640</v>
      </c>
    </row>
    <row r="114" spans="1:7" ht="12.75" customHeight="1" x14ac:dyDescent="0.2">
      <c r="A114" s="111" t="s">
        <v>83</v>
      </c>
      <c r="B114" s="351">
        <v>42</v>
      </c>
      <c r="C114" s="264">
        <v>380</v>
      </c>
      <c r="D114" s="351">
        <v>42</v>
      </c>
      <c r="E114" s="263">
        <v>380</v>
      </c>
      <c r="F114" s="351">
        <v>42</v>
      </c>
      <c r="G114" s="286">
        <v>380</v>
      </c>
    </row>
    <row r="115" spans="1:7" ht="12.75" customHeight="1" x14ac:dyDescent="0.2">
      <c r="A115" s="111" t="s">
        <v>84</v>
      </c>
      <c r="B115" s="351">
        <v>46</v>
      </c>
      <c r="C115" s="264">
        <v>410</v>
      </c>
      <c r="D115" s="351">
        <v>46</v>
      </c>
      <c r="E115" s="263">
        <v>410</v>
      </c>
      <c r="F115" s="351">
        <v>46</v>
      </c>
      <c r="G115" s="286">
        <v>410</v>
      </c>
    </row>
    <row r="116" spans="1:7" ht="12.75" customHeight="1" x14ac:dyDescent="0.2">
      <c r="A116" s="111" t="s">
        <v>411</v>
      </c>
      <c r="B116" s="351">
        <v>7.9</v>
      </c>
      <c r="C116" s="264">
        <v>13</v>
      </c>
      <c r="D116" s="351">
        <v>13</v>
      </c>
      <c r="E116" s="263">
        <v>20</v>
      </c>
      <c r="F116" s="351">
        <v>7.9</v>
      </c>
      <c r="G116" s="286">
        <v>13</v>
      </c>
    </row>
    <row r="117" spans="1:7" ht="12.75" customHeight="1" x14ac:dyDescent="0.2">
      <c r="A117" s="111" t="s">
        <v>85</v>
      </c>
      <c r="B117" s="351">
        <v>850000</v>
      </c>
      <c r="C117" s="264">
        <v>850000</v>
      </c>
      <c r="D117" s="351">
        <v>850000</v>
      </c>
      <c r="E117" s="263">
        <v>850000</v>
      </c>
      <c r="F117" s="351">
        <v>850000</v>
      </c>
      <c r="G117" s="286">
        <v>850000</v>
      </c>
    </row>
    <row r="118" spans="1:7" ht="12.75" customHeight="1" x14ac:dyDescent="0.2">
      <c r="A118" s="111" t="s">
        <v>193</v>
      </c>
      <c r="B118" s="351">
        <v>600</v>
      </c>
      <c r="C118" s="264">
        <v>5000</v>
      </c>
      <c r="D118" s="351">
        <v>600</v>
      </c>
      <c r="E118" s="263">
        <v>5000</v>
      </c>
      <c r="F118" s="351">
        <v>600</v>
      </c>
      <c r="G118" s="286">
        <v>5000</v>
      </c>
    </row>
    <row r="119" spans="1:7" ht="12.75" customHeight="1" x14ac:dyDescent="0.2">
      <c r="A119" s="111" t="s">
        <v>412</v>
      </c>
      <c r="B119" s="351">
        <v>2.2999999999999998</v>
      </c>
      <c r="C119" s="264">
        <v>300</v>
      </c>
      <c r="D119" s="351">
        <v>2.2999999999999998</v>
      </c>
      <c r="E119" s="263">
        <v>300</v>
      </c>
      <c r="F119" s="351">
        <v>4.5999999999999996</v>
      </c>
      <c r="G119" s="286">
        <v>300</v>
      </c>
    </row>
    <row r="120" spans="1:7" ht="12.75" customHeight="1" x14ac:dyDescent="0.2">
      <c r="A120" s="111" t="s">
        <v>413</v>
      </c>
      <c r="B120" s="351">
        <v>58</v>
      </c>
      <c r="C120" s="264">
        <v>300</v>
      </c>
      <c r="D120" s="351">
        <v>160</v>
      </c>
      <c r="E120" s="263">
        <v>4700</v>
      </c>
      <c r="F120" s="351">
        <v>58</v>
      </c>
      <c r="G120" s="286">
        <v>300</v>
      </c>
    </row>
    <row r="121" spans="1:7" ht="12.75" customHeight="1" x14ac:dyDescent="0.2">
      <c r="A121" s="111" t="s">
        <v>290</v>
      </c>
      <c r="B121" s="351">
        <v>1.4E-2</v>
      </c>
      <c r="C121" s="264">
        <v>2</v>
      </c>
      <c r="D121" s="351">
        <v>1.4E-2</v>
      </c>
      <c r="E121" s="263">
        <v>2</v>
      </c>
      <c r="F121" s="351">
        <v>0.03</v>
      </c>
      <c r="G121" s="286">
        <v>10</v>
      </c>
    </row>
    <row r="122" spans="1:7" ht="12.75" customHeight="1" x14ac:dyDescent="0.2">
      <c r="A122" s="111" t="s">
        <v>86</v>
      </c>
      <c r="B122" s="351">
        <v>95</v>
      </c>
      <c r="C122" s="264">
        <v>425</v>
      </c>
      <c r="D122" s="351">
        <v>95</v>
      </c>
      <c r="E122" s="263">
        <v>425</v>
      </c>
      <c r="F122" s="351">
        <v>95</v>
      </c>
      <c r="G122" s="286">
        <v>425</v>
      </c>
    </row>
    <row r="123" spans="1:7" ht="12.75" customHeight="1" x14ac:dyDescent="0.2">
      <c r="A123" s="111" t="s">
        <v>414</v>
      </c>
      <c r="B123" s="351">
        <v>4.5999999999999996</v>
      </c>
      <c r="C123" s="264">
        <v>300</v>
      </c>
      <c r="D123" s="351">
        <v>4.5999999999999996</v>
      </c>
      <c r="E123" s="263">
        <v>300</v>
      </c>
      <c r="F123" s="351">
        <v>10</v>
      </c>
      <c r="G123" s="286">
        <v>300</v>
      </c>
    </row>
    <row r="124" spans="1:7" ht="12.75" customHeight="1" x14ac:dyDescent="0.2">
      <c r="A124" s="111" t="s">
        <v>415</v>
      </c>
      <c r="B124" s="351">
        <v>5</v>
      </c>
      <c r="C124" s="264">
        <v>20</v>
      </c>
      <c r="D124" s="351">
        <v>5</v>
      </c>
      <c r="E124" s="263">
        <v>20</v>
      </c>
      <c r="F124" s="351">
        <v>71</v>
      </c>
      <c r="G124" s="286">
        <v>300</v>
      </c>
    </row>
    <row r="125" spans="1:7" ht="12.75" customHeight="1" x14ac:dyDescent="0.2">
      <c r="A125" s="111" t="s">
        <v>704</v>
      </c>
      <c r="B125" s="351">
        <v>0.1</v>
      </c>
      <c r="C125" s="264">
        <v>1</v>
      </c>
      <c r="D125" s="351">
        <v>1</v>
      </c>
      <c r="E125" s="263">
        <v>1</v>
      </c>
      <c r="F125" s="351">
        <v>0.1</v>
      </c>
      <c r="G125" s="286">
        <v>2.2999999999999998</v>
      </c>
    </row>
    <row r="126" spans="1:7" ht="12.75" customHeight="1" x14ac:dyDescent="0.2">
      <c r="A126" s="111" t="s">
        <v>87</v>
      </c>
      <c r="B126" s="351">
        <v>9</v>
      </c>
      <c r="C126" s="264">
        <v>80</v>
      </c>
      <c r="D126" s="351">
        <v>9</v>
      </c>
      <c r="E126" s="263">
        <v>80</v>
      </c>
      <c r="F126" s="351">
        <v>9</v>
      </c>
      <c r="G126" s="286">
        <v>80</v>
      </c>
    </row>
    <row r="127" spans="1:7" ht="12.75" customHeight="1" x14ac:dyDescent="0.2">
      <c r="A127" s="111" t="s">
        <v>416</v>
      </c>
      <c r="B127" s="351">
        <v>32</v>
      </c>
      <c r="C127" s="264">
        <v>290</v>
      </c>
      <c r="D127" s="351">
        <v>32</v>
      </c>
      <c r="E127" s="263">
        <v>290</v>
      </c>
      <c r="F127" s="351">
        <v>32</v>
      </c>
      <c r="G127" s="286">
        <v>290</v>
      </c>
    </row>
    <row r="128" spans="1:7" ht="12.75" customHeight="1" x14ac:dyDescent="0.2">
      <c r="A128" s="111" t="s">
        <v>88</v>
      </c>
      <c r="B128" s="351">
        <v>260.71428571428572</v>
      </c>
      <c r="C128" s="264">
        <v>260.71428571428572</v>
      </c>
      <c r="D128" s="351">
        <v>1200</v>
      </c>
      <c r="E128" s="263">
        <v>23100</v>
      </c>
      <c r="F128" s="351">
        <v>260.71428571428572</v>
      </c>
      <c r="G128" s="286">
        <v>260.71428571428572</v>
      </c>
    </row>
    <row r="129" spans="1:7" ht="12.75" customHeight="1" x14ac:dyDescent="0.2">
      <c r="A129" s="111" t="s">
        <v>20</v>
      </c>
      <c r="B129" s="351">
        <v>18000</v>
      </c>
      <c r="C129" s="264">
        <v>180000</v>
      </c>
      <c r="D129" s="351">
        <v>18000</v>
      </c>
      <c r="E129" s="263">
        <v>180000</v>
      </c>
      <c r="F129" s="351">
        <v>18000</v>
      </c>
      <c r="G129" s="286">
        <v>180000</v>
      </c>
    </row>
    <row r="130" spans="1:7" ht="12.75" customHeight="1" x14ac:dyDescent="0.2">
      <c r="A130" s="111" t="s">
        <v>417</v>
      </c>
      <c r="B130" s="351">
        <v>10.8</v>
      </c>
      <c r="C130" s="264">
        <v>770</v>
      </c>
      <c r="D130" s="351">
        <v>85</v>
      </c>
      <c r="E130" s="263">
        <v>3100</v>
      </c>
      <c r="F130" s="351">
        <v>10.8</v>
      </c>
      <c r="G130" s="286">
        <v>770</v>
      </c>
    </row>
    <row r="131" spans="1:7" ht="12.75" customHeight="1" x14ac:dyDescent="0.2">
      <c r="A131" s="111" t="s">
        <v>418</v>
      </c>
      <c r="B131" s="351">
        <v>200</v>
      </c>
      <c r="C131" s="264">
        <v>910</v>
      </c>
      <c r="D131" s="351">
        <v>200</v>
      </c>
      <c r="E131" s="263">
        <v>910</v>
      </c>
      <c r="F131" s="351">
        <v>610</v>
      </c>
      <c r="G131" s="286">
        <v>3000</v>
      </c>
    </row>
    <row r="132" spans="1:7" ht="12.75" customHeight="1" x14ac:dyDescent="0.2">
      <c r="A132" s="111" t="s">
        <v>419</v>
      </c>
      <c r="B132" s="351">
        <v>53</v>
      </c>
      <c r="C132" s="264">
        <v>1800</v>
      </c>
      <c r="D132" s="351">
        <v>53</v>
      </c>
      <c r="E132" s="263">
        <v>1800</v>
      </c>
      <c r="F132" s="351">
        <v>145</v>
      </c>
      <c r="G132" s="286">
        <v>3400</v>
      </c>
    </row>
    <row r="133" spans="1:7" ht="12.75" customHeight="1" x14ac:dyDescent="0.2">
      <c r="A133" s="111" t="s">
        <v>89</v>
      </c>
      <c r="B133" s="351">
        <v>1.2</v>
      </c>
      <c r="C133" s="264">
        <v>11</v>
      </c>
      <c r="D133" s="351">
        <v>1.2</v>
      </c>
      <c r="E133" s="263">
        <v>11</v>
      </c>
      <c r="F133" s="351">
        <v>1.2</v>
      </c>
      <c r="G133" s="286">
        <v>11</v>
      </c>
    </row>
    <row r="134" spans="1:7" ht="12.75" customHeight="1" x14ac:dyDescent="0.2">
      <c r="A134" s="111" t="s">
        <v>90</v>
      </c>
      <c r="B134" s="351">
        <v>220</v>
      </c>
      <c r="C134" s="264">
        <v>1200</v>
      </c>
      <c r="D134" s="351">
        <v>220</v>
      </c>
      <c r="E134" s="263">
        <v>1200</v>
      </c>
      <c r="F134" s="351">
        <v>330</v>
      </c>
      <c r="G134" s="286">
        <v>1880</v>
      </c>
    </row>
    <row r="135" spans="1:7" ht="12.75" customHeight="1" x14ac:dyDescent="0.2">
      <c r="A135" s="111" t="s">
        <v>420</v>
      </c>
      <c r="B135" s="351">
        <v>6</v>
      </c>
      <c r="C135" s="264">
        <v>470</v>
      </c>
      <c r="D135" s="351">
        <v>6</v>
      </c>
      <c r="E135" s="263">
        <v>470</v>
      </c>
      <c r="F135" s="351">
        <v>12</v>
      </c>
      <c r="G135" s="286">
        <v>710</v>
      </c>
    </row>
    <row r="136" spans="1:7" ht="12.75" customHeight="1" x14ac:dyDescent="0.2">
      <c r="A136" s="111" t="s">
        <v>291</v>
      </c>
      <c r="B136" s="351">
        <v>9.8000000000000007</v>
      </c>
      <c r="C136" s="264">
        <v>2100</v>
      </c>
      <c r="D136" s="351">
        <v>62</v>
      </c>
      <c r="E136" s="263">
        <v>5800</v>
      </c>
      <c r="F136" s="351">
        <v>9.8000000000000007</v>
      </c>
      <c r="G136" s="286">
        <v>2100</v>
      </c>
    </row>
    <row r="137" spans="1:7" ht="12.75" customHeight="1" x14ac:dyDescent="0.2">
      <c r="A137" s="111" t="s">
        <v>21</v>
      </c>
      <c r="B137" s="351">
        <v>2.0000000000000001E-4</v>
      </c>
      <c r="C137" s="264">
        <v>0.21</v>
      </c>
      <c r="D137" s="351">
        <v>2.0000000000000001E-4</v>
      </c>
      <c r="E137" s="263">
        <v>0.73</v>
      </c>
      <c r="F137" s="351">
        <v>2.0000000000000001E-4</v>
      </c>
      <c r="G137" s="286">
        <v>0.21</v>
      </c>
    </row>
    <row r="138" spans="1:7" ht="12.75" customHeight="1" x14ac:dyDescent="0.2">
      <c r="A138" s="111" t="s">
        <v>44</v>
      </c>
      <c r="B138" s="351">
        <v>500</v>
      </c>
      <c r="C138" s="264">
        <v>5000</v>
      </c>
      <c r="D138" s="351">
        <v>500</v>
      </c>
      <c r="E138" s="263">
        <v>5000</v>
      </c>
      <c r="F138" s="351">
        <v>3700</v>
      </c>
      <c r="G138" s="286">
        <v>5000</v>
      </c>
    </row>
    <row r="139" spans="1:7" ht="12.75" customHeight="1" x14ac:dyDescent="0.2">
      <c r="A139" s="111" t="s">
        <v>43</v>
      </c>
      <c r="B139" s="351">
        <v>640</v>
      </c>
      <c r="C139" s="264">
        <v>2500</v>
      </c>
      <c r="D139" s="351">
        <v>640</v>
      </c>
      <c r="E139" s="263">
        <v>2500</v>
      </c>
      <c r="F139" s="351">
        <v>640</v>
      </c>
      <c r="G139" s="286">
        <v>2500</v>
      </c>
    </row>
    <row r="140" spans="1:7" ht="12.75" customHeight="1" x14ac:dyDescent="0.2">
      <c r="A140" s="111" t="s">
        <v>665</v>
      </c>
      <c r="B140" s="351">
        <v>640</v>
      </c>
      <c r="C140" s="264">
        <v>2500</v>
      </c>
      <c r="D140" s="351">
        <v>640</v>
      </c>
      <c r="E140" s="263">
        <v>2500</v>
      </c>
      <c r="F140" s="351">
        <v>640</v>
      </c>
      <c r="G140" s="286">
        <v>2500</v>
      </c>
    </row>
    <row r="141" spans="1:7" ht="12.75" customHeight="1" x14ac:dyDescent="0.2">
      <c r="A141" s="111" t="s">
        <v>705</v>
      </c>
      <c r="B141" s="351">
        <v>110</v>
      </c>
      <c r="C141" s="264">
        <v>420</v>
      </c>
      <c r="D141" s="351">
        <v>130</v>
      </c>
      <c r="E141" s="263">
        <v>420</v>
      </c>
      <c r="F141" s="351">
        <v>110</v>
      </c>
      <c r="G141" s="286">
        <v>700</v>
      </c>
    </row>
    <row r="142" spans="1:7" ht="12.75" customHeight="1" x14ac:dyDescent="0.2">
      <c r="A142" s="111" t="s">
        <v>706</v>
      </c>
      <c r="B142" s="351">
        <v>11</v>
      </c>
      <c r="C142" s="264">
        <v>6000</v>
      </c>
      <c r="D142" s="351">
        <v>76</v>
      </c>
      <c r="E142" s="263">
        <v>6000</v>
      </c>
      <c r="F142" s="351">
        <v>11</v>
      </c>
      <c r="G142" s="286">
        <v>10400</v>
      </c>
    </row>
    <row r="143" spans="1:7" ht="12.75" customHeight="1" x14ac:dyDescent="0.2">
      <c r="A143" s="111" t="s">
        <v>421</v>
      </c>
      <c r="B143" s="351">
        <v>730</v>
      </c>
      <c r="C143" s="264">
        <v>5200</v>
      </c>
      <c r="D143" s="351">
        <v>730</v>
      </c>
      <c r="E143" s="263">
        <v>6000</v>
      </c>
      <c r="F143" s="351">
        <v>1200</v>
      </c>
      <c r="G143" s="286">
        <v>5200</v>
      </c>
    </row>
    <row r="144" spans="1:7" ht="12.75" customHeight="1" x14ac:dyDescent="0.2">
      <c r="A144" s="111" t="s">
        <v>422</v>
      </c>
      <c r="B144" s="351">
        <v>47</v>
      </c>
      <c r="C144" s="264">
        <v>700</v>
      </c>
      <c r="D144" s="351">
        <v>200</v>
      </c>
      <c r="E144" s="263">
        <v>15000</v>
      </c>
      <c r="F144" s="351">
        <v>47</v>
      </c>
      <c r="G144" s="286">
        <v>700</v>
      </c>
    </row>
    <row r="145" spans="1:7" ht="12.75" customHeight="1" x14ac:dyDescent="0.2">
      <c r="A145" s="111" t="s">
        <v>423</v>
      </c>
      <c r="B145" s="351">
        <v>1.9</v>
      </c>
      <c r="C145" s="264">
        <v>17</v>
      </c>
      <c r="D145" s="351">
        <v>1.9</v>
      </c>
      <c r="E145" s="263">
        <v>17</v>
      </c>
      <c r="F145" s="351">
        <v>12</v>
      </c>
      <c r="G145" s="286">
        <v>259</v>
      </c>
    </row>
    <row r="146" spans="1:7" ht="12.75" customHeight="1" x14ac:dyDescent="0.2">
      <c r="A146" s="111" t="s">
        <v>424</v>
      </c>
      <c r="B146" s="351">
        <v>4.9000000000000004</v>
      </c>
      <c r="C146" s="264">
        <v>39</v>
      </c>
      <c r="D146" s="351">
        <v>4.9000000000000004</v>
      </c>
      <c r="E146" s="263">
        <v>39</v>
      </c>
      <c r="F146" s="351">
        <v>6.5</v>
      </c>
      <c r="G146" s="286">
        <v>39</v>
      </c>
    </row>
    <row r="147" spans="1:7" ht="12.75" customHeight="1" x14ac:dyDescent="0.2">
      <c r="A147" s="134" t="s">
        <v>91</v>
      </c>
      <c r="B147" s="351">
        <v>686</v>
      </c>
      <c r="C147" s="264">
        <v>686</v>
      </c>
      <c r="D147" s="351">
        <v>686</v>
      </c>
      <c r="E147" s="263">
        <v>686</v>
      </c>
      <c r="F147" s="351">
        <v>686</v>
      </c>
      <c r="G147" s="286">
        <v>686</v>
      </c>
    </row>
    <row r="148" spans="1:7" ht="12.75" customHeight="1" x14ac:dyDescent="0.2">
      <c r="A148" s="111" t="s">
        <v>92</v>
      </c>
      <c r="B148" s="351">
        <v>30</v>
      </c>
      <c r="C148" s="264">
        <v>270</v>
      </c>
      <c r="D148" s="351">
        <v>30</v>
      </c>
      <c r="E148" s="263">
        <v>270</v>
      </c>
      <c r="F148" s="351">
        <v>50</v>
      </c>
      <c r="G148" s="286">
        <v>270</v>
      </c>
    </row>
    <row r="149" spans="1:7" ht="12.75" customHeight="1" x14ac:dyDescent="0.2">
      <c r="A149" s="111" t="s">
        <v>93</v>
      </c>
      <c r="B149" s="351">
        <v>14</v>
      </c>
      <c r="C149" s="264">
        <v>140</v>
      </c>
      <c r="D149" s="351">
        <v>14</v>
      </c>
      <c r="E149" s="263">
        <v>140</v>
      </c>
      <c r="F149" s="351">
        <v>14</v>
      </c>
      <c r="G149" s="286">
        <v>140</v>
      </c>
    </row>
    <row r="150" spans="1:7" ht="12.75" customHeight="1" x14ac:dyDescent="0.2">
      <c r="A150" s="111" t="s">
        <v>94</v>
      </c>
      <c r="B150" s="351">
        <v>0.61927383780115375</v>
      </c>
      <c r="C150" s="264">
        <v>0.61927383780115375</v>
      </c>
      <c r="D150" s="351">
        <v>0.61927383780115375</v>
      </c>
      <c r="E150" s="263">
        <v>0.61927383780115375</v>
      </c>
      <c r="F150" s="351">
        <v>0.61927383780115375</v>
      </c>
      <c r="G150" s="286">
        <v>0.61927383780115375</v>
      </c>
    </row>
    <row r="151" spans="1:7" ht="12.75" customHeight="1" x14ac:dyDescent="0.2">
      <c r="A151" s="111" t="s">
        <v>513</v>
      </c>
      <c r="B151" s="351">
        <v>1.1399999999999999</v>
      </c>
      <c r="C151" s="264">
        <v>20.5</v>
      </c>
      <c r="D151" s="351">
        <v>1.1399999999999999</v>
      </c>
      <c r="E151" s="263">
        <v>20.5</v>
      </c>
      <c r="F151" s="351">
        <v>1.1399999999999999</v>
      </c>
      <c r="G151" s="286">
        <v>20.5</v>
      </c>
    </row>
    <row r="152" spans="1:7" ht="12.75" customHeight="1" x14ac:dyDescent="0.2">
      <c r="A152" s="111" t="s">
        <v>802</v>
      </c>
      <c r="B152" s="351">
        <v>10</v>
      </c>
      <c r="C152" s="264">
        <v>27</v>
      </c>
      <c r="D152" s="351">
        <v>11</v>
      </c>
      <c r="E152" s="263">
        <v>27</v>
      </c>
      <c r="F152" s="351">
        <v>10</v>
      </c>
      <c r="G152" s="286">
        <v>30</v>
      </c>
    </row>
    <row r="153" spans="1:7" ht="12.75" customHeight="1" x14ac:dyDescent="0.2">
      <c r="A153" s="111" t="s">
        <v>514</v>
      </c>
      <c r="B153" s="351">
        <v>40.109890109890109</v>
      </c>
      <c r="C153" s="264">
        <v>40.109890109890109</v>
      </c>
      <c r="D153" s="351">
        <v>40.109890109890109</v>
      </c>
      <c r="E153" s="263">
        <v>40.109890109890109</v>
      </c>
      <c r="F153" s="351">
        <v>40.109890109890109</v>
      </c>
      <c r="G153" s="286">
        <v>40.109890109890109</v>
      </c>
    </row>
    <row r="154" spans="1:7" ht="12.75" customHeight="1" x14ac:dyDescent="0.2">
      <c r="A154" s="111" t="s">
        <v>516</v>
      </c>
      <c r="B154" s="351">
        <v>13</v>
      </c>
      <c r="C154" s="264">
        <v>210</v>
      </c>
      <c r="D154" s="351">
        <v>13</v>
      </c>
      <c r="E154" s="263">
        <v>210</v>
      </c>
      <c r="F154" s="351">
        <v>90</v>
      </c>
      <c r="G154" s="286">
        <v>570</v>
      </c>
    </row>
    <row r="155" spans="1:7" ht="12.75" customHeight="1" x14ac:dyDescent="0.2">
      <c r="A155" s="111" t="s">
        <v>425</v>
      </c>
      <c r="B155" s="351">
        <v>27</v>
      </c>
      <c r="C155" s="264">
        <v>90</v>
      </c>
      <c r="D155" s="351">
        <v>27</v>
      </c>
      <c r="E155" s="263">
        <v>120</v>
      </c>
      <c r="F155" s="351">
        <v>81</v>
      </c>
      <c r="G155" s="286">
        <v>90</v>
      </c>
    </row>
    <row r="156" spans="1:7" ht="12.75" customHeight="1" x14ac:dyDescent="0.2">
      <c r="A156" s="111" t="s">
        <v>426</v>
      </c>
      <c r="B156" s="351">
        <v>930</v>
      </c>
      <c r="C156" s="264">
        <v>8400</v>
      </c>
      <c r="D156" s="351">
        <v>930</v>
      </c>
      <c r="E156" s="263">
        <v>8400</v>
      </c>
      <c r="F156" s="351">
        <v>930</v>
      </c>
      <c r="G156" s="286">
        <v>8400</v>
      </c>
    </row>
    <row r="157" spans="1:7" ht="12.75" customHeight="1" x14ac:dyDescent="0.2">
      <c r="A157" s="111" t="s">
        <v>427</v>
      </c>
      <c r="B157" s="351">
        <v>13</v>
      </c>
      <c r="C157" s="264">
        <v>230</v>
      </c>
      <c r="D157" s="351">
        <v>27</v>
      </c>
      <c r="E157" s="263">
        <v>240</v>
      </c>
      <c r="F157" s="351">
        <v>13</v>
      </c>
      <c r="G157" s="286">
        <v>230</v>
      </c>
    </row>
    <row r="158" spans="1:7" ht="12.75" customHeight="1" thickBot="1" x14ac:dyDescent="0.25">
      <c r="A158" s="148" t="s">
        <v>428</v>
      </c>
      <c r="B158" s="351">
        <v>22</v>
      </c>
      <c r="C158" s="264">
        <v>22</v>
      </c>
      <c r="D158" s="351">
        <v>22</v>
      </c>
      <c r="E158" s="263">
        <v>22</v>
      </c>
      <c r="F158" s="351">
        <v>86</v>
      </c>
      <c r="G158" s="286">
        <v>95</v>
      </c>
    </row>
    <row r="159" spans="1:7" ht="13.5" thickTop="1" x14ac:dyDescent="0.2">
      <c r="A159" s="65" t="s">
        <v>432</v>
      </c>
      <c r="B159" s="151"/>
      <c r="C159" s="151"/>
      <c r="D159" s="151"/>
      <c r="E159" s="151"/>
      <c r="F159" s="151"/>
      <c r="G159" s="335"/>
    </row>
    <row r="160" spans="1:7" x14ac:dyDescent="0.2">
      <c r="A160" s="149" t="s">
        <v>327</v>
      </c>
      <c r="B160" s="108"/>
      <c r="C160" s="108"/>
      <c r="D160" s="338"/>
      <c r="E160" s="338"/>
      <c r="F160" s="338"/>
      <c r="G160" s="355"/>
    </row>
    <row r="161" spans="1:7" ht="13.5" thickBot="1" x14ac:dyDescent="0.25">
      <c r="A161" s="68" t="s">
        <v>458</v>
      </c>
      <c r="B161" s="114"/>
      <c r="C161" s="114"/>
      <c r="D161" s="449"/>
      <c r="E161" s="449"/>
      <c r="F161" s="449"/>
      <c r="G161" s="596"/>
    </row>
    <row r="162" spans="1:7" ht="13.5" thickTop="1" x14ac:dyDescent="0.2"/>
  </sheetData>
  <sheetProtection algorithmName="SHA-512" hashValue="WxWeQhEvRbeJM+CNZQ2pWUhfoW04uvhGdoLsxaHzFaA2viwm7vdyWPYVK1JZWEjDSca3rplU9uRIbUGAxDdbsQ==" saltValue="yvuZJ1Xl8a9H+iNtIHzQgQ==" spinCount="100000" sheet="1" objects="1" scenarios="1"/>
  <phoneticPr fontId="15" type="noConversion"/>
  <printOptions horizontalCentered="1"/>
  <pageMargins left="0.75" right="0.75" top="0.62" bottom="1" header="0.5" footer="0.5"/>
  <pageSetup scale="82" fitToHeight="4" orientation="landscape" horizontalDpi="4294967293" r:id="rId1"/>
  <headerFooter alignWithMargins="0">
    <oddFooter>&amp;LHawai'i DOH
Fall 2017&amp;CPage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K171"/>
  <sheetViews>
    <sheetView tabSelected="1" zoomScale="85" zoomScaleNormal="85" workbookViewId="0">
      <pane ySplit="3180" topLeftCell="A7" activePane="bottomLeft"/>
      <selection sqref="A1:XFD1048576"/>
      <selection pane="bottomLeft" activeCell="I16" sqref="I16"/>
    </sheetView>
  </sheetViews>
  <sheetFormatPr defaultColWidth="9.140625" defaultRowHeight="12.75" x14ac:dyDescent="0.2"/>
  <cols>
    <col min="1" max="1" width="40.5703125" style="126" customWidth="1"/>
    <col min="2" max="2" width="12.28515625" style="341" customWidth="1"/>
    <col min="3" max="3" width="19.7109375" style="341" customWidth="1"/>
    <col min="4" max="4" width="14.140625" style="341" customWidth="1"/>
    <col min="5" max="5" width="13.5703125" style="341" customWidth="1"/>
    <col min="6" max="6" width="11.5703125" style="419" customWidth="1"/>
    <col min="7" max="7" width="10.140625" style="420" customWidth="1"/>
    <col min="8" max="8" width="11.42578125" style="421" customWidth="1"/>
    <col min="9" max="9" width="12.5703125" style="421" customWidth="1"/>
    <col min="10" max="10" width="9.140625" style="367"/>
    <col min="11" max="16384" width="9.140625" style="126"/>
  </cols>
  <sheetData>
    <row r="1" spans="1:11" s="366" customFormat="1" ht="47.25" x14ac:dyDescent="0.25">
      <c r="A1" s="144" t="s">
        <v>123</v>
      </c>
      <c r="B1" s="363"/>
      <c r="C1" s="363"/>
      <c r="D1" s="363"/>
      <c r="E1" s="364"/>
      <c r="F1" s="365"/>
      <c r="G1" s="365"/>
      <c r="H1" s="363"/>
      <c r="I1" s="363"/>
      <c r="J1" s="363"/>
      <c r="K1" s="129"/>
    </row>
    <row r="2" spans="1:11" s="145" customFormat="1" ht="16.5" thickBot="1" x14ac:dyDescent="0.3">
      <c r="A2" s="144"/>
      <c r="B2" s="363"/>
      <c r="C2" s="363"/>
      <c r="D2" s="363"/>
      <c r="E2" s="364"/>
      <c r="F2" s="365"/>
      <c r="G2" s="365"/>
      <c r="H2" s="363"/>
      <c r="I2" s="363"/>
      <c r="J2" s="367"/>
    </row>
    <row r="3" spans="1:11" s="366" customFormat="1" ht="14.1" customHeight="1" thickTop="1" thickBot="1" x14ac:dyDescent="0.25">
      <c r="A3" s="368"/>
      <c r="B3" s="369" t="s">
        <v>717</v>
      </c>
      <c r="C3" s="370"/>
      <c r="D3" s="371"/>
      <c r="E3" s="371"/>
      <c r="F3" s="372"/>
      <c r="G3" s="371"/>
      <c r="H3" s="371"/>
      <c r="I3" s="373"/>
    </row>
    <row r="4" spans="1:11" s="366" customFormat="1" ht="35.25" customHeight="1" thickTop="1" thickBot="1" x14ac:dyDescent="0.25">
      <c r="A4" s="964" t="s">
        <v>194</v>
      </c>
      <c r="B4" s="969" t="s">
        <v>718</v>
      </c>
      <c r="C4" s="374"/>
      <c r="D4" s="967" t="s">
        <v>772</v>
      </c>
      <c r="E4" s="962" t="s">
        <v>864</v>
      </c>
      <c r="F4" s="962" t="s">
        <v>310</v>
      </c>
      <c r="G4" s="375" t="s">
        <v>770</v>
      </c>
      <c r="H4" s="376"/>
      <c r="I4" s="377" t="s">
        <v>319</v>
      </c>
    </row>
    <row r="5" spans="1:11" s="366" customFormat="1" ht="48.75" customHeight="1" x14ac:dyDescent="0.2">
      <c r="A5" s="965"/>
      <c r="B5" s="970"/>
      <c r="C5" s="378"/>
      <c r="D5" s="968"/>
      <c r="E5" s="963"/>
      <c r="F5" s="963"/>
      <c r="G5" s="379" t="s">
        <v>517</v>
      </c>
      <c r="H5" s="380" t="s">
        <v>476</v>
      </c>
      <c r="I5" s="381" t="s">
        <v>518</v>
      </c>
    </row>
    <row r="6" spans="1:11" s="366" customFormat="1" ht="12" thickBot="1" x14ac:dyDescent="0.25">
      <c r="A6" s="966"/>
      <c r="B6" s="971"/>
      <c r="C6" s="382" t="s">
        <v>429</v>
      </c>
      <c r="D6" s="383" t="s">
        <v>713</v>
      </c>
      <c r="E6" s="384" t="s">
        <v>714</v>
      </c>
      <c r="F6" s="385" t="s">
        <v>712</v>
      </c>
      <c r="G6" s="386" t="s">
        <v>408</v>
      </c>
      <c r="H6" s="387" t="s">
        <v>715</v>
      </c>
      <c r="I6" s="388" t="s">
        <v>833</v>
      </c>
    </row>
    <row r="7" spans="1:11" s="366" customFormat="1" ht="11.45" customHeight="1" x14ac:dyDescent="0.2">
      <c r="A7" s="138" t="s">
        <v>477</v>
      </c>
      <c r="B7" s="389">
        <v>118.02725999999998</v>
      </c>
      <c r="C7" s="390" t="s">
        <v>572</v>
      </c>
      <c r="D7" s="391">
        <v>1000</v>
      </c>
      <c r="E7" s="389" t="s">
        <v>830</v>
      </c>
      <c r="F7" s="389" t="s">
        <v>816</v>
      </c>
      <c r="G7" s="392">
        <v>655.66366759501079</v>
      </c>
      <c r="H7" s="393">
        <v>118.02725999999998</v>
      </c>
      <c r="I7" s="394">
        <v>118.02733726415093</v>
      </c>
    </row>
    <row r="8" spans="1:11" s="366" customFormat="1" ht="11.45" customHeight="1" x14ac:dyDescent="0.2">
      <c r="A8" s="111" t="s">
        <v>478</v>
      </c>
      <c r="B8" s="395">
        <v>99.925781920903958</v>
      </c>
      <c r="C8" s="396" t="s">
        <v>1025</v>
      </c>
      <c r="D8" s="397">
        <v>500</v>
      </c>
      <c r="E8" s="395" t="s">
        <v>830</v>
      </c>
      <c r="F8" s="395" t="s">
        <v>816</v>
      </c>
      <c r="G8" s="398">
        <v>339.48905290891071</v>
      </c>
      <c r="H8" s="264" t="s">
        <v>1026</v>
      </c>
      <c r="I8" s="399">
        <v>99.925781920903958</v>
      </c>
    </row>
    <row r="9" spans="1:11" s="366" customFormat="1" ht="11.45" customHeight="1" x14ac:dyDescent="0.2">
      <c r="A9" s="111" t="s">
        <v>479</v>
      </c>
      <c r="B9" s="395">
        <v>9.5058182007759449</v>
      </c>
      <c r="C9" s="396" t="s">
        <v>1025</v>
      </c>
      <c r="D9" s="397">
        <v>500</v>
      </c>
      <c r="E9" s="395" t="s">
        <v>830</v>
      </c>
      <c r="F9" s="395" t="s">
        <v>816</v>
      </c>
      <c r="G9" s="398">
        <v>12169.003850047891</v>
      </c>
      <c r="H9" s="264">
        <v>13820.076342857144</v>
      </c>
      <c r="I9" s="399">
        <v>9.5058182007759449</v>
      </c>
    </row>
    <row r="10" spans="1:11" s="366" customFormat="1" ht="11.45" customHeight="1" x14ac:dyDescent="0.2">
      <c r="A10" s="111" t="s">
        <v>480</v>
      </c>
      <c r="B10" s="395">
        <v>3.910714285714286</v>
      </c>
      <c r="C10" s="396" t="s">
        <v>573</v>
      </c>
      <c r="D10" s="397">
        <v>1000</v>
      </c>
      <c r="E10" s="395" t="s">
        <v>830</v>
      </c>
      <c r="F10" s="395" t="s">
        <v>816</v>
      </c>
      <c r="G10" s="398">
        <v>3.910714285714286</v>
      </c>
      <c r="H10" s="264" t="s">
        <v>816</v>
      </c>
      <c r="I10" s="399">
        <v>8.3677457928301884</v>
      </c>
    </row>
    <row r="11" spans="1:11" s="366" customFormat="1" ht="11.45" customHeight="1" x14ac:dyDescent="0.2">
      <c r="A11" s="111" t="s">
        <v>133</v>
      </c>
      <c r="B11" s="395">
        <v>12.829768732746592</v>
      </c>
      <c r="C11" s="396" t="s">
        <v>1025</v>
      </c>
      <c r="D11" s="397">
        <v>500</v>
      </c>
      <c r="E11" s="395" t="s">
        <v>830</v>
      </c>
      <c r="F11" s="395" t="s">
        <v>816</v>
      </c>
      <c r="G11" s="398">
        <v>113.78462320028632</v>
      </c>
      <c r="H11" s="264" t="s">
        <v>816</v>
      </c>
      <c r="I11" s="399">
        <v>12.829768732746592</v>
      </c>
    </row>
    <row r="12" spans="1:11" s="366" customFormat="1" ht="11.45" customHeight="1" x14ac:dyDescent="0.2">
      <c r="A12" s="134" t="s">
        <v>134</v>
      </c>
      <c r="B12" s="395">
        <v>1.8842824257981663</v>
      </c>
      <c r="C12" s="396" t="s">
        <v>1025</v>
      </c>
      <c r="D12" s="397">
        <v>500</v>
      </c>
      <c r="E12" s="395" t="s">
        <v>830</v>
      </c>
      <c r="F12" s="395" t="s">
        <v>816</v>
      </c>
      <c r="G12" s="398">
        <v>30.846521512420448</v>
      </c>
      <c r="H12" s="264" t="s">
        <v>816</v>
      </c>
      <c r="I12" s="399">
        <v>1.8842824257981663</v>
      </c>
    </row>
    <row r="13" spans="1:11" s="366" customFormat="1" ht="11.45" customHeight="1" x14ac:dyDescent="0.2">
      <c r="A13" s="134" t="s">
        <v>68</v>
      </c>
      <c r="B13" s="395">
        <v>1.8842824257981663</v>
      </c>
      <c r="C13" s="396" t="s">
        <v>1025</v>
      </c>
      <c r="D13" s="397">
        <v>500</v>
      </c>
      <c r="E13" s="395" t="s">
        <v>830</v>
      </c>
      <c r="F13" s="395" t="s">
        <v>816</v>
      </c>
      <c r="G13" s="398">
        <v>30.631516977623185</v>
      </c>
      <c r="H13" s="264" t="s">
        <v>816</v>
      </c>
      <c r="I13" s="399">
        <v>1.8842824257981663</v>
      </c>
    </row>
    <row r="14" spans="1:11" s="366" customFormat="1" ht="11.45" customHeight="1" x14ac:dyDescent="0.2">
      <c r="A14" s="111" t="s">
        <v>481</v>
      </c>
      <c r="B14" s="395">
        <v>4.2251984613333331</v>
      </c>
      <c r="C14" s="396" t="s">
        <v>572</v>
      </c>
      <c r="D14" s="397">
        <v>500</v>
      </c>
      <c r="E14" s="395" t="s">
        <v>830</v>
      </c>
      <c r="F14" s="395" t="s">
        <v>816</v>
      </c>
      <c r="G14" s="398">
        <v>3497.7347371954179</v>
      </c>
      <c r="H14" s="264">
        <v>4.2251984613333331</v>
      </c>
      <c r="I14" s="399">
        <v>4.2251987225786163</v>
      </c>
    </row>
    <row r="15" spans="1:11" s="366" customFormat="1" ht="11.45" customHeight="1" x14ac:dyDescent="0.2">
      <c r="A15" s="111" t="s">
        <v>482</v>
      </c>
      <c r="B15" s="395">
        <v>6.2571428571428571</v>
      </c>
      <c r="C15" s="396" t="s">
        <v>573</v>
      </c>
      <c r="D15" s="397">
        <v>1000</v>
      </c>
      <c r="E15" s="395" t="s">
        <v>830</v>
      </c>
      <c r="F15" s="395">
        <v>2.4</v>
      </c>
      <c r="G15" s="398">
        <v>6.2571428571428571</v>
      </c>
      <c r="H15" s="264" t="s">
        <v>816</v>
      </c>
      <c r="I15" s="399" t="s">
        <v>1027</v>
      </c>
      <c r="J15" s="124"/>
      <c r="K15" s="400"/>
    </row>
    <row r="16" spans="1:11" s="366" customFormat="1" ht="11.45" customHeight="1" x14ac:dyDescent="0.2">
      <c r="A16" s="111" t="s">
        <v>584</v>
      </c>
      <c r="B16" s="395">
        <v>24</v>
      </c>
      <c r="C16" s="396" t="s">
        <v>310</v>
      </c>
      <c r="D16" s="397">
        <v>1000</v>
      </c>
      <c r="E16" s="395" t="s">
        <v>830</v>
      </c>
      <c r="F16" s="395">
        <v>24</v>
      </c>
      <c r="G16" s="398">
        <v>23</v>
      </c>
      <c r="H16" s="264" t="s">
        <v>816</v>
      </c>
      <c r="I16" s="399" t="s">
        <v>1027</v>
      </c>
    </row>
    <row r="17" spans="1:9" s="366" customFormat="1" ht="11.45" customHeight="1" x14ac:dyDescent="0.2">
      <c r="A17" s="111" t="s">
        <v>69</v>
      </c>
      <c r="B17" s="395">
        <v>0.11180104469040002</v>
      </c>
      <c r="C17" s="396" t="s">
        <v>1025</v>
      </c>
      <c r="D17" s="397">
        <v>500</v>
      </c>
      <c r="E17" s="395" t="s">
        <v>830</v>
      </c>
      <c r="F17" s="395" t="s">
        <v>816</v>
      </c>
      <c r="G17" s="398">
        <v>2.2732603019174396</v>
      </c>
      <c r="H17" s="264" t="s">
        <v>816</v>
      </c>
      <c r="I17" s="399">
        <v>0.11180104469040002</v>
      </c>
    </row>
    <row r="18" spans="1:9" s="366" customFormat="1" ht="11.45" customHeight="1" x14ac:dyDescent="0.2">
      <c r="A18" s="111" t="s">
        <v>585</v>
      </c>
      <c r="B18" s="395">
        <v>1000</v>
      </c>
      <c r="C18" s="396" t="s">
        <v>1028</v>
      </c>
      <c r="D18" s="397">
        <v>1000</v>
      </c>
      <c r="E18" s="395" t="s">
        <v>830</v>
      </c>
      <c r="F18" s="395">
        <v>690</v>
      </c>
      <c r="G18" s="398">
        <v>3061.0483042137716</v>
      </c>
      <c r="H18" s="264" t="s">
        <v>816</v>
      </c>
      <c r="I18" s="399" t="s">
        <v>1027</v>
      </c>
    </row>
    <row r="19" spans="1:9" s="366" customFormat="1" ht="11.45" customHeight="1" x14ac:dyDescent="0.2">
      <c r="A19" s="111" t="s">
        <v>964</v>
      </c>
      <c r="B19" s="395">
        <v>0.15626576008568144</v>
      </c>
      <c r="C19" s="396" t="s">
        <v>1025</v>
      </c>
      <c r="D19" s="397">
        <v>1000</v>
      </c>
      <c r="E19" s="395" t="s">
        <v>830</v>
      </c>
      <c r="F19" s="395" t="s">
        <v>816</v>
      </c>
      <c r="G19" s="398">
        <v>632.13679555714634</v>
      </c>
      <c r="H19" s="264" t="s">
        <v>816</v>
      </c>
      <c r="I19" s="399">
        <v>0.15626576008568144</v>
      </c>
    </row>
    <row r="20" spans="1:9" s="366" customFormat="1" ht="11.45" customHeight="1" x14ac:dyDescent="0.2">
      <c r="A20" s="111" t="s">
        <v>586</v>
      </c>
      <c r="B20" s="395">
        <v>0.29829600000000001</v>
      </c>
      <c r="C20" s="396" t="s">
        <v>1025</v>
      </c>
      <c r="D20" s="397">
        <v>500</v>
      </c>
      <c r="E20" s="395" t="s">
        <v>830</v>
      </c>
      <c r="F20" s="395" t="s">
        <v>816</v>
      </c>
      <c r="G20" s="398">
        <v>1.2018127077135361</v>
      </c>
      <c r="H20" s="264">
        <v>0.76939408284023669</v>
      </c>
      <c r="I20" s="399">
        <v>0.29829600000000001</v>
      </c>
    </row>
    <row r="21" spans="1:9" s="366" customFormat="1" ht="11.45" customHeight="1" x14ac:dyDescent="0.2">
      <c r="A21" s="111" t="s">
        <v>587</v>
      </c>
      <c r="B21" s="395">
        <v>9.9781008719534601</v>
      </c>
      <c r="C21" s="396" t="s">
        <v>1025</v>
      </c>
      <c r="D21" s="397">
        <v>500</v>
      </c>
      <c r="E21" s="395" t="s">
        <v>830</v>
      </c>
      <c r="F21" s="395" t="s">
        <v>816</v>
      </c>
      <c r="G21" s="398">
        <v>11.131115733318255</v>
      </c>
      <c r="H21" s="264" t="s">
        <v>816</v>
      </c>
      <c r="I21" s="399">
        <v>9.9781008719534601</v>
      </c>
    </row>
    <row r="22" spans="1:9" s="366" customFormat="1" ht="11.45" customHeight="1" x14ac:dyDescent="0.2">
      <c r="A22" s="111" t="s">
        <v>588</v>
      </c>
      <c r="B22" s="395">
        <v>3.5639370920589939</v>
      </c>
      <c r="C22" s="396" t="s">
        <v>573</v>
      </c>
      <c r="D22" s="397">
        <v>500</v>
      </c>
      <c r="E22" s="395" t="s">
        <v>830</v>
      </c>
      <c r="F22" s="395" t="s">
        <v>816</v>
      </c>
      <c r="G22" s="398">
        <v>3.5639370920589939</v>
      </c>
      <c r="H22" s="264" t="s">
        <v>816</v>
      </c>
      <c r="I22" s="399">
        <v>19.501680571044002</v>
      </c>
    </row>
    <row r="23" spans="1:9" s="366" customFormat="1" ht="11.45" customHeight="1" x14ac:dyDescent="0.2">
      <c r="A23" s="111" t="s">
        <v>589</v>
      </c>
      <c r="B23" s="395">
        <v>11.285807709958021</v>
      </c>
      <c r="C23" s="396" t="s">
        <v>573</v>
      </c>
      <c r="D23" s="397">
        <v>500</v>
      </c>
      <c r="E23" s="395" t="s">
        <v>830</v>
      </c>
      <c r="F23" s="395" t="s">
        <v>816</v>
      </c>
      <c r="G23" s="398">
        <v>11.285807709958021</v>
      </c>
      <c r="H23" s="264" t="s">
        <v>816</v>
      </c>
      <c r="I23" s="399">
        <v>21.42634070517186</v>
      </c>
    </row>
    <row r="24" spans="1:9" s="366" customFormat="1" ht="11.45" customHeight="1" x14ac:dyDescent="0.2">
      <c r="A24" s="111" t="s">
        <v>590</v>
      </c>
      <c r="B24" s="395">
        <v>34.528000116195038</v>
      </c>
      <c r="C24" s="396" t="s">
        <v>1025</v>
      </c>
      <c r="D24" s="397">
        <v>500</v>
      </c>
      <c r="E24" s="395" t="s">
        <v>830</v>
      </c>
      <c r="F24" s="395" t="s">
        <v>816</v>
      </c>
      <c r="G24" s="398">
        <v>478.19569558367709</v>
      </c>
      <c r="H24" s="264" t="s">
        <v>816</v>
      </c>
      <c r="I24" s="399">
        <v>34.528000116195038</v>
      </c>
    </row>
    <row r="25" spans="1:9" s="366" customFormat="1" ht="11.45" customHeight="1" x14ac:dyDescent="0.2">
      <c r="A25" s="111" t="s">
        <v>591</v>
      </c>
      <c r="B25" s="395">
        <v>39.003361440024008</v>
      </c>
      <c r="C25" s="396" t="s">
        <v>1025</v>
      </c>
      <c r="D25" s="397">
        <v>500</v>
      </c>
      <c r="E25" s="395" t="s">
        <v>830</v>
      </c>
      <c r="F25" s="395" t="s">
        <v>816</v>
      </c>
      <c r="G25" s="398">
        <v>112.85807709958023</v>
      </c>
      <c r="H25" s="264" t="s">
        <v>816</v>
      </c>
      <c r="I25" s="399">
        <v>39.003361440024008</v>
      </c>
    </row>
    <row r="26" spans="1:9" s="366" customFormat="1" ht="11.45" customHeight="1" x14ac:dyDescent="0.2">
      <c r="A26" s="111" t="s">
        <v>100</v>
      </c>
      <c r="B26" s="395">
        <v>31.114129015408725</v>
      </c>
      <c r="C26" s="396" t="s">
        <v>573</v>
      </c>
      <c r="D26" s="397">
        <v>1000</v>
      </c>
      <c r="E26" s="395" t="s">
        <v>830</v>
      </c>
      <c r="F26" s="395">
        <v>3</v>
      </c>
      <c r="G26" s="398">
        <v>31.114129015408725</v>
      </c>
      <c r="H26" s="264" t="s">
        <v>816</v>
      </c>
      <c r="I26" s="399" t="s">
        <v>1027</v>
      </c>
    </row>
    <row r="27" spans="1:9" s="366" customFormat="1" ht="11.45" customHeight="1" x14ac:dyDescent="0.2">
      <c r="A27" s="111" t="s">
        <v>195</v>
      </c>
      <c r="B27" s="395">
        <v>10.157103856679932</v>
      </c>
      <c r="C27" s="396" t="s">
        <v>573</v>
      </c>
      <c r="D27" s="397">
        <v>500</v>
      </c>
      <c r="E27" s="395" t="s">
        <v>830</v>
      </c>
      <c r="F27" s="395" t="s">
        <v>816</v>
      </c>
      <c r="G27" s="398">
        <v>10.157103856679932</v>
      </c>
      <c r="H27" s="264" t="s">
        <v>1026</v>
      </c>
      <c r="I27" s="399">
        <v>230.95592832704406</v>
      </c>
    </row>
    <row r="28" spans="1:9" s="366" customFormat="1" ht="11.45" customHeight="1" x14ac:dyDescent="0.2">
      <c r="A28" s="111" t="s">
        <v>101</v>
      </c>
      <c r="B28" s="395">
        <v>7.4806635781006253E-5</v>
      </c>
      <c r="C28" s="396" t="s">
        <v>1025</v>
      </c>
      <c r="D28" s="397">
        <v>500</v>
      </c>
      <c r="E28" s="395" t="s">
        <v>830</v>
      </c>
      <c r="F28" s="395" t="s">
        <v>816</v>
      </c>
      <c r="G28" s="398">
        <v>0.23842763078674306</v>
      </c>
      <c r="H28" s="264">
        <v>7.8962365734984701E-3</v>
      </c>
      <c r="I28" s="399">
        <v>7.4806635781006253E-5</v>
      </c>
    </row>
    <row r="29" spans="1:9" s="366" customFormat="1" ht="11.45" customHeight="1" x14ac:dyDescent="0.2">
      <c r="A29" s="353" t="s">
        <v>927</v>
      </c>
      <c r="B29" s="395">
        <v>4.0411040595122452E-3</v>
      </c>
      <c r="C29" s="396" t="s">
        <v>1025</v>
      </c>
      <c r="D29" s="397">
        <v>500</v>
      </c>
      <c r="E29" s="395" t="s">
        <v>830</v>
      </c>
      <c r="F29" s="395" t="s">
        <v>816</v>
      </c>
      <c r="G29" s="398">
        <v>3.7245820040701219</v>
      </c>
      <c r="H29" s="264" t="s">
        <v>1026</v>
      </c>
      <c r="I29" s="399">
        <v>4.0411040595122452E-3</v>
      </c>
    </row>
    <row r="30" spans="1:9" s="366" customFormat="1" ht="11.45" customHeight="1" x14ac:dyDescent="0.2">
      <c r="A30" s="111" t="s">
        <v>102</v>
      </c>
      <c r="B30" s="395">
        <v>37.34554262742413</v>
      </c>
      <c r="C30" s="396" t="s">
        <v>573</v>
      </c>
      <c r="D30" s="397">
        <v>500</v>
      </c>
      <c r="E30" s="395" t="s">
        <v>830</v>
      </c>
      <c r="F30" s="395" t="s">
        <v>816</v>
      </c>
      <c r="G30" s="398">
        <v>37.34554262742413</v>
      </c>
      <c r="H30" s="264" t="s">
        <v>816</v>
      </c>
      <c r="I30" s="399">
        <v>193.77900056224536</v>
      </c>
    </row>
    <row r="31" spans="1:9" s="366" customFormat="1" ht="11.45" customHeight="1" x14ac:dyDescent="0.2">
      <c r="A31" s="111" t="s">
        <v>103</v>
      </c>
      <c r="B31" s="395">
        <v>1000</v>
      </c>
      <c r="C31" s="396" t="s">
        <v>1028</v>
      </c>
      <c r="D31" s="397">
        <v>1000</v>
      </c>
      <c r="E31" s="395" t="s">
        <v>830</v>
      </c>
      <c r="F31" s="395" t="s">
        <v>816</v>
      </c>
      <c r="G31" s="398">
        <v>3126.8470643815126</v>
      </c>
      <c r="H31" s="264" t="s">
        <v>816</v>
      </c>
      <c r="I31" s="399" t="s">
        <v>1027</v>
      </c>
    </row>
    <row r="32" spans="1:9" s="366" customFormat="1" ht="11.45" customHeight="1" x14ac:dyDescent="0.2">
      <c r="A32" s="111" t="s">
        <v>104</v>
      </c>
      <c r="B32" s="395">
        <v>2.4803241364214777E-3</v>
      </c>
      <c r="C32" s="396" t="s">
        <v>1025</v>
      </c>
      <c r="D32" s="397">
        <v>932.0059079245284</v>
      </c>
      <c r="E32" s="395" t="s">
        <v>830</v>
      </c>
      <c r="F32" s="395" t="s">
        <v>816</v>
      </c>
      <c r="G32" s="398">
        <v>0.31751238306685059</v>
      </c>
      <c r="H32" s="264">
        <v>1.6219659043659043E-2</v>
      </c>
      <c r="I32" s="399">
        <v>2.4803241364214777E-3</v>
      </c>
    </row>
    <row r="33" spans="1:9" s="366" customFormat="1" ht="11.45" customHeight="1" x14ac:dyDescent="0.2">
      <c r="A33" s="111" t="s">
        <v>105</v>
      </c>
      <c r="B33" s="395">
        <v>0.69071199999999999</v>
      </c>
      <c r="C33" s="396" t="s">
        <v>1025</v>
      </c>
      <c r="D33" s="397">
        <v>500</v>
      </c>
      <c r="E33" s="395" t="s">
        <v>830</v>
      </c>
      <c r="F33" s="395" t="s">
        <v>816</v>
      </c>
      <c r="G33" s="398">
        <v>20.335256675423288</v>
      </c>
      <c r="H33" s="264" t="s">
        <v>816</v>
      </c>
      <c r="I33" s="399">
        <v>0.69071199999999999</v>
      </c>
    </row>
    <row r="34" spans="1:9" s="366" customFormat="1" ht="11.45" customHeight="1" x14ac:dyDescent="0.2">
      <c r="A34" s="111" t="s">
        <v>106</v>
      </c>
      <c r="B34" s="395">
        <v>0.22290445714285717</v>
      </c>
      <c r="C34" s="396" t="s">
        <v>572</v>
      </c>
      <c r="D34" s="397">
        <v>500</v>
      </c>
      <c r="E34" s="395" t="s">
        <v>830</v>
      </c>
      <c r="F34" s="395" t="s">
        <v>816</v>
      </c>
      <c r="G34" s="398">
        <v>1.4804696915468301</v>
      </c>
      <c r="H34" s="264">
        <v>0.22290445714285717</v>
      </c>
      <c r="I34" s="399">
        <v>0.36124065208333339</v>
      </c>
    </row>
    <row r="35" spans="1:9" s="366" customFormat="1" ht="11.45" customHeight="1" x14ac:dyDescent="0.2">
      <c r="A35" s="111" t="s">
        <v>107</v>
      </c>
      <c r="B35" s="395">
        <v>14.215161571366792</v>
      </c>
      <c r="C35" s="396" t="s">
        <v>573</v>
      </c>
      <c r="D35" s="397">
        <v>1000</v>
      </c>
      <c r="E35" s="395" t="s">
        <v>830</v>
      </c>
      <c r="F35" s="395">
        <v>2.2999999999999998</v>
      </c>
      <c r="G35" s="398">
        <v>14.215161571366792</v>
      </c>
      <c r="H35" s="264" t="s">
        <v>816</v>
      </c>
      <c r="I35" s="399" t="s">
        <v>1027</v>
      </c>
    </row>
    <row r="36" spans="1:9" s="366" customFormat="1" ht="11.45" customHeight="1" x14ac:dyDescent="0.2">
      <c r="A36" s="111" t="s">
        <v>108</v>
      </c>
      <c r="B36" s="395">
        <v>0.10002123076923075</v>
      </c>
      <c r="C36" s="396" t="s">
        <v>572</v>
      </c>
      <c r="D36" s="397">
        <v>453.26214201257858</v>
      </c>
      <c r="E36" s="395" t="s">
        <v>830</v>
      </c>
      <c r="F36" s="395" t="s">
        <v>816</v>
      </c>
      <c r="G36" s="398">
        <v>0.71011514254445907</v>
      </c>
      <c r="H36" s="264">
        <v>0.10002123076923075</v>
      </c>
      <c r="I36" s="399">
        <v>0.90540869999999996</v>
      </c>
    </row>
    <row r="37" spans="1:9" s="366" customFormat="1" ht="11.45" customHeight="1" x14ac:dyDescent="0.2">
      <c r="A37" s="111" t="s">
        <v>524</v>
      </c>
      <c r="B37" s="395">
        <v>16.627770348612255</v>
      </c>
      <c r="C37" s="396" t="s">
        <v>573</v>
      </c>
      <c r="D37" s="397">
        <v>1000</v>
      </c>
      <c r="E37" s="395" t="s">
        <v>830</v>
      </c>
      <c r="F37" s="395" t="s">
        <v>816</v>
      </c>
      <c r="G37" s="398">
        <v>16.627770348612255</v>
      </c>
      <c r="H37" s="264" t="s">
        <v>816</v>
      </c>
      <c r="I37" s="399">
        <v>22.699061202515725</v>
      </c>
    </row>
    <row r="38" spans="1:9" s="366" customFormat="1" ht="11.45" customHeight="1" x14ac:dyDescent="0.2">
      <c r="A38" s="111" t="s">
        <v>109</v>
      </c>
      <c r="B38" s="395">
        <v>7.2905140512273224E-3</v>
      </c>
      <c r="C38" s="396" t="s">
        <v>1025</v>
      </c>
      <c r="D38" s="397">
        <v>1000</v>
      </c>
      <c r="E38" s="395" t="s">
        <v>830</v>
      </c>
      <c r="F38" s="395" t="s">
        <v>816</v>
      </c>
      <c r="G38" s="398">
        <v>2.6142493472050554</v>
      </c>
      <c r="H38" s="264" t="s">
        <v>816</v>
      </c>
      <c r="I38" s="399">
        <v>7.2905140512273224E-3</v>
      </c>
    </row>
    <row r="39" spans="1:9" s="366" customFormat="1" ht="11.45" customHeight="1" x14ac:dyDescent="0.2">
      <c r="A39" s="111" t="s">
        <v>110</v>
      </c>
      <c r="B39" s="395">
        <v>2.229044571428572</v>
      </c>
      <c r="C39" s="396" t="s">
        <v>572</v>
      </c>
      <c r="D39" s="397">
        <v>500</v>
      </c>
      <c r="E39" s="395" t="s">
        <v>830</v>
      </c>
      <c r="F39" s="395" t="s">
        <v>816</v>
      </c>
      <c r="G39" s="398">
        <v>58.735856754033783</v>
      </c>
      <c r="H39" s="264">
        <v>2.229044571428572</v>
      </c>
      <c r="I39" s="399">
        <v>2.9034550000000006</v>
      </c>
    </row>
    <row r="40" spans="1:9" s="366" customFormat="1" ht="11.45" customHeight="1" x14ac:dyDescent="0.2">
      <c r="A40" s="111" t="s">
        <v>669</v>
      </c>
      <c r="B40" s="395">
        <v>1.1501468800000001</v>
      </c>
      <c r="C40" s="396" t="s">
        <v>1025</v>
      </c>
      <c r="D40" s="397">
        <v>500</v>
      </c>
      <c r="E40" s="395" t="s">
        <v>830</v>
      </c>
      <c r="F40" s="395" t="s">
        <v>816</v>
      </c>
      <c r="G40" s="398">
        <v>2117.4658377358492</v>
      </c>
      <c r="H40" s="264">
        <v>445.80891428571431</v>
      </c>
      <c r="I40" s="399">
        <v>1.1501468800000001</v>
      </c>
    </row>
    <row r="41" spans="1:9" s="112" customFormat="1" ht="11.45" customHeight="1" x14ac:dyDescent="0.2">
      <c r="A41" s="356" t="s">
        <v>111</v>
      </c>
      <c r="B41" s="395">
        <v>2.6092494983277589E-2</v>
      </c>
      <c r="C41" s="396" t="s">
        <v>572</v>
      </c>
      <c r="D41" s="397">
        <v>500</v>
      </c>
      <c r="E41" s="395" t="s">
        <v>830</v>
      </c>
      <c r="F41" s="395" t="s">
        <v>816</v>
      </c>
      <c r="G41" s="398">
        <v>0.34283322379966413</v>
      </c>
      <c r="H41" s="264">
        <v>2.6092494983277589E-2</v>
      </c>
      <c r="I41" s="399">
        <v>1.9773613999999999</v>
      </c>
    </row>
    <row r="42" spans="1:9" s="112" customFormat="1" ht="11.25" customHeight="1" x14ac:dyDescent="0.2">
      <c r="A42" s="353" t="s">
        <v>670</v>
      </c>
      <c r="B42" s="395">
        <v>4.012280228571429</v>
      </c>
      <c r="C42" s="396" t="s">
        <v>572</v>
      </c>
      <c r="D42" s="397">
        <v>100</v>
      </c>
      <c r="E42" s="395" t="s">
        <v>830</v>
      </c>
      <c r="F42" s="395" t="s">
        <v>816</v>
      </c>
      <c r="G42" s="398">
        <v>24.383473244162705</v>
      </c>
      <c r="H42" s="264">
        <v>4.012280228571429</v>
      </c>
      <c r="I42" s="399">
        <v>10.665197382857142</v>
      </c>
    </row>
    <row r="43" spans="1:9" s="112" customFormat="1" ht="11.25" customHeight="1" x14ac:dyDescent="0.2">
      <c r="A43" s="353" t="s">
        <v>112</v>
      </c>
      <c r="B43" s="395">
        <v>1.1605729859999999E-2</v>
      </c>
      <c r="C43" s="396" t="s">
        <v>1025</v>
      </c>
      <c r="D43" s="397">
        <v>100</v>
      </c>
      <c r="E43" s="395" t="s">
        <v>830</v>
      </c>
      <c r="F43" s="395" t="s">
        <v>816</v>
      </c>
      <c r="G43" s="398">
        <v>69.558962317676844</v>
      </c>
      <c r="H43" s="264">
        <v>41.778213070056985</v>
      </c>
      <c r="I43" s="399">
        <v>1.1605729859999999E-2</v>
      </c>
    </row>
    <row r="44" spans="1:9" s="112" customFormat="1" ht="11.25" customHeight="1" x14ac:dyDescent="0.2">
      <c r="A44" s="353" t="s">
        <v>522</v>
      </c>
      <c r="B44" s="395">
        <v>1145</v>
      </c>
      <c r="C44" s="396" t="s">
        <v>310</v>
      </c>
      <c r="D44" s="397" t="s">
        <v>292</v>
      </c>
      <c r="E44" s="395" t="s">
        <v>830</v>
      </c>
      <c r="F44" s="395">
        <v>1145</v>
      </c>
      <c r="G44" s="398" t="s">
        <v>816</v>
      </c>
      <c r="H44" s="264" t="s">
        <v>816</v>
      </c>
      <c r="I44" s="399" t="s">
        <v>1027</v>
      </c>
    </row>
    <row r="45" spans="1:9" s="112" customFormat="1" ht="11.25" customHeight="1" x14ac:dyDescent="0.2">
      <c r="A45" s="353" t="s">
        <v>667</v>
      </c>
      <c r="B45" s="395">
        <v>1000</v>
      </c>
      <c r="C45" s="396" t="s">
        <v>1028</v>
      </c>
      <c r="D45" s="397">
        <v>1000</v>
      </c>
      <c r="E45" s="395" t="s">
        <v>830</v>
      </c>
      <c r="F45" s="395" t="s">
        <v>816</v>
      </c>
      <c r="G45" s="398">
        <v>23464.285714285717</v>
      </c>
      <c r="H45" s="264" t="s">
        <v>816</v>
      </c>
      <c r="I45" s="399" t="s">
        <v>1027</v>
      </c>
    </row>
    <row r="46" spans="1:9" s="112" customFormat="1" ht="11.25" customHeight="1" x14ac:dyDescent="0.2">
      <c r="A46" s="353" t="s">
        <v>668</v>
      </c>
      <c r="B46" s="395">
        <v>29.632417484956957</v>
      </c>
      <c r="C46" s="396" t="s">
        <v>573</v>
      </c>
      <c r="D46" s="397">
        <v>1000</v>
      </c>
      <c r="E46" s="395" t="s">
        <v>830</v>
      </c>
      <c r="F46" s="395" t="s">
        <v>816</v>
      </c>
      <c r="G46" s="398">
        <v>29.632417484956957</v>
      </c>
      <c r="H46" s="264" t="s">
        <v>816</v>
      </c>
      <c r="I46" s="399" t="s">
        <v>1027</v>
      </c>
    </row>
    <row r="47" spans="1:9" s="112" customFormat="1" ht="11.25" customHeight="1" x14ac:dyDescent="0.2">
      <c r="A47" s="353" t="s">
        <v>113</v>
      </c>
      <c r="B47" s="395">
        <v>29.963032276400003</v>
      </c>
      <c r="C47" s="396" t="s">
        <v>1025</v>
      </c>
      <c r="D47" s="397">
        <v>1000</v>
      </c>
      <c r="E47" s="395" t="s">
        <v>830</v>
      </c>
      <c r="F47" s="395" t="s">
        <v>816</v>
      </c>
      <c r="G47" s="398">
        <v>1128.5807709958024</v>
      </c>
      <c r="H47" s="264" t="s">
        <v>816</v>
      </c>
      <c r="I47" s="399">
        <v>29.963032276400003</v>
      </c>
    </row>
    <row r="48" spans="1:9" s="112" customFormat="1" ht="11.25" customHeight="1" x14ac:dyDescent="0.2">
      <c r="A48" s="353" t="s">
        <v>114</v>
      </c>
      <c r="B48" s="395">
        <v>80</v>
      </c>
      <c r="C48" s="396" t="s">
        <v>310</v>
      </c>
      <c r="D48" s="397">
        <v>1000</v>
      </c>
      <c r="E48" s="395" t="s">
        <v>830</v>
      </c>
      <c r="F48" s="395">
        <v>80</v>
      </c>
      <c r="G48" s="398">
        <v>4.6799528610711016</v>
      </c>
      <c r="H48" s="264" t="s">
        <v>816</v>
      </c>
      <c r="I48" s="399" t="s">
        <v>1027</v>
      </c>
    </row>
    <row r="49" spans="1:9" s="112" customFormat="1" ht="11.25" customHeight="1" x14ac:dyDescent="0.2">
      <c r="A49" s="353" t="s">
        <v>115</v>
      </c>
      <c r="B49" s="395">
        <v>625.71428571428567</v>
      </c>
      <c r="C49" s="396" t="s">
        <v>573</v>
      </c>
      <c r="D49" s="397">
        <v>1000</v>
      </c>
      <c r="E49" s="395" t="s">
        <v>830</v>
      </c>
      <c r="F49" s="395">
        <v>252</v>
      </c>
      <c r="G49" s="398">
        <v>625.71428571428567</v>
      </c>
      <c r="H49" s="264" t="s">
        <v>816</v>
      </c>
      <c r="I49" s="399" t="s">
        <v>1027</v>
      </c>
    </row>
    <row r="50" spans="1:9" s="112" customFormat="1" ht="11.25" customHeight="1" x14ac:dyDescent="0.2">
      <c r="A50" s="353" t="s">
        <v>116</v>
      </c>
      <c r="B50" s="395">
        <v>4.7522674398767206</v>
      </c>
      <c r="C50" s="396" t="s">
        <v>573</v>
      </c>
      <c r="D50" s="397">
        <v>100</v>
      </c>
      <c r="E50" s="395" t="s">
        <v>830</v>
      </c>
      <c r="F50" s="395" t="s">
        <v>816</v>
      </c>
      <c r="G50" s="398">
        <v>4.7522674398767206</v>
      </c>
      <c r="H50" s="264" t="s">
        <v>1026</v>
      </c>
      <c r="I50" s="399" t="s">
        <v>1027</v>
      </c>
    </row>
    <row r="51" spans="1:9" s="112" customFormat="1" ht="11.25" customHeight="1" x14ac:dyDescent="0.2">
      <c r="A51" s="135" t="s">
        <v>70</v>
      </c>
      <c r="B51" s="395">
        <v>1.0472011924538857E-2</v>
      </c>
      <c r="C51" s="396" t="s">
        <v>1025</v>
      </c>
      <c r="D51" s="397">
        <v>500</v>
      </c>
      <c r="E51" s="395" t="s">
        <v>830</v>
      </c>
      <c r="F51" s="395" t="s">
        <v>816</v>
      </c>
      <c r="G51" s="398">
        <v>5.8610297767381221</v>
      </c>
      <c r="H51" s="264" t="s">
        <v>816</v>
      </c>
      <c r="I51" s="399">
        <v>1.0472011924538857E-2</v>
      </c>
    </row>
    <row r="52" spans="1:9" s="112" customFormat="1" ht="11.25" customHeight="1" x14ac:dyDescent="0.2">
      <c r="A52" s="353" t="s">
        <v>71</v>
      </c>
      <c r="B52" s="395">
        <v>0.1063107598</v>
      </c>
      <c r="C52" s="396" t="s">
        <v>1025</v>
      </c>
      <c r="D52" s="397">
        <v>500</v>
      </c>
      <c r="E52" s="395" t="s">
        <v>830</v>
      </c>
      <c r="F52" s="395" t="s">
        <v>816</v>
      </c>
      <c r="G52" s="398">
        <v>379.28207733428781</v>
      </c>
      <c r="H52" s="264" t="s">
        <v>816</v>
      </c>
      <c r="I52" s="399">
        <v>0.1063107598</v>
      </c>
    </row>
    <row r="53" spans="1:9" s="112" customFormat="1" ht="11.25" customHeight="1" x14ac:dyDescent="0.2">
      <c r="A53" s="353" t="s">
        <v>117</v>
      </c>
      <c r="B53" s="395">
        <v>1.1285807709958025</v>
      </c>
      <c r="C53" s="396" t="s">
        <v>573</v>
      </c>
      <c r="D53" s="397">
        <v>500</v>
      </c>
      <c r="E53" s="395" t="s">
        <v>830</v>
      </c>
      <c r="F53" s="395" t="s">
        <v>816</v>
      </c>
      <c r="G53" s="398">
        <v>1.1285807709958025</v>
      </c>
      <c r="H53" s="264" t="s">
        <v>816</v>
      </c>
      <c r="I53" s="399">
        <v>28.680250002744973</v>
      </c>
    </row>
    <row r="54" spans="1:9" s="112" customFormat="1" ht="11.25" customHeight="1" x14ac:dyDescent="0.2">
      <c r="A54" s="353" t="s">
        <v>311</v>
      </c>
      <c r="B54" s="395">
        <v>8.061539999999999E-4</v>
      </c>
      <c r="C54" s="396" t="s">
        <v>1025</v>
      </c>
      <c r="D54" s="397">
        <v>500</v>
      </c>
      <c r="E54" s="395" t="s">
        <v>830</v>
      </c>
      <c r="F54" s="395" t="s">
        <v>816</v>
      </c>
      <c r="G54" s="398">
        <v>5.7102531036448472E-3</v>
      </c>
      <c r="H54" s="264" t="s">
        <v>1026</v>
      </c>
      <c r="I54" s="399">
        <v>8.061539999999999E-4</v>
      </c>
    </row>
    <row r="55" spans="1:9" s="112" customFormat="1" ht="11.25" customHeight="1" x14ac:dyDescent="0.2">
      <c r="A55" s="353" t="s">
        <v>118</v>
      </c>
      <c r="B55" s="395">
        <v>9.389405651267977E-3</v>
      </c>
      <c r="C55" s="396" t="s">
        <v>1025</v>
      </c>
      <c r="D55" s="397">
        <v>100</v>
      </c>
      <c r="E55" s="395" t="s">
        <v>830</v>
      </c>
      <c r="F55" s="395" t="s">
        <v>816</v>
      </c>
      <c r="G55" s="398">
        <v>8.0043859649122808</v>
      </c>
      <c r="H55" s="264">
        <v>3.5664713142857147</v>
      </c>
      <c r="I55" s="399">
        <v>9.389405651267977E-3</v>
      </c>
    </row>
    <row r="56" spans="1:9" s="112" customFormat="1" ht="11.25" customHeight="1" x14ac:dyDescent="0.2">
      <c r="A56" s="353" t="s">
        <v>431</v>
      </c>
      <c r="B56" s="395">
        <v>4.2432600000000004E-4</v>
      </c>
      <c r="C56" s="396" t="s">
        <v>1025</v>
      </c>
      <c r="D56" s="397">
        <v>500</v>
      </c>
      <c r="E56" s="395" t="s">
        <v>830</v>
      </c>
      <c r="F56" s="395" t="s">
        <v>816</v>
      </c>
      <c r="G56" s="398">
        <v>3.8604149142467709E-2</v>
      </c>
      <c r="H56" s="264">
        <v>1.0002123076923077E-3</v>
      </c>
      <c r="I56" s="399">
        <v>4.2432600000000004E-4</v>
      </c>
    </row>
    <row r="57" spans="1:9" s="112" customFormat="1" ht="11.25" customHeight="1" x14ac:dyDescent="0.2">
      <c r="A57" s="353" t="s">
        <v>119</v>
      </c>
      <c r="B57" s="395">
        <v>0.75354699999999997</v>
      </c>
      <c r="C57" s="396" t="s">
        <v>1025</v>
      </c>
      <c r="D57" s="397">
        <v>376.29790188679249</v>
      </c>
      <c r="E57" s="395" t="s">
        <v>830</v>
      </c>
      <c r="F57" s="395" t="s">
        <v>816</v>
      </c>
      <c r="G57" s="398">
        <v>376.29790188679249</v>
      </c>
      <c r="H57" s="264">
        <v>8.9161782857142882</v>
      </c>
      <c r="I57" s="399">
        <v>0.75354699999999997</v>
      </c>
    </row>
    <row r="58" spans="1:9" s="112" customFormat="1" ht="11.25" customHeight="1" x14ac:dyDescent="0.2">
      <c r="A58" s="353" t="s">
        <v>188</v>
      </c>
      <c r="B58" s="395">
        <v>0.5710765000000001</v>
      </c>
      <c r="C58" s="396" t="s">
        <v>1025</v>
      </c>
      <c r="D58" s="397">
        <v>100</v>
      </c>
      <c r="E58" s="395" t="s">
        <v>830</v>
      </c>
      <c r="F58" s="395" t="s">
        <v>816</v>
      </c>
      <c r="G58" s="398">
        <v>204.33995287331547</v>
      </c>
      <c r="H58" s="264" t="s">
        <v>1026</v>
      </c>
      <c r="I58" s="399">
        <v>0.5710765000000001</v>
      </c>
    </row>
    <row r="59" spans="1:9" s="112" customFormat="1" ht="11.25" customHeight="1" x14ac:dyDescent="0.2">
      <c r="A59" s="353" t="s">
        <v>189</v>
      </c>
      <c r="B59" s="395">
        <v>5.4557034965034959E-2</v>
      </c>
      <c r="C59" s="396" t="s">
        <v>572</v>
      </c>
      <c r="D59" s="397">
        <v>500</v>
      </c>
      <c r="E59" s="395" t="s">
        <v>830</v>
      </c>
      <c r="F59" s="395" t="s">
        <v>816</v>
      </c>
      <c r="G59" s="398">
        <v>2.8246065179655564</v>
      </c>
      <c r="H59" s="264">
        <v>5.4557034965034959E-2</v>
      </c>
      <c r="I59" s="399">
        <v>0.38598300000000002</v>
      </c>
    </row>
    <row r="60" spans="1:9" s="112" customFormat="1" ht="11.25" customHeight="1" x14ac:dyDescent="0.2">
      <c r="A60" s="353" t="s">
        <v>190</v>
      </c>
      <c r="B60" s="395">
        <v>9.1678928050959618E-2</v>
      </c>
      <c r="C60" s="396" t="s">
        <v>1025</v>
      </c>
      <c r="D60" s="397">
        <v>500</v>
      </c>
      <c r="E60" s="395" t="s">
        <v>830</v>
      </c>
      <c r="F60" s="395" t="s">
        <v>816</v>
      </c>
      <c r="G60" s="398">
        <v>1.1617684070381793</v>
      </c>
      <c r="H60" s="264" t="s">
        <v>816</v>
      </c>
      <c r="I60" s="399">
        <v>9.1678928050959618E-2</v>
      </c>
    </row>
    <row r="61" spans="1:9" s="112" customFormat="1" ht="11.25" customHeight="1" x14ac:dyDescent="0.2">
      <c r="A61" s="353" t="s">
        <v>286</v>
      </c>
      <c r="B61" s="395">
        <v>2.1784553645811879</v>
      </c>
      <c r="C61" s="396" t="s">
        <v>573</v>
      </c>
      <c r="D61" s="397">
        <v>500</v>
      </c>
      <c r="E61" s="395" t="s">
        <v>830</v>
      </c>
      <c r="F61" s="395" t="s">
        <v>816</v>
      </c>
      <c r="G61" s="398">
        <v>2.1784553645811879</v>
      </c>
      <c r="H61" s="264" t="s">
        <v>816</v>
      </c>
      <c r="I61" s="399">
        <v>63.459004600188678</v>
      </c>
    </row>
    <row r="62" spans="1:9" s="112" customFormat="1" ht="11.25" customHeight="1" x14ac:dyDescent="0.2">
      <c r="A62" s="353" t="s">
        <v>287</v>
      </c>
      <c r="B62" s="395">
        <v>1.9200322290192162</v>
      </c>
      <c r="C62" s="396" t="s">
        <v>573</v>
      </c>
      <c r="D62" s="397">
        <v>500</v>
      </c>
      <c r="E62" s="395" t="s">
        <v>830</v>
      </c>
      <c r="F62" s="395" t="s">
        <v>816</v>
      </c>
      <c r="G62" s="398">
        <v>1.9200322290192162</v>
      </c>
      <c r="H62" s="264" t="s">
        <v>816</v>
      </c>
      <c r="I62" s="399">
        <v>28.204012872955982</v>
      </c>
    </row>
    <row r="63" spans="1:9" s="112" customFormat="1" ht="11.25" customHeight="1" x14ac:dyDescent="0.2">
      <c r="A63" s="353" t="s">
        <v>288</v>
      </c>
      <c r="B63" s="395">
        <v>1.8212193250639632</v>
      </c>
      <c r="C63" s="396" t="s">
        <v>573</v>
      </c>
      <c r="D63" s="397">
        <v>1000</v>
      </c>
      <c r="E63" s="395" t="s">
        <v>830</v>
      </c>
      <c r="F63" s="395" t="s">
        <v>816</v>
      </c>
      <c r="G63" s="398">
        <v>1.8212193250639632</v>
      </c>
      <c r="H63" s="264" t="s">
        <v>816</v>
      </c>
      <c r="I63" s="399">
        <v>5.5643503540062893</v>
      </c>
    </row>
    <row r="64" spans="1:9" s="112" customFormat="1" ht="11.25" customHeight="1" x14ac:dyDescent="0.2">
      <c r="A64" s="353" t="s">
        <v>196</v>
      </c>
      <c r="B64" s="395">
        <v>0.11181774001660233</v>
      </c>
      <c r="C64" s="396" t="s">
        <v>1025</v>
      </c>
      <c r="D64" s="397">
        <v>500</v>
      </c>
      <c r="E64" s="395" t="s">
        <v>830</v>
      </c>
      <c r="F64" s="395" t="s">
        <v>816</v>
      </c>
      <c r="G64" s="398">
        <v>3.8337235773200096</v>
      </c>
      <c r="H64" s="264">
        <v>0.37507961538461537</v>
      </c>
      <c r="I64" s="399">
        <v>0.11181774001660233</v>
      </c>
    </row>
    <row r="65" spans="1:9" s="112" customFormat="1" ht="11.25" customHeight="1" x14ac:dyDescent="0.2">
      <c r="A65" s="353" t="s">
        <v>197</v>
      </c>
      <c r="B65" s="395">
        <v>2.3081822485207102E-2</v>
      </c>
      <c r="C65" s="396" t="s">
        <v>572</v>
      </c>
      <c r="D65" s="397">
        <v>500</v>
      </c>
      <c r="E65" s="395" t="s">
        <v>830</v>
      </c>
      <c r="F65" s="395" t="s">
        <v>816</v>
      </c>
      <c r="G65" s="398">
        <v>0.50063402707119875</v>
      </c>
      <c r="H65" s="264">
        <v>2.3081822485207102E-2</v>
      </c>
      <c r="I65" s="399">
        <v>7.0110000000000006E-2</v>
      </c>
    </row>
    <row r="66" spans="1:9" s="112" customFormat="1" ht="11.25" customHeight="1" x14ac:dyDescent="0.2">
      <c r="A66" s="353" t="s">
        <v>243</v>
      </c>
      <c r="B66" s="395">
        <v>1.1666488400000001</v>
      </c>
      <c r="C66" s="396" t="s">
        <v>1025</v>
      </c>
      <c r="D66" s="397">
        <v>500</v>
      </c>
      <c r="E66" s="395" t="s">
        <v>830</v>
      </c>
      <c r="F66" s="395" t="s">
        <v>816</v>
      </c>
      <c r="G66" s="398">
        <v>48.76242864214462</v>
      </c>
      <c r="H66" s="264">
        <v>8.9161782857142882</v>
      </c>
      <c r="I66" s="399">
        <v>1.1666488400000001</v>
      </c>
    </row>
    <row r="67" spans="1:9" s="112" customFormat="1" ht="11.25" customHeight="1" x14ac:dyDescent="0.2">
      <c r="A67" s="353" t="s">
        <v>244</v>
      </c>
      <c r="B67" s="395">
        <v>0.35664713142857146</v>
      </c>
      <c r="C67" s="396" t="s">
        <v>572</v>
      </c>
      <c r="D67" s="397">
        <v>100</v>
      </c>
      <c r="E67" s="395" t="s">
        <v>830</v>
      </c>
      <c r="F67" s="395" t="s">
        <v>816</v>
      </c>
      <c r="G67" s="398">
        <v>3.9357676365013421</v>
      </c>
      <c r="H67" s="264">
        <v>0.35664713142857146</v>
      </c>
      <c r="I67" s="399">
        <v>2.2415610000000004</v>
      </c>
    </row>
    <row r="68" spans="1:9" s="112" customFormat="1" ht="11.25" customHeight="1" x14ac:dyDescent="0.2">
      <c r="A68" s="353" t="s">
        <v>191</v>
      </c>
      <c r="B68" s="395">
        <v>3.5664713142857147</v>
      </c>
      <c r="C68" s="396" t="s">
        <v>572</v>
      </c>
      <c r="D68" s="397">
        <v>500</v>
      </c>
      <c r="E68" s="395" t="s">
        <v>830</v>
      </c>
      <c r="F68" s="395" t="s">
        <v>816</v>
      </c>
      <c r="G68" s="398">
        <v>28.77611403354863</v>
      </c>
      <c r="H68" s="264">
        <v>3.5664713142857147</v>
      </c>
      <c r="I68" s="399">
        <v>6.4919400000000014</v>
      </c>
    </row>
    <row r="69" spans="1:9" s="112" customFormat="1" ht="11.25" customHeight="1" x14ac:dyDescent="0.2">
      <c r="A69" s="353" t="s">
        <v>805</v>
      </c>
      <c r="B69" s="395">
        <v>7.3286070299999999E-3</v>
      </c>
      <c r="C69" s="396" t="s">
        <v>1025</v>
      </c>
      <c r="D69" s="397">
        <v>500</v>
      </c>
      <c r="E69" s="395" t="s">
        <v>830</v>
      </c>
      <c r="F69" s="395" t="s">
        <v>816</v>
      </c>
      <c r="G69" s="398">
        <v>37.928207733428785</v>
      </c>
      <c r="H69" s="264" t="s">
        <v>816</v>
      </c>
      <c r="I69" s="399">
        <v>7.3286070299999999E-3</v>
      </c>
    </row>
    <row r="70" spans="1:9" s="112" customFormat="1" ht="11.25" customHeight="1" x14ac:dyDescent="0.2">
      <c r="A70" s="353" t="s">
        <v>72</v>
      </c>
      <c r="B70" s="395">
        <v>0.34431580715000004</v>
      </c>
      <c r="C70" s="396" t="s">
        <v>1025</v>
      </c>
      <c r="D70" s="397">
        <v>500</v>
      </c>
      <c r="E70" s="395" t="s">
        <v>830</v>
      </c>
      <c r="F70" s="395" t="s">
        <v>816</v>
      </c>
      <c r="G70" s="398">
        <v>139.83692077823397</v>
      </c>
      <c r="H70" s="264" t="s">
        <v>816</v>
      </c>
      <c r="I70" s="399">
        <v>0.34431580715000004</v>
      </c>
    </row>
    <row r="71" spans="1:9" s="112" customFormat="1" ht="11.25" customHeight="1" x14ac:dyDescent="0.2">
      <c r="A71" s="353" t="s">
        <v>806</v>
      </c>
      <c r="B71" s="395">
        <v>0.13727900000000004</v>
      </c>
      <c r="C71" s="396" t="s">
        <v>1025</v>
      </c>
      <c r="D71" s="397">
        <v>100</v>
      </c>
      <c r="E71" s="395" t="s">
        <v>830</v>
      </c>
      <c r="F71" s="395" t="s">
        <v>816</v>
      </c>
      <c r="G71" s="398">
        <v>2.6265264274451212</v>
      </c>
      <c r="H71" s="264">
        <v>0.1621965904365904</v>
      </c>
      <c r="I71" s="399">
        <v>0.13727900000000004</v>
      </c>
    </row>
    <row r="72" spans="1:9" s="112" customFormat="1" ht="11.25" customHeight="1" x14ac:dyDescent="0.2">
      <c r="A72" s="353" t="s">
        <v>245</v>
      </c>
      <c r="B72" s="395">
        <v>1.7198048455730953E-2</v>
      </c>
      <c r="C72" s="396" t="s">
        <v>1025</v>
      </c>
      <c r="D72" s="397">
        <v>500</v>
      </c>
      <c r="E72" s="395" t="s">
        <v>830</v>
      </c>
      <c r="F72" s="395" t="s">
        <v>816</v>
      </c>
      <c r="G72" s="398">
        <v>1.9127700817840205</v>
      </c>
      <c r="H72" s="264">
        <v>0.15003184615384613</v>
      </c>
      <c r="I72" s="399">
        <v>1.7198048455730953E-2</v>
      </c>
    </row>
    <row r="73" spans="1:9" s="112" customFormat="1" ht="11.25" customHeight="1" x14ac:dyDescent="0.2">
      <c r="A73" s="353" t="s">
        <v>807</v>
      </c>
      <c r="B73" s="395">
        <v>2.5285471822285857</v>
      </c>
      <c r="C73" s="396" t="s">
        <v>573</v>
      </c>
      <c r="D73" s="397">
        <v>1000</v>
      </c>
      <c r="E73" s="395" t="s">
        <v>830</v>
      </c>
      <c r="F73" s="395" t="s">
        <v>816</v>
      </c>
      <c r="G73" s="398">
        <v>2.5285471822285857</v>
      </c>
      <c r="H73" s="264" t="s">
        <v>816</v>
      </c>
      <c r="I73" s="399">
        <v>23.524815135188682</v>
      </c>
    </row>
    <row r="74" spans="1:9" s="112" customFormat="1" ht="11.25" customHeight="1" x14ac:dyDescent="0.2">
      <c r="A74" s="353" t="s">
        <v>808</v>
      </c>
      <c r="B74" s="395">
        <v>17.068842544600002</v>
      </c>
      <c r="C74" s="396" t="s">
        <v>1025</v>
      </c>
      <c r="D74" s="397">
        <v>500</v>
      </c>
      <c r="E74" s="395" t="s">
        <v>830</v>
      </c>
      <c r="F74" s="395" t="s">
        <v>816</v>
      </c>
      <c r="G74" s="398">
        <v>10114.188728914341</v>
      </c>
      <c r="H74" s="264" t="s">
        <v>816</v>
      </c>
      <c r="I74" s="399">
        <v>17.068842544600002</v>
      </c>
    </row>
    <row r="75" spans="1:9" s="112" customFormat="1" ht="11.25" customHeight="1" x14ac:dyDescent="0.2">
      <c r="A75" s="353" t="s">
        <v>810</v>
      </c>
      <c r="B75" s="395">
        <v>32.657878660000002</v>
      </c>
      <c r="C75" s="396" t="s">
        <v>1025</v>
      </c>
      <c r="D75" s="397">
        <v>100</v>
      </c>
      <c r="E75" s="395" t="s">
        <v>830</v>
      </c>
      <c r="F75" s="395" t="s">
        <v>816</v>
      </c>
      <c r="G75" s="398">
        <v>252.85471822285854</v>
      </c>
      <c r="H75" s="264" t="s">
        <v>816</v>
      </c>
      <c r="I75" s="399">
        <v>32.657878660000002</v>
      </c>
    </row>
    <row r="76" spans="1:9" s="112" customFormat="1" ht="11.25" customHeight="1" x14ac:dyDescent="0.2">
      <c r="A76" s="353" t="s">
        <v>809</v>
      </c>
      <c r="B76" s="395">
        <v>74.37008555200002</v>
      </c>
      <c r="C76" s="396" t="s">
        <v>1025</v>
      </c>
      <c r="D76" s="397">
        <v>500</v>
      </c>
      <c r="E76" s="395" t="s">
        <v>830</v>
      </c>
      <c r="F76" s="395" t="s">
        <v>816</v>
      </c>
      <c r="G76" s="398">
        <v>126427.35911142928</v>
      </c>
      <c r="H76" s="264" t="s">
        <v>816</v>
      </c>
      <c r="I76" s="399">
        <v>74.37008555200002</v>
      </c>
    </row>
    <row r="77" spans="1:9" s="112" customFormat="1" ht="11.25" customHeight="1" x14ac:dyDescent="0.2">
      <c r="A77" s="135" t="s">
        <v>73</v>
      </c>
      <c r="B77" s="395">
        <v>0.11705250006700552</v>
      </c>
      <c r="C77" s="396" t="s">
        <v>1025</v>
      </c>
      <c r="D77" s="397">
        <v>500</v>
      </c>
      <c r="E77" s="395" t="s">
        <v>830</v>
      </c>
      <c r="F77" s="395" t="s">
        <v>816</v>
      </c>
      <c r="G77" s="398">
        <v>1.2642735911142928</v>
      </c>
      <c r="H77" s="264" t="s">
        <v>816</v>
      </c>
      <c r="I77" s="399">
        <v>0.11705250006700552</v>
      </c>
    </row>
    <row r="78" spans="1:9" s="112" customFormat="1" ht="11.25" customHeight="1" x14ac:dyDescent="0.2">
      <c r="A78" s="353" t="s">
        <v>246</v>
      </c>
      <c r="B78" s="395">
        <v>3.0681392129373632</v>
      </c>
      <c r="C78" s="396" t="s">
        <v>1025</v>
      </c>
      <c r="D78" s="397">
        <v>500</v>
      </c>
      <c r="E78" s="395" t="s">
        <v>830</v>
      </c>
      <c r="F78" s="395" t="s">
        <v>816</v>
      </c>
      <c r="G78" s="398">
        <v>25.285471822285853</v>
      </c>
      <c r="H78" s="264" t="s">
        <v>816</v>
      </c>
      <c r="I78" s="399">
        <v>3.0681392129373632</v>
      </c>
    </row>
    <row r="79" spans="1:9" s="112" customFormat="1" ht="11.25" customHeight="1" x14ac:dyDescent="0.2">
      <c r="A79" s="135" t="s">
        <v>74</v>
      </c>
      <c r="B79" s="395">
        <v>2.4013306943897826E-2</v>
      </c>
      <c r="C79" s="396" t="s">
        <v>1025</v>
      </c>
      <c r="D79" s="397">
        <v>500</v>
      </c>
      <c r="E79" s="395" t="s">
        <v>830</v>
      </c>
      <c r="F79" s="395" t="s">
        <v>816</v>
      </c>
      <c r="G79" s="398">
        <v>1.6790787415094435</v>
      </c>
      <c r="H79" s="264" t="s">
        <v>816</v>
      </c>
      <c r="I79" s="399">
        <v>2.4013306943897826E-2</v>
      </c>
    </row>
    <row r="80" spans="1:9" s="112" customFormat="1" ht="11.25" customHeight="1" x14ac:dyDescent="0.2">
      <c r="A80" s="135" t="s">
        <v>75</v>
      </c>
      <c r="B80" s="395">
        <v>5.064712225720385E-3</v>
      </c>
      <c r="C80" s="396" t="s">
        <v>1025</v>
      </c>
      <c r="D80" s="397">
        <v>500</v>
      </c>
      <c r="E80" s="395" t="s">
        <v>830</v>
      </c>
      <c r="F80" s="395" t="s">
        <v>816</v>
      </c>
      <c r="G80" s="398">
        <v>0.34934343533368617</v>
      </c>
      <c r="H80" s="264" t="s">
        <v>816</v>
      </c>
      <c r="I80" s="399">
        <v>5.064712225720385E-3</v>
      </c>
    </row>
    <row r="81" spans="1:9" s="112" customFormat="1" ht="11.25" customHeight="1" x14ac:dyDescent="0.2">
      <c r="A81" s="353" t="s">
        <v>312</v>
      </c>
      <c r="B81" s="395">
        <v>2.1223524133585382E-4</v>
      </c>
      <c r="C81" s="396" t="s">
        <v>1025</v>
      </c>
      <c r="D81" s="397">
        <v>500</v>
      </c>
      <c r="E81" s="395" t="s">
        <v>830</v>
      </c>
      <c r="F81" s="395" t="s">
        <v>816</v>
      </c>
      <c r="G81" s="398">
        <v>5.2502538570849584</v>
      </c>
      <c r="H81" s="264" t="s">
        <v>1026</v>
      </c>
      <c r="I81" s="399">
        <v>2.1223524133585382E-4</v>
      </c>
    </row>
    <row r="82" spans="1:9" s="112" customFormat="1" ht="11.25" customHeight="1" x14ac:dyDescent="0.2">
      <c r="A82" s="111" t="s">
        <v>506</v>
      </c>
      <c r="B82" s="395">
        <v>2.4000000000000001E-4</v>
      </c>
      <c r="C82" s="396" t="s">
        <v>573</v>
      </c>
      <c r="D82" s="397">
        <v>1000</v>
      </c>
      <c r="E82" s="395" t="s">
        <v>830</v>
      </c>
      <c r="F82" s="395">
        <v>2.0000000000000002E-5</v>
      </c>
      <c r="G82" s="398">
        <v>2.4000000000000001E-4</v>
      </c>
      <c r="H82" s="264" t="s">
        <v>816</v>
      </c>
      <c r="I82" s="399">
        <v>0.29894007572327047</v>
      </c>
    </row>
    <row r="83" spans="1:9" s="112" customFormat="1" ht="11.25" customHeight="1" x14ac:dyDescent="0.2">
      <c r="A83" s="353" t="s">
        <v>76</v>
      </c>
      <c r="B83" s="395">
        <v>0.72641430030521992</v>
      </c>
      <c r="C83" s="396" t="s">
        <v>1025</v>
      </c>
      <c r="D83" s="397">
        <v>500</v>
      </c>
      <c r="E83" s="395" t="s">
        <v>830</v>
      </c>
      <c r="F83" s="395" t="s">
        <v>816</v>
      </c>
      <c r="G83" s="398">
        <v>25.285471822285853</v>
      </c>
      <c r="H83" s="264" t="s">
        <v>816</v>
      </c>
      <c r="I83" s="399">
        <v>0.72641430030521992</v>
      </c>
    </row>
    <row r="84" spans="1:9" s="112" customFormat="1" ht="11.25" customHeight="1" x14ac:dyDescent="0.2">
      <c r="A84" s="353" t="s">
        <v>295</v>
      </c>
      <c r="B84" s="395">
        <v>13.216616117924531</v>
      </c>
      <c r="C84" s="396" t="s">
        <v>1025</v>
      </c>
      <c r="D84" s="397">
        <v>500</v>
      </c>
      <c r="E84" s="395" t="s">
        <v>830</v>
      </c>
      <c r="F84" s="395" t="s">
        <v>816</v>
      </c>
      <c r="G84" s="398">
        <v>93.857142857142861</v>
      </c>
      <c r="H84" s="264" t="s">
        <v>816</v>
      </c>
      <c r="I84" s="399">
        <v>13.216616117924531</v>
      </c>
    </row>
    <row r="85" spans="1:9" s="112" customFormat="1" ht="11.25" customHeight="1" x14ac:dyDescent="0.2">
      <c r="A85" s="353" t="s">
        <v>264</v>
      </c>
      <c r="B85" s="395">
        <v>3.7928207733428785</v>
      </c>
      <c r="C85" s="396" t="s">
        <v>573</v>
      </c>
      <c r="D85" s="397">
        <v>500</v>
      </c>
      <c r="E85" s="395" t="s">
        <v>830</v>
      </c>
      <c r="F85" s="395" t="s">
        <v>816</v>
      </c>
      <c r="G85" s="398">
        <v>3.7928207733428785</v>
      </c>
      <c r="H85" s="264" t="s">
        <v>816</v>
      </c>
      <c r="I85" s="399">
        <v>30.160012305031447</v>
      </c>
    </row>
    <row r="86" spans="1:9" s="112" customFormat="1" ht="11.25" customHeight="1" x14ac:dyDescent="0.2">
      <c r="A86" s="353" t="s">
        <v>27</v>
      </c>
      <c r="B86" s="395">
        <v>4.5168014999999997</v>
      </c>
      <c r="C86" s="396" t="s">
        <v>1025</v>
      </c>
      <c r="D86" s="397">
        <v>500</v>
      </c>
      <c r="E86" s="395" t="s">
        <v>830</v>
      </c>
      <c r="F86" s="395" t="s">
        <v>816</v>
      </c>
      <c r="G86" s="398" t="s">
        <v>816</v>
      </c>
      <c r="H86" s="264" t="s">
        <v>1026</v>
      </c>
      <c r="I86" s="399">
        <v>4.5168014999999997</v>
      </c>
    </row>
    <row r="87" spans="1:9" s="112" customFormat="1" ht="11.25" customHeight="1" x14ac:dyDescent="0.2">
      <c r="A87" s="353" t="s">
        <v>265</v>
      </c>
      <c r="B87" s="395">
        <v>3.6926370000000008</v>
      </c>
      <c r="C87" s="396" t="s">
        <v>1025</v>
      </c>
      <c r="D87" s="397">
        <v>479.48318616352208</v>
      </c>
      <c r="E87" s="395" t="s">
        <v>830</v>
      </c>
      <c r="F87" s="395" t="s">
        <v>816</v>
      </c>
      <c r="G87" s="398">
        <v>62.483630071956853</v>
      </c>
      <c r="H87" s="264">
        <v>24.005095384615387</v>
      </c>
      <c r="I87" s="399">
        <v>3.6926370000000008</v>
      </c>
    </row>
    <row r="88" spans="1:9" s="112" customFormat="1" ht="11.25" customHeight="1" x14ac:dyDescent="0.2">
      <c r="A88" s="353" t="s">
        <v>266</v>
      </c>
      <c r="B88" s="395">
        <v>119.66181814990003</v>
      </c>
      <c r="C88" s="396" t="s">
        <v>1025</v>
      </c>
      <c r="D88" s="397">
        <v>500</v>
      </c>
      <c r="E88" s="395" t="s">
        <v>830</v>
      </c>
      <c r="F88" s="395" t="s">
        <v>816</v>
      </c>
      <c r="G88" s="398">
        <v>478.19569558367709</v>
      </c>
      <c r="H88" s="264" t="s">
        <v>816</v>
      </c>
      <c r="I88" s="399">
        <v>119.66181814990003</v>
      </c>
    </row>
    <row r="89" spans="1:9" s="112" customFormat="1" ht="11.25" customHeight="1" x14ac:dyDescent="0.2">
      <c r="A89" s="353" t="s">
        <v>267</v>
      </c>
      <c r="B89" s="395">
        <v>93.052630320000006</v>
      </c>
      <c r="C89" s="396" t="s">
        <v>572</v>
      </c>
      <c r="D89" s="397">
        <v>500</v>
      </c>
      <c r="E89" s="395" t="s">
        <v>830</v>
      </c>
      <c r="F89" s="395" t="s">
        <v>816</v>
      </c>
      <c r="G89" s="398">
        <v>456.83916040402846</v>
      </c>
      <c r="H89" s="264">
        <v>93.052630320000006</v>
      </c>
      <c r="I89" s="399">
        <v>358.49678339305899</v>
      </c>
    </row>
    <row r="90" spans="1:9" s="112" customFormat="1" ht="11.25" customHeight="1" x14ac:dyDescent="0.2">
      <c r="A90" s="353" t="s">
        <v>77</v>
      </c>
      <c r="B90" s="395">
        <v>244.02000000912432</v>
      </c>
      <c r="C90" s="396" t="s">
        <v>1025</v>
      </c>
      <c r="D90" s="397">
        <v>500</v>
      </c>
      <c r="E90" s="395" t="s">
        <v>830</v>
      </c>
      <c r="F90" s="395" t="s">
        <v>816</v>
      </c>
      <c r="G90" s="398">
        <v>1264.2735911142927</v>
      </c>
      <c r="H90" s="264" t="s">
        <v>816</v>
      </c>
      <c r="I90" s="399">
        <v>244.02000000912432</v>
      </c>
    </row>
    <row r="91" spans="1:9" s="112" customFormat="1" ht="11.25" customHeight="1" x14ac:dyDescent="0.2">
      <c r="A91" s="353" t="s">
        <v>268</v>
      </c>
      <c r="B91" s="395">
        <v>1.3201258135444218</v>
      </c>
      <c r="C91" s="396" t="s">
        <v>573</v>
      </c>
      <c r="D91" s="397">
        <v>1000</v>
      </c>
      <c r="E91" s="395" t="s">
        <v>830</v>
      </c>
      <c r="F91" s="395" t="s">
        <v>816</v>
      </c>
      <c r="G91" s="398">
        <v>1.3201258135444218</v>
      </c>
      <c r="H91" s="264" t="s">
        <v>816</v>
      </c>
      <c r="I91" s="399">
        <v>44.579208905660373</v>
      </c>
    </row>
    <row r="92" spans="1:9" s="112" customFormat="1" ht="11.25" customHeight="1" x14ac:dyDescent="0.2">
      <c r="A92" s="353" t="s">
        <v>269</v>
      </c>
      <c r="B92" s="395">
        <v>0.20335714285714288</v>
      </c>
      <c r="C92" s="396" t="s">
        <v>573</v>
      </c>
      <c r="D92" s="397">
        <v>1000</v>
      </c>
      <c r="E92" s="395" t="s">
        <v>830</v>
      </c>
      <c r="F92" s="395" t="s">
        <v>816</v>
      </c>
      <c r="G92" s="398">
        <v>0.20335714285714288</v>
      </c>
      <c r="H92" s="264" t="s">
        <v>816</v>
      </c>
      <c r="I92" s="399">
        <v>12.15203256100629</v>
      </c>
    </row>
    <row r="93" spans="1:9" s="112" customFormat="1" ht="11.25" customHeight="1" x14ac:dyDescent="0.2">
      <c r="A93" s="353" t="s">
        <v>296</v>
      </c>
      <c r="B93" s="395">
        <v>0.21702556743245119</v>
      </c>
      <c r="C93" s="396" t="s">
        <v>573</v>
      </c>
      <c r="D93" s="397">
        <v>500</v>
      </c>
      <c r="E93" s="395" t="s">
        <v>830</v>
      </c>
      <c r="F93" s="395" t="s">
        <v>816</v>
      </c>
      <c r="G93" s="398">
        <v>0.21702556743245119</v>
      </c>
      <c r="H93" s="264" t="s">
        <v>816</v>
      </c>
      <c r="I93" s="399">
        <v>0.23115615974842768</v>
      </c>
    </row>
    <row r="94" spans="1:9" s="112" customFormat="1" ht="11.25" customHeight="1" x14ac:dyDescent="0.2">
      <c r="A94" s="353" t="s">
        <v>270</v>
      </c>
      <c r="B94" s="395">
        <v>4.1141240816963069E-2</v>
      </c>
      <c r="C94" s="396" t="s">
        <v>1025</v>
      </c>
      <c r="D94" s="397">
        <v>500</v>
      </c>
      <c r="E94" s="395" t="s">
        <v>830</v>
      </c>
      <c r="F94" s="395" t="s">
        <v>816</v>
      </c>
      <c r="G94" s="398">
        <v>1.2706826027542686</v>
      </c>
      <c r="H94" s="264" t="s">
        <v>816</v>
      </c>
      <c r="I94" s="399">
        <v>4.1141240816963069E-2</v>
      </c>
    </row>
    <row r="95" spans="1:9" s="112" customFormat="1" ht="11.25" customHeight="1" x14ac:dyDescent="0.2">
      <c r="A95" s="353" t="s">
        <v>289</v>
      </c>
      <c r="B95" s="395">
        <v>7.4558984912000012E-2</v>
      </c>
      <c r="C95" s="396" t="s">
        <v>1025</v>
      </c>
      <c r="D95" s="397">
        <v>500</v>
      </c>
      <c r="E95" s="395" t="s">
        <v>830</v>
      </c>
      <c r="F95" s="395" t="s">
        <v>816</v>
      </c>
      <c r="G95" s="398">
        <v>0.54847786239896112</v>
      </c>
      <c r="H95" s="264" t="s">
        <v>816</v>
      </c>
      <c r="I95" s="399">
        <v>7.4558984912000012E-2</v>
      </c>
    </row>
    <row r="96" spans="1:9" s="112" customFormat="1" ht="11.25" customHeight="1" x14ac:dyDescent="0.2">
      <c r="A96" s="353" t="s">
        <v>271</v>
      </c>
      <c r="B96" s="395">
        <v>2.3005071476063833E-2</v>
      </c>
      <c r="C96" s="396" t="s">
        <v>1025</v>
      </c>
      <c r="D96" s="397">
        <v>500</v>
      </c>
      <c r="E96" s="395" t="s">
        <v>830</v>
      </c>
      <c r="F96" s="395" t="s">
        <v>816</v>
      </c>
      <c r="G96" s="398">
        <v>1.9583143021736595</v>
      </c>
      <c r="H96" s="264" t="s">
        <v>816</v>
      </c>
      <c r="I96" s="399">
        <v>2.3005071476063833E-2</v>
      </c>
    </row>
    <row r="97" spans="1:9" s="112" customFormat="1" ht="11.25" customHeight="1" x14ac:dyDescent="0.2">
      <c r="A97" s="353" t="s">
        <v>78</v>
      </c>
      <c r="B97" s="395">
        <v>14.216011987470095</v>
      </c>
      <c r="C97" s="396" t="s">
        <v>1025</v>
      </c>
      <c r="D97" s="397">
        <v>500</v>
      </c>
      <c r="E97" s="395" t="s">
        <v>830</v>
      </c>
      <c r="F97" s="395" t="s">
        <v>816</v>
      </c>
      <c r="G97" s="398">
        <v>417.2102850677166</v>
      </c>
      <c r="H97" s="264" t="s">
        <v>816</v>
      </c>
      <c r="I97" s="399">
        <v>14.216011987470095</v>
      </c>
    </row>
    <row r="98" spans="1:9" s="112" customFormat="1" ht="11.25" customHeight="1" x14ac:dyDescent="0.2">
      <c r="A98" s="353" t="s">
        <v>272</v>
      </c>
      <c r="B98" s="395">
        <v>11.285807709958021</v>
      </c>
      <c r="C98" s="396" t="s">
        <v>573</v>
      </c>
      <c r="D98" s="397">
        <v>500</v>
      </c>
      <c r="E98" s="395" t="s">
        <v>830</v>
      </c>
      <c r="F98" s="395" t="s">
        <v>816</v>
      </c>
      <c r="G98" s="398">
        <v>11.285807709958021</v>
      </c>
      <c r="H98" s="264" t="s">
        <v>816</v>
      </c>
      <c r="I98" s="399">
        <v>30.767270206382754</v>
      </c>
    </row>
    <row r="99" spans="1:9" s="112" customFormat="1" ht="11.25" customHeight="1" x14ac:dyDescent="0.2">
      <c r="A99" s="353" t="s">
        <v>79</v>
      </c>
      <c r="B99" s="395">
        <v>0.88823291872156396</v>
      </c>
      <c r="C99" s="396" t="s">
        <v>1025</v>
      </c>
      <c r="D99" s="397">
        <v>500</v>
      </c>
      <c r="E99" s="395" t="s">
        <v>830</v>
      </c>
      <c r="F99" s="395" t="s">
        <v>816</v>
      </c>
      <c r="G99" s="398">
        <v>550.36828362211691</v>
      </c>
      <c r="H99" s="264" t="s">
        <v>816</v>
      </c>
      <c r="I99" s="399">
        <v>0.88823291872156396</v>
      </c>
    </row>
    <row r="100" spans="1:9" s="112" customFormat="1" ht="11.25" customHeight="1" x14ac:dyDescent="0.2">
      <c r="A100" s="353" t="s">
        <v>273</v>
      </c>
      <c r="B100" s="395">
        <v>200</v>
      </c>
      <c r="C100" s="396" t="s">
        <v>573</v>
      </c>
      <c r="D100" s="397">
        <v>1000</v>
      </c>
      <c r="E100" s="395" t="s">
        <v>830</v>
      </c>
      <c r="F100" s="395">
        <v>73</v>
      </c>
      <c r="G100" s="398">
        <v>200</v>
      </c>
      <c r="H100" s="264" t="s">
        <v>816</v>
      </c>
      <c r="I100" s="399" t="s">
        <v>1027</v>
      </c>
    </row>
    <row r="101" spans="1:9" s="112" customFormat="1" ht="11.25" customHeight="1" x14ac:dyDescent="0.2">
      <c r="A101" s="353" t="s">
        <v>274</v>
      </c>
      <c r="B101" s="395">
        <v>4.6925983598593568</v>
      </c>
      <c r="C101" s="396" t="s">
        <v>573</v>
      </c>
      <c r="D101" s="397">
        <v>500</v>
      </c>
      <c r="E101" s="395" t="s">
        <v>830</v>
      </c>
      <c r="F101" s="395">
        <v>0.72</v>
      </c>
      <c r="G101" s="398">
        <v>4.6925983598593568</v>
      </c>
      <c r="H101" s="264" t="s">
        <v>816</v>
      </c>
      <c r="I101" s="399" t="s">
        <v>1027</v>
      </c>
    </row>
    <row r="102" spans="1:9" s="112" customFormat="1" ht="11.25" customHeight="1" x14ac:dyDescent="0.2">
      <c r="A102" s="353" t="s">
        <v>275</v>
      </c>
      <c r="B102" s="395">
        <v>16.144000157125785</v>
      </c>
      <c r="C102" s="396" t="s">
        <v>1025</v>
      </c>
      <c r="D102" s="397">
        <v>500</v>
      </c>
      <c r="E102" s="395" t="s">
        <v>830</v>
      </c>
      <c r="F102" s="395" t="s">
        <v>816</v>
      </c>
      <c r="G102" s="398">
        <v>63.213679555714634</v>
      </c>
      <c r="H102" s="264" t="s">
        <v>816</v>
      </c>
      <c r="I102" s="399">
        <v>16.144000157125785</v>
      </c>
    </row>
    <row r="103" spans="1:9" s="112" customFormat="1" ht="11.25" customHeight="1" x14ac:dyDescent="0.2">
      <c r="A103" s="353" t="s">
        <v>277</v>
      </c>
      <c r="B103" s="395">
        <v>6.1591459438775509</v>
      </c>
      <c r="C103" s="396" t="s">
        <v>1025</v>
      </c>
      <c r="D103" s="397">
        <v>500</v>
      </c>
      <c r="E103" s="395" t="s">
        <v>830</v>
      </c>
      <c r="F103" s="395" t="s">
        <v>816</v>
      </c>
      <c r="G103" s="398">
        <v>5607.4340205591161</v>
      </c>
      <c r="H103" s="264">
        <v>2229.044571428572</v>
      </c>
      <c r="I103" s="399">
        <v>6.1591459438775509</v>
      </c>
    </row>
    <row r="104" spans="1:9" s="112" customFormat="1" ht="11.25" customHeight="1" x14ac:dyDescent="0.2">
      <c r="A104" s="353" t="s">
        <v>278</v>
      </c>
      <c r="B104" s="395">
        <v>3.8487540000000005</v>
      </c>
      <c r="C104" s="396" t="s">
        <v>1025</v>
      </c>
      <c r="D104" s="397">
        <v>100</v>
      </c>
      <c r="E104" s="395" t="s">
        <v>830</v>
      </c>
      <c r="F104" s="395" t="s">
        <v>816</v>
      </c>
      <c r="G104" s="398">
        <v>3356.5423899371067</v>
      </c>
      <c r="H104" s="264">
        <v>1337.4267428571429</v>
      </c>
      <c r="I104" s="399">
        <v>3.8487540000000005</v>
      </c>
    </row>
    <row r="105" spans="1:9" s="112" customFormat="1" ht="11.25" customHeight="1" x14ac:dyDescent="0.2">
      <c r="A105" s="353" t="s">
        <v>279</v>
      </c>
      <c r="B105" s="395">
        <v>1.5642857142857143</v>
      </c>
      <c r="C105" s="396" t="s">
        <v>573</v>
      </c>
      <c r="D105" s="397">
        <v>100</v>
      </c>
      <c r="E105" s="395" t="s">
        <v>830</v>
      </c>
      <c r="F105" s="395" t="s">
        <v>816</v>
      </c>
      <c r="G105" s="398">
        <v>1.5642857142857143</v>
      </c>
      <c r="H105" s="264" t="s">
        <v>816</v>
      </c>
      <c r="I105" s="399" t="s">
        <v>1027</v>
      </c>
    </row>
    <row r="106" spans="1:9" s="112" customFormat="1" ht="11.25" customHeight="1" x14ac:dyDescent="0.2">
      <c r="A106" s="353" t="s">
        <v>280</v>
      </c>
      <c r="B106" s="395">
        <v>2.7905450000000002E-2</v>
      </c>
      <c r="C106" s="396" t="s">
        <v>1025</v>
      </c>
      <c r="D106" s="397">
        <v>100</v>
      </c>
      <c r="E106" s="395" t="s">
        <v>830</v>
      </c>
      <c r="F106" s="395" t="s">
        <v>816</v>
      </c>
      <c r="G106" s="398">
        <v>49.897973388145594</v>
      </c>
      <c r="H106" s="264">
        <v>2.3081822485207097</v>
      </c>
      <c r="I106" s="399">
        <v>2.7905450000000002E-2</v>
      </c>
    </row>
    <row r="107" spans="1:9" s="112" customFormat="1" ht="11.25" customHeight="1" x14ac:dyDescent="0.2">
      <c r="A107" s="353" t="s">
        <v>276</v>
      </c>
      <c r="B107" s="395">
        <v>0.12045140000000001</v>
      </c>
      <c r="C107" s="396" t="s">
        <v>1025</v>
      </c>
      <c r="D107" s="397">
        <v>500</v>
      </c>
      <c r="E107" s="395" t="s">
        <v>830</v>
      </c>
      <c r="F107" s="395" t="s">
        <v>816</v>
      </c>
      <c r="G107" s="398">
        <v>57.608321104047015</v>
      </c>
      <c r="H107" s="264">
        <v>21.671266666666664</v>
      </c>
      <c r="I107" s="399">
        <v>0.12045140000000001</v>
      </c>
    </row>
    <row r="108" spans="1:9" s="112" customFormat="1" ht="11.25" customHeight="1" x14ac:dyDescent="0.2">
      <c r="A108" s="111" t="s">
        <v>502</v>
      </c>
      <c r="B108" s="395">
        <v>4.2281357000000011</v>
      </c>
      <c r="C108" s="396" t="s">
        <v>1025</v>
      </c>
      <c r="D108" s="397">
        <v>500</v>
      </c>
      <c r="E108" s="395" t="s">
        <v>830</v>
      </c>
      <c r="F108" s="395" t="s">
        <v>816</v>
      </c>
      <c r="G108" s="398">
        <v>169.01743569313257</v>
      </c>
      <c r="H108" s="264">
        <v>394.015536</v>
      </c>
      <c r="I108" s="399">
        <v>4.2281357000000011</v>
      </c>
    </row>
    <row r="109" spans="1:9" s="112" customFormat="1" ht="11.25" customHeight="1" x14ac:dyDescent="0.2">
      <c r="A109" s="111" t="s">
        <v>503</v>
      </c>
      <c r="B109" s="395">
        <v>4.1457564000000007</v>
      </c>
      <c r="C109" s="396" t="s">
        <v>1025</v>
      </c>
      <c r="D109" s="397">
        <v>500</v>
      </c>
      <c r="E109" s="395" t="s">
        <v>830</v>
      </c>
      <c r="F109" s="395" t="s">
        <v>816</v>
      </c>
      <c r="G109" s="398">
        <v>39.017574725251635</v>
      </c>
      <c r="H109" s="264">
        <v>50.23569920090128</v>
      </c>
      <c r="I109" s="399">
        <v>4.1457564000000007</v>
      </c>
    </row>
    <row r="110" spans="1:9" s="112" customFormat="1" ht="11.25" customHeight="1" x14ac:dyDescent="0.2">
      <c r="A110" s="353" t="s">
        <v>409</v>
      </c>
      <c r="B110" s="395">
        <v>78.214285714285708</v>
      </c>
      <c r="C110" s="396" t="s">
        <v>573</v>
      </c>
      <c r="D110" s="397">
        <v>1000</v>
      </c>
      <c r="E110" s="395" t="s">
        <v>830</v>
      </c>
      <c r="F110" s="395">
        <v>4</v>
      </c>
      <c r="G110" s="398">
        <v>78.214285714285708</v>
      </c>
      <c r="H110" s="264" t="s">
        <v>816</v>
      </c>
      <c r="I110" s="399" t="s">
        <v>1027</v>
      </c>
    </row>
    <row r="111" spans="1:9" s="112" customFormat="1" ht="11.25" customHeight="1" x14ac:dyDescent="0.2">
      <c r="A111" s="353" t="s">
        <v>410</v>
      </c>
      <c r="B111" s="395">
        <v>4.4035963600000008</v>
      </c>
      <c r="C111" s="396" t="s">
        <v>1025</v>
      </c>
      <c r="D111" s="397">
        <v>500</v>
      </c>
      <c r="E111" s="395" t="s">
        <v>830</v>
      </c>
      <c r="F111" s="395" t="s">
        <v>816</v>
      </c>
      <c r="G111" s="398">
        <v>27.92004024229982</v>
      </c>
      <c r="H111" s="264">
        <v>6.9968054941286626</v>
      </c>
      <c r="I111" s="399">
        <v>4.4035963600000008</v>
      </c>
    </row>
    <row r="112" spans="1:9" s="112" customFormat="1" ht="11.25" customHeight="1" x14ac:dyDescent="0.2">
      <c r="A112" s="353" t="s">
        <v>703</v>
      </c>
      <c r="B112" s="395">
        <v>410</v>
      </c>
      <c r="C112" s="396" t="s">
        <v>310</v>
      </c>
      <c r="D112" s="397">
        <v>1000</v>
      </c>
      <c r="E112" s="395" t="s">
        <v>830</v>
      </c>
      <c r="F112" s="395">
        <v>410</v>
      </c>
      <c r="G112" s="398">
        <v>309.06952611553095</v>
      </c>
      <c r="H112" s="264" t="s">
        <v>816</v>
      </c>
      <c r="I112" s="399" t="s">
        <v>1027</v>
      </c>
    </row>
    <row r="113" spans="1:9" s="112" customFormat="1" ht="11.25" customHeight="1" x14ac:dyDescent="0.2">
      <c r="A113" s="135" t="s">
        <v>80</v>
      </c>
      <c r="B113" s="395">
        <v>5.2969035846153843E-3</v>
      </c>
      <c r="C113" s="396" t="s">
        <v>1025</v>
      </c>
      <c r="D113" s="397">
        <v>500</v>
      </c>
      <c r="E113" s="395" t="s">
        <v>830</v>
      </c>
      <c r="F113" s="395" t="s">
        <v>816</v>
      </c>
      <c r="G113" s="398">
        <v>5.5889478096309899</v>
      </c>
      <c r="H113" s="264" t="s">
        <v>1026</v>
      </c>
      <c r="I113" s="399">
        <v>5.2969035846153843E-3</v>
      </c>
    </row>
    <row r="114" spans="1:9" s="112" customFormat="1" ht="11.25" customHeight="1" x14ac:dyDescent="0.2">
      <c r="A114" s="135" t="s">
        <v>81</v>
      </c>
      <c r="B114" s="395">
        <v>3.85523027653022E-2</v>
      </c>
      <c r="C114" s="396" t="s">
        <v>1025</v>
      </c>
      <c r="D114" s="397">
        <v>500</v>
      </c>
      <c r="E114" s="395" t="s">
        <v>830</v>
      </c>
      <c r="F114" s="395" t="s">
        <v>816</v>
      </c>
      <c r="G114" s="398">
        <v>1.2642735911142928</v>
      </c>
      <c r="H114" s="264" t="s">
        <v>816</v>
      </c>
      <c r="I114" s="399">
        <v>3.85523027653022E-2</v>
      </c>
    </row>
    <row r="115" spans="1:9" s="112" customFormat="1" ht="11.25" customHeight="1" x14ac:dyDescent="0.2">
      <c r="A115" s="135" t="s">
        <v>82</v>
      </c>
      <c r="B115" s="395">
        <v>2.1814404011836614E-2</v>
      </c>
      <c r="C115" s="396" t="s">
        <v>1025</v>
      </c>
      <c r="D115" s="397">
        <v>500</v>
      </c>
      <c r="E115" s="395" t="s">
        <v>830</v>
      </c>
      <c r="F115" s="395" t="s">
        <v>816</v>
      </c>
      <c r="G115" s="398">
        <v>3.0562200956937802</v>
      </c>
      <c r="H115" s="264" t="s">
        <v>1026</v>
      </c>
      <c r="I115" s="399">
        <v>2.1814404011836614E-2</v>
      </c>
    </row>
    <row r="116" spans="1:9" s="112" customFormat="1" ht="11.25" customHeight="1" x14ac:dyDescent="0.2">
      <c r="A116" s="135" t="s">
        <v>83</v>
      </c>
      <c r="B116" s="395">
        <v>0.12102943770054946</v>
      </c>
      <c r="C116" s="396" t="s">
        <v>1025</v>
      </c>
      <c r="D116" s="397">
        <v>500</v>
      </c>
      <c r="E116" s="395" t="s">
        <v>830</v>
      </c>
      <c r="F116" s="395" t="s">
        <v>816</v>
      </c>
      <c r="G116" s="398">
        <v>1.2642735911142928</v>
      </c>
      <c r="H116" s="264" t="s">
        <v>816</v>
      </c>
      <c r="I116" s="399">
        <v>0.12102943770054946</v>
      </c>
    </row>
    <row r="117" spans="1:9" s="112" customFormat="1" ht="11.25" customHeight="1" x14ac:dyDescent="0.2">
      <c r="A117" s="135" t="s">
        <v>84</v>
      </c>
      <c r="B117" s="395">
        <v>0.29374299770544293</v>
      </c>
      <c r="C117" s="396" t="s">
        <v>1025</v>
      </c>
      <c r="D117" s="397">
        <v>500</v>
      </c>
      <c r="E117" s="395" t="s">
        <v>830</v>
      </c>
      <c r="F117" s="395" t="s">
        <v>816</v>
      </c>
      <c r="G117" s="398">
        <v>32.678116840063197</v>
      </c>
      <c r="H117" s="264" t="s">
        <v>816</v>
      </c>
      <c r="I117" s="399">
        <v>0.29374299770544293</v>
      </c>
    </row>
    <row r="118" spans="1:9" s="112" customFormat="1" ht="11.25" customHeight="1" x14ac:dyDescent="0.2">
      <c r="A118" s="353" t="s">
        <v>411</v>
      </c>
      <c r="B118" s="395">
        <v>9.8272155175000014E-2</v>
      </c>
      <c r="C118" s="396" t="s">
        <v>1025</v>
      </c>
      <c r="D118" s="397">
        <v>500</v>
      </c>
      <c r="E118" s="395" t="s">
        <v>830</v>
      </c>
      <c r="F118" s="395" t="s">
        <v>816</v>
      </c>
      <c r="G118" s="398">
        <v>0.98017273127524474</v>
      </c>
      <c r="H118" s="264" t="s">
        <v>816</v>
      </c>
      <c r="I118" s="399">
        <v>9.8272155175000014E-2</v>
      </c>
    </row>
    <row r="119" spans="1:9" s="112" customFormat="1" ht="11.25" customHeight="1" x14ac:dyDescent="0.2">
      <c r="A119" s="135" t="s">
        <v>85</v>
      </c>
      <c r="B119" s="395">
        <v>2.0947846288805501</v>
      </c>
      <c r="C119" s="396" t="s">
        <v>1025</v>
      </c>
      <c r="D119" s="397">
        <v>500</v>
      </c>
      <c r="E119" s="395" t="s">
        <v>830</v>
      </c>
      <c r="F119" s="395" t="s">
        <v>816</v>
      </c>
      <c r="G119" s="398">
        <v>25.285471822285853</v>
      </c>
      <c r="H119" s="264" t="s">
        <v>816</v>
      </c>
      <c r="I119" s="399">
        <v>2.0947846288805501</v>
      </c>
    </row>
    <row r="120" spans="1:9" s="112" customFormat="1" ht="11.25" customHeight="1" x14ac:dyDescent="0.2">
      <c r="A120" s="353" t="s">
        <v>193</v>
      </c>
      <c r="B120" s="395">
        <v>7.0000000000000001E-3</v>
      </c>
      <c r="C120" s="396" t="s">
        <v>1025</v>
      </c>
      <c r="D120" s="397">
        <v>1000</v>
      </c>
      <c r="E120" s="395" t="s">
        <v>830</v>
      </c>
      <c r="F120" s="395" t="s">
        <v>816</v>
      </c>
      <c r="G120" s="398">
        <v>10.95</v>
      </c>
      <c r="H120" s="264" t="s">
        <v>816</v>
      </c>
      <c r="I120" s="399">
        <v>7.0000000000000001E-3</v>
      </c>
    </row>
    <row r="121" spans="1:9" s="112" customFormat="1" ht="11.25" customHeight="1" x14ac:dyDescent="0.2">
      <c r="A121" s="353" t="s">
        <v>412</v>
      </c>
      <c r="B121" s="395">
        <v>463.04414452751359</v>
      </c>
      <c r="C121" s="396" t="s">
        <v>573</v>
      </c>
      <c r="D121" s="397">
        <v>500</v>
      </c>
      <c r="E121" s="395" t="s">
        <v>830</v>
      </c>
      <c r="F121" s="395" t="s">
        <v>816</v>
      </c>
      <c r="G121" s="398">
        <v>463.04414452751359</v>
      </c>
      <c r="H121" s="264" t="s">
        <v>1026</v>
      </c>
      <c r="I121" s="399">
        <v>497.56541719149561</v>
      </c>
    </row>
    <row r="122" spans="1:9" s="112" customFormat="1" ht="11.25" customHeight="1" x14ac:dyDescent="0.2">
      <c r="A122" s="353" t="s">
        <v>413</v>
      </c>
      <c r="B122" s="395">
        <v>9.323174492999998</v>
      </c>
      <c r="C122" s="396" t="s">
        <v>1025</v>
      </c>
      <c r="D122" s="397">
        <v>500</v>
      </c>
      <c r="E122" s="395" t="s">
        <v>830</v>
      </c>
      <c r="F122" s="395" t="s">
        <v>816</v>
      </c>
      <c r="G122" s="398">
        <v>3792.5672185128146</v>
      </c>
      <c r="H122" s="264" t="s">
        <v>816</v>
      </c>
      <c r="I122" s="399">
        <v>9.323174492999998</v>
      </c>
    </row>
    <row r="123" spans="1:9" s="112" customFormat="1" ht="11.25" customHeight="1" x14ac:dyDescent="0.2">
      <c r="A123" s="353" t="s">
        <v>290</v>
      </c>
      <c r="B123" s="395">
        <v>1.1741947383207836</v>
      </c>
      <c r="C123" s="396" t="s">
        <v>573</v>
      </c>
      <c r="D123" s="397">
        <v>500</v>
      </c>
      <c r="E123" s="395" t="s">
        <v>830</v>
      </c>
      <c r="F123" s="395" t="s">
        <v>816</v>
      </c>
      <c r="G123" s="398">
        <v>1.1741947383207836</v>
      </c>
      <c r="H123" s="264" t="s">
        <v>816</v>
      </c>
      <c r="I123" s="399">
        <v>33.673397683018869</v>
      </c>
    </row>
    <row r="124" spans="1:9" s="112" customFormat="1" ht="11.25" customHeight="1" x14ac:dyDescent="0.2">
      <c r="A124" s="353" t="s">
        <v>86</v>
      </c>
      <c r="B124" s="395">
        <v>109.7758044845575</v>
      </c>
      <c r="C124" s="396" t="s">
        <v>1025</v>
      </c>
      <c r="D124" s="397">
        <v>500</v>
      </c>
      <c r="E124" s="395" t="s">
        <v>830</v>
      </c>
      <c r="F124" s="395" t="s">
        <v>816</v>
      </c>
      <c r="G124" s="398">
        <v>1264.2735911142927</v>
      </c>
      <c r="H124" s="264" t="s">
        <v>816</v>
      </c>
      <c r="I124" s="399">
        <v>109.7758044845575</v>
      </c>
    </row>
    <row r="125" spans="1:9" s="112" customFormat="1" ht="11.25" customHeight="1" x14ac:dyDescent="0.2">
      <c r="A125" s="353" t="s">
        <v>414</v>
      </c>
      <c r="B125" s="395">
        <v>44.028912348000006</v>
      </c>
      <c r="C125" s="396" t="s">
        <v>572</v>
      </c>
      <c r="D125" s="397">
        <v>500</v>
      </c>
      <c r="E125" s="395" t="s">
        <v>830</v>
      </c>
      <c r="F125" s="395" t="s">
        <v>816</v>
      </c>
      <c r="G125" s="398">
        <v>356.65218343259949</v>
      </c>
      <c r="H125" s="264">
        <v>44.028912348000006</v>
      </c>
      <c r="I125" s="399">
        <v>608.88472767000007</v>
      </c>
    </row>
    <row r="126" spans="1:9" s="112" customFormat="1" ht="11.25" customHeight="1" x14ac:dyDescent="0.2">
      <c r="A126" s="353" t="s">
        <v>415</v>
      </c>
      <c r="B126" s="395">
        <v>78.213207407198283</v>
      </c>
      <c r="C126" s="396" t="s">
        <v>573</v>
      </c>
      <c r="D126" s="397">
        <v>1000</v>
      </c>
      <c r="E126" s="395" t="s">
        <v>830</v>
      </c>
      <c r="F126" s="395">
        <v>7.1</v>
      </c>
      <c r="G126" s="398">
        <v>78.213207407198283</v>
      </c>
      <c r="H126" s="264" t="s">
        <v>816</v>
      </c>
      <c r="I126" s="399" t="s">
        <v>1027</v>
      </c>
    </row>
    <row r="127" spans="1:9" s="112" customFormat="1" ht="11.25" customHeight="1" x14ac:dyDescent="0.2">
      <c r="A127" s="353" t="s">
        <v>704</v>
      </c>
      <c r="B127" s="395">
        <v>78.214285714285708</v>
      </c>
      <c r="C127" s="396" t="s">
        <v>573</v>
      </c>
      <c r="D127" s="397">
        <v>1000</v>
      </c>
      <c r="E127" s="395" t="s">
        <v>830</v>
      </c>
      <c r="F127" s="395">
        <v>1.5</v>
      </c>
      <c r="G127" s="398">
        <v>78.214285714285708</v>
      </c>
      <c r="H127" s="264" t="s">
        <v>816</v>
      </c>
      <c r="I127" s="399" t="s">
        <v>1027</v>
      </c>
    </row>
    <row r="128" spans="1:9" s="112" customFormat="1" ht="11.25" customHeight="1" x14ac:dyDescent="0.2">
      <c r="A128" s="353" t="s">
        <v>87</v>
      </c>
      <c r="B128" s="395">
        <v>9.7276023338320014E-2</v>
      </c>
      <c r="C128" s="396" t="s">
        <v>1025</v>
      </c>
      <c r="D128" s="397">
        <v>500</v>
      </c>
      <c r="E128" s="395" t="s">
        <v>830</v>
      </c>
      <c r="F128" s="395" t="s">
        <v>816</v>
      </c>
      <c r="G128" s="398">
        <v>4.3570822453417595</v>
      </c>
      <c r="H128" s="264" t="s">
        <v>816</v>
      </c>
      <c r="I128" s="399">
        <v>9.7276023338320014E-2</v>
      </c>
    </row>
    <row r="129" spans="1:9" s="112" customFormat="1" ht="11.25" customHeight="1" x14ac:dyDescent="0.2">
      <c r="A129" s="353" t="s">
        <v>416</v>
      </c>
      <c r="B129" s="395">
        <v>0.91432200000000019</v>
      </c>
      <c r="C129" s="396" t="s">
        <v>1025</v>
      </c>
      <c r="D129" s="397">
        <v>500</v>
      </c>
      <c r="E129" s="395" t="s">
        <v>830</v>
      </c>
      <c r="F129" s="395" t="s">
        <v>816</v>
      </c>
      <c r="G129" s="398">
        <v>867.20140880503141</v>
      </c>
      <c r="H129" s="264">
        <v>445.80891428571431</v>
      </c>
      <c r="I129" s="399">
        <v>0.91432200000000019</v>
      </c>
    </row>
    <row r="130" spans="1:9" s="112" customFormat="1" ht="11.25" customHeight="1" x14ac:dyDescent="0.2">
      <c r="A130" s="353" t="s">
        <v>88</v>
      </c>
      <c r="B130" s="395">
        <v>2.1682566227618572</v>
      </c>
      <c r="C130" s="396" t="s">
        <v>1025</v>
      </c>
      <c r="D130" s="397">
        <v>500</v>
      </c>
      <c r="E130" s="395" t="s">
        <v>830</v>
      </c>
      <c r="F130" s="395" t="s">
        <v>816</v>
      </c>
      <c r="G130" s="398">
        <v>164.35556684485806</v>
      </c>
      <c r="H130" s="264" t="s">
        <v>816</v>
      </c>
      <c r="I130" s="399">
        <v>2.1682566227618572</v>
      </c>
    </row>
    <row r="131" spans="1:9" s="112" customFormat="1" ht="11.25" customHeight="1" x14ac:dyDescent="0.2">
      <c r="A131" s="353" t="s">
        <v>20</v>
      </c>
      <c r="B131" s="395">
        <v>3.2425659259523981E-2</v>
      </c>
      <c r="C131" s="396" t="s">
        <v>1025</v>
      </c>
      <c r="D131" s="397">
        <v>100</v>
      </c>
      <c r="E131" s="395" t="s">
        <v>830</v>
      </c>
      <c r="F131" s="395" t="s">
        <v>816</v>
      </c>
      <c r="G131" s="398">
        <v>90.255782150144626</v>
      </c>
      <c r="H131" s="264" t="s">
        <v>1026</v>
      </c>
      <c r="I131" s="399">
        <v>3.2425659259523981E-2</v>
      </c>
    </row>
    <row r="132" spans="1:9" s="112" customFormat="1" ht="11.25" customHeight="1" x14ac:dyDescent="0.2">
      <c r="A132" s="353" t="s">
        <v>417</v>
      </c>
      <c r="B132" s="395">
        <v>1.8042907715532259E-2</v>
      </c>
      <c r="C132" s="396" t="s">
        <v>1025</v>
      </c>
      <c r="D132" s="397">
        <v>100</v>
      </c>
      <c r="E132" s="395" t="s">
        <v>830</v>
      </c>
      <c r="F132" s="395" t="s">
        <v>816</v>
      </c>
      <c r="G132" s="398">
        <v>2.1697025011683992</v>
      </c>
      <c r="H132" s="264" t="s">
        <v>1026</v>
      </c>
      <c r="I132" s="399">
        <v>1.8042907715532259E-2</v>
      </c>
    </row>
    <row r="133" spans="1:9" s="112" customFormat="1" ht="11.25" customHeight="1" x14ac:dyDescent="0.2">
      <c r="A133" s="353" t="s">
        <v>418</v>
      </c>
      <c r="B133" s="395">
        <v>1.4001848204801357E-3</v>
      </c>
      <c r="C133" s="396" t="s">
        <v>1025</v>
      </c>
      <c r="D133" s="397">
        <v>500</v>
      </c>
      <c r="E133" s="395" t="s">
        <v>830</v>
      </c>
      <c r="F133" s="395" t="s">
        <v>816</v>
      </c>
      <c r="G133" s="398">
        <v>0.64236269696443038</v>
      </c>
      <c r="H133" s="264">
        <v>1.0347023872679044E-2</v>
      </c>
      <c r="I133" s="399">
        <v>1.4001848204801357E-3</v>
      </c>
    </row>
    <row r="134" spans="1:9" s="112" customFormat="1" ht="11.25" customHeight="1" x14ac:dyDescent="0.2">
      <c r="A134" s="353" t="s">
        <v>419</v>
      </c>
      <c r="B134" s="395">
        <v>9.8381538461538437E-2</v>
      </c>
      <c r="C134" s="396" t="s">
        <v>572</v>
      </c>
      <c r="D134" s="397">
        <v>166.02402867924528</v>
      </c>
      <c r="E134" s="395" t="s">
        <v>830</v>
      </c>
      <c r="F134" s="395" t="s">
        <v>816</v>
      </c>
      <c r="G134" s="398">
        <v>1.1398717475371951</v>
      </c>
      <c r="H134" s="264">
        <v>9.8381538461538437E-2</v>
      </c>
      <c r="I134" s="399">
        <v>0.63743019999999995</v>
      </c>
    </row>
    <row r="135" spans="1:9" s="112" customFormat="1" ht="11.25" customHeight="1" x14ac:dyDescent="0.2">
      <c r="A135" s="353" t="s">
        <v>89</v>
      </c>
      <c r="B135" s="395">
        <v>0.51188083760000003</v>
      </c>
      <c r="C135" s="396" t="s">
        <v>1025</v>
      </c>
      <c r="D135" s="397">
        <v>500</v>
      </c>
      <c r="E135" s="395" t="s">
        <v>830</v>
      </c>
      <c r="F135" s="395" t="s">
        <v>816</v>
      </c>
      <c r="G135" s="398">
        <v>379.28207733428781</v>
      </c>
      <c r="H135" s="264" t="s">
        <v>816</v>
      </c>
      <c r="I135" s="399">
        <v>0.51188083760000003</v>
      </c>
    </row>
    <row r="136" spans="1:9" s="112" customFormat="1" ht="11.25" customHeight="1" x14ac:dyDescent="0.2">
      <c r="A136" s="135" t="s">
        <v>90</v>
      </c>
      <c r="B136" s="395">
        <v>88.48803838195839</v>
      </c>
      <c r="C136" s="396" t="s">
        <v>1025</v>
      </c>
      <c r="D136" s="397">
        <v>500</v>
      </c>
      <c r="E136" s="395" t="s">
        <v>830</v>
      </c>
      <c r="F136" s="395" t="s">
        <v>816</v>
      </c>
      <c r="G136" s="398">
        <v>771.16303781051113</v>
      </c>
      <c r="H136" s="264" t="s">
        <v>816</v>
      </c>
      <c r="I136" s="399">
        <v>88.48803838195839</v>
      </c>
    </row>
    <row r="137" spans="1:9" s="112" customFormat="1" ht="11.25" customHeight="1" x14ac:dyDescent="0.2">
      <c r="A137" s="353" t="s">
        <v>420</v>
      </c>
      <c r="B137" s="395">
        <v>0.78214285714285714</v>
      </c>
      <c r="C137" s="396" t="s">
        <v>573</v>
      </c>
      <c r="D137" s="397">
        <v>1000</v>
      </c>
      <c r="E137" s="395" t="s">
        <v>830</v>
      </c>
      <c r="F137" s="395">
        <v>0.25</v>
      </c>
      <c r="G137" s="398">
        <v>0.78214285714285714</v>
      </c>
      <c r="H137" s="264" t="s">
        <v>816</v>
      </c>
      <c r="I137" s="399" t="s">
        <v>1027</v>
      </c>
    </row>
    <row r="138" spans="1:9" s="112" customFormat="1" ht="11.25" customHeight="1" x14ac:dyDescent="0.2">
      <c r="A138" s="353" t="s">
        <v>291</v>
      </c>
      <c r="B138" s="395">
        <v>3.1917439999999999</v>
      </c>
      <c r="C138" s="396" t="s">
        <v>1025</v>
      </c>
      <c r="D138" s="397">
        <v>500</v>
      </c>
      <c r="E138" s="395" t="s">
        <v>830</v>
      </c>
      <c r="F138" s="395" t="s">
        <v>816</v>
      </c>
      <c r="G138" s="398">
        <v>817.67394716981141</v>
      </c>
      <c r="H138" s="264">
        <v>817.29880000000014</v>
      </c>
      <c r="I138" s="399">
        <v>3.1917439999999999</v>
      </c>
    </row>
    <row r="139" spans="1:9" s="112" customFormat="1" ht="11.25" customHeight="1" x14ac:dyDescent="0.2">
      <c r="A139" s="353" t="s">
        <v>21</v>
      </c>
      <c r="B139" s="395">
        <v>0.47529913041323968</v>
      </c>
      <c r="C139" s="396" t="s">
        <v>573</v>
      </c>
      <c r="D139" s="397">
        <v>500</v>
      </c>
      <c r="E139" s="395" t="s">
        <v>830</v>
      </c>
      <c r="F139" s="395" t="s">
        <v>816</v>
      </c>
      <c r="G139" s="398">
        <v>0.47529913041323968</v>
      </c>
      <c r="H139" s="264" t="s">
        <v>816</v>
      </c>
      <c r="I139" s="399">
        <v>254.81502602987422</v>
      </c>
    </row>
    <row r="140" spans="1:9" s="112" customFormat="1" ht="11.25" customHeight="1" x14ac:dyDescent="0.2">
      <c r="A140" s="353" t="s">
        <v>44</v>
      </c>
      <c r="B140" s="395">
        <v>100</v>
      </c>
      <c r="C140" s="396" t="s">
        <v>1028</v>
      </c>
      <c r="D140" s="397">
        <v>100</v>
      </c>
      <c r="E140" s="395" t="s">
        <v>830</v>
      </c>
      <c r="F140" s="395" t="s">
        <v>816</v>
      </c>
      <c r="G140" s="398">
        <v>450.51607169874791</v>
      </c>
      <c r="H140" s="264" t="s">
        <v>1026</v>
      </c>
      <c r="I140" s="399">
        <v>695.73175865961684</v>
      </c>
    </row>
    <row r="141" spans="1:9" s="112" customFormat="1" ht="11.25" customHeight="1" x14ac:dyDescent="0.2">
      <c r="A141" s="353" t="s">
        <v>43</v>
      </c>
      <c r="B141" s="395">
        <v>219.04798534341549</v>
      </c>
      <c r="C141" s="396" t="s">
        <v>573</v>
      </c>
      <c r="D141" s="397">
        <v>500</v>
      </c>
      <c r="E141" s="395" t="s">
        <v>830</v>
      </c>
      <c r="F141" s="395" t="s">
        <v>816</v>
      </c>
      <c r="G141" s="398">
        <v>219.04798534341549</v>
      </c>
      <c r="H141" s="264" t="s">
        <v>1026</v>
      </c>
      <c r="I141" s="399">
        <v>939.9584285714285</v>
      </c>
    </row>
    <row r="142" spans="1:9" s="112" customFormat="1" ht="11.25" customHeight="1" x14ac:dyDescent="0.2">
      <c r="A142" s="353" t="s">
        <v>665</v>
      </c>
      <c r="B142" s="395">
        <v>500</v>
      </c>
      <c r="C142" s="396" t="s">
        <v>1028</v>
      </c>
      <c r="D142" s="397">
        <v>500</v>
      </c>
      <c r="E142" s="395" t="s">
        <v>830</v>
      </c>
      <c r="F142" s="395" t="s">
        <v>816</v>
      </c>
      <c r="G142" s="398">
        <v>9385.7142857142862</v>
      </c>
      <c r="H142" s="264" t="s">
        <v>816</v>
      </c>
      <c r="I142" s="399">
        <v>1000</v>
      </c>
    </row>
    <row r="143" spans="1:9" s="112" customFormat="1" ht="11.25" customHeight="1" x14ac:dyDescent="0.2">
      <c r="A143" s="353" t="s">
        <v>705</v>
      </c>
      <c r="B143" s="395">
        <v>0.17652248407169688</v>
      </c>
      <c r="C143" s="396" t="s">
        <v>572</v>
      </c>
      <c r="D143" s="397">
        <v>500</v>
      </c>
      <c r="E143" s="395" t="s">
        <v>830</v>
      </c>
      <c r="F143" s="395" t="s">
        <v>816</v>
      </c>
      <c r="G143" s="398">
        <v>12.423206309478356</v>
      </c>
      <c r="H143" s="264">
        <v>0.17652248407169688</v>
      </c>
      <c r="I143" s="399">
        <v>16.365006000000001</v>
      </c>
    </row>
    <row r="144" spans="1:9" s="112" customFormat="1" ht="11.25" customHeight="1" x14ac:dyDescent="0.2">
      <c r="A144" s="353" t="s">
        <v>706</v>
      </c>
      <c r="B144" s="395">
        <v>22.560948</v>
      </c>
      <c r="C144" s="396" t="s">
        <v>1025</v>
      </c>
      <c r="D144" s="397">
        <v>500</v>
      </c>
      <c r="E144" s="395" t="s">
        <v>830</v>
      </c>
      <c r="F144" s="395" t="s">
        <v>816</v>
      </c>
      <c r="G144" s="398">
        <v>639.65388301886787</v>
      </c>
      <c r="H144" s="264">
        <v>222.90445714285715</v>
      </c>
      <c r="I144" s="399">
        <v>22.560948</v>
      </c>
    </row>
    <row r="145" spans="1:9" s="112" customFormat="1" ht="11.25" customHeight="1" x14ac:dyDescent="0.2">
      <c r="A145" s="353" t="s">
        <v>421</v>
      </c>
      <c r="B145" s="395">
        <v>8.9161782857142876E-3</v>
      </c>
      <c r="C145" s="396" t="s">
        <v>572</v>
      </c>
      <c r="D145" s="397">
        <v>100</v>
      </c>
      <c r="E145" s="395" t="s">
        <v>830</v>
      </c>
      <c r="F145" s="395" t="s">
        <v>816</v>
      </c>
      <c r="G145" s="398">
        <v>0.32364531998538026</v>
      </c>
      <c r="H145" s="264">
        <v>8.9161782857142876E-3</v>
      </c>
      <c r="I145" s="399">
        <v>7.5829700000000014E-2</v>
      </c>
    </row>
    <row r="146" spans="1:9" s="112" customFormat="1" ht="11.25" customHeight="1" x14ac:dyDescent="0.2">
      <c r="A146" s="353" t="s">
        <v>422</v>
      </c>
      <c r="B146" s="395">
        <v>8.9161782857142866E-2</v>
      </c>
      <c r="C146" s="396" t="s">
        <v>572</v>
      </c>
      <c r="D146" s="397">
        <v>500</v>
      </c>
      <c r="E146" s="395" t="s">
        <v>830</v>
      </c>
      <c r="F146" s="395" t="s">
        <v>816</v>
      </c>
      <c r="G146" s="398">
        <v>0.88767733974939533</v>
      </c>
      <c r="H146" s="264">
        <v>8.9161782857142866E-2</v>
      </c>
      <c r="I146" s="399">
        <v>0.35762750000000004</v>
      </c>
    </row>
    <row r="147" spans="1:9" s="112" customFormat="1" ht="11.25" customHeight="1" x14ac:dyDescent="0.2">
      <c r="A147" s="353" t="s">
        <v>423</v>
      </c>
      <c r="B147" s="395">
        <v>4.5069028304000005</v>
      </c>
      <c r="C147" s="396" t="s">
        <v>1025</v>
      </c>
      <c r="D147" s="397">
        <v>100</v>
      </c>
      <c r="E147" s="395" t="s">
        <v>830</v>
      </c>
      <c r="F147" s="395" t="s">
        <v>816</v>
      </c>
      <c r="G147" s="398">
        <v>1264.2735911142927</v>
      </c>
      <c r="H147" s="264" t="s">
        <v>816</v>
      </c>
      <c r="I147" s="399">
        <v>4.5069028304000005</v>
      </c>
    </row>
    <row r="148" spans="1:9" s="112" customFormat="1" ht="11.25" customHeight="1" x14ac:dyDescent="0.2">
      <c r="A148" s="353" t="s">
        <v>424</v>
      </c>
      <c r="B148" s="395">
        <v>0.44805822146114299</v>
      </c>
      <c r="C148" s="396" t="s">
        <v>1025</v>
      </c>
      <c r="D148" s="397">
        <v>500</v>
      </c>
      <c r="E148" s="395" t="s">
        <v>830</v>
      </c>
      <c r="F148" s="395" t="s">
        <v>816</v>
      </c>
      <c r="G148" s="398">
        <v>12.642735911142926</v>
      </c>
      <c r="H148" s="264" t="s">
        <v>816</v>
      </c>
      <c r="I148" s="399">
        <v>0.44805822146114299</v>
      </c>
    </row>
    <row r="149" spans="1:9" s="112" customFormat="1" ht="11.25" customHeight="1" x14ac:dyDescent="0.2">
      <c r="A149" s="135" t="s">
        <v>91</v>
      </c>
      <c r="B149" s="395">
        <v>3.5621701705101652</v>
      </c>
      <c r="C149" s="396" t="s">
        <v>1025</v>
      </c>
      <c r="D149" s="397">
        <v>1000</v>
      </c>
      <c r="E149" s="395" t="s">
        <v>830</v>
      </c>
      <c r="F149" s="395" t="s">
        <v>816</v>
      </c>
      <c r="G149" s="398">
        <v>126.42735911142927</v>
      </c>
      <c r="H149" s="264" t="s">
        <v>816</v>
      </c>
      <c r="I149" s="399">
        <v>3.5621701705101652</v>
      </c>
    </row>
    <row r="150" spans="1:9" s="112" customFormat="1" ht="11.25" customHeight="1" x14ac:dyDescent="0.2">
      <c r="A150" s="353" t="s">
        <v>92</v>
      </c>
      <c r="B150" s="395">
        <v>1.4549928241850001</v>
      </c>
      <c r="C150" s="396" t="s">
        <v>1025</v>
      </c>
      <c r="D150" s="397">
        <v>500</v>
      </c>
      <c r="E150" s="395" t="s">
        <v>830</v>
      </c>
      <c r="F150" s="395" t="s">
        <v>816</v>
      </c>
      <c r="G150" s="398">
        <v>101.14188728914341</v>
      </c>
      <c r="H150" s="264" t="s">
        <v>816</v>
      </c>
      <c r="I150" s="399">
        <v>1.4549928241850001</v>
      </c>
    </row>
    <row r="151" spans="1:9" s="112" customFormat="1" ht="11.25" customHeight="1" x14ac:dyDescent="0.2">
      <c r="A151" s="353" t="s">
        <v>93</v>
      </c>
      <c r="B151" s="395">
        <v>5.029527559055118E-3</v>
      </c>
      <c r="C151" s="396" t="s">
        <v>573</v>
      </c>
      <c r="D151" s="397">
        <v>100</v>
      </c>
      <c r="E151" s="395" t="s">
        <v>830</v>
      </c>
      <c r="F151" s="395" t="s">
        <v>816</v>
      </c>
      <c r="G151" s="398">
        <v>5.029527559055118E-3</v>
      </c>
      <c r="H151" s="264" t="s">
        <v>1026</v>
      </c>
      <c r="I151" s="399">
        <v>1.2799907999999999E-2</v>
      </c>
    </row>
    <row r="152" spans="1:9" s="112" customFormat="1" ht="11.25" customHeight="1" x14ac:dyDescent="0.2">
      <c r="A152" s="353" t="s">
        <v>94</v>
      </c>
      <c r="B152" s="395">
        <v>8.1093165931455699E-2</v>
      </c>
      <c r="C152" s="396" t="s">
        <v>1025</v>
      </c>
      <c r="D152" s="397">
        <v>100</v>
      </c>
      <c r="E152" s="395" t="s">
        <v>830</v>
      </c>
      <c r="F152" s="395" t="s">
        <v>816</v>
      </c>
      <c r="G152" s="398">
        <v>0.15845058605710996</v>
      </c>
      <c r="H152" s="264" t="s">
        <v>1026</v>
      </c>
      <c r="I152" s="399">
        <v>8.1093165931455699E-2</v>
      </c>
    </row>
    <row r="153" spans="1:9" s="112" customFormat="1" ht="11.25" customHeight="1" x14ac:dyDescent="0.2">
      <c r="A153" s="353" t="s">
        <v>513</v>
      </c>
      <c r="B153" s="395">
        <v>27.534592454503873</v>
      </c>
      <c r="C153" s="396" t="s">
        <v>1025</v>
      </c>
      <c r="D153" s="397">
        <v>100</v>
      </c>
      <c r="E153" s="395" t="s">
        <v>830</v>
      </c>
      <c r="F153" s="395" t="s">
        <v>816</v>
      </c>
      <c r="G153" s="398">
        <v>87.320574162679421</v>
      </c>
      <c r="H153" s="264" t="s">
        <v>816</v>
      </c>
      <c r="I153" s="399">
        <v>27.534592454503873</v>
      </c>
    </row>
    <row r="154" spans="1:9" s="112" customFormat="1" ht="11.25" customHeight="1" x14ac:dyDescent="0.2">
      <c r="A154" s="135" t="s">
        <v>802</v>
      </c>
      <c r="B154" s="395">
        <v>7.5432070893285008</v>
      </c>
      <c r="C154" s="396" t="s">
        <v>1025</v>
      </c>
      <c r="D154" s="397">
        <v>500</v>
      </c>
      <c r="E154" s="395" t="s">
        <v>830</v>
      </c>
      <c r="F154" s="395" t="s">
        <v>816</v>
      </c>
      <c r="G154" s="398">
        <v>449.03985437165932</v>
      </c>
      <c r="H154" s="264" t="s">
        <v>816</v>
      </c>
      <c r="I154" s="399">
        <v>7.5432070893285008</v>
      </c>
    </row>
    <row r="155" spans="1:9" s="112" customFormat="1" ht="11.25" customHeight="1" x14ac:dyDescent="0.2">
      <c r="A155" s="135" t="s">
        <v>514</v>
      </c>
      <c r="B155" s="395">
        <v>30.661203968900935</v>
      </c>
      <c r="C155" s="396" t="s">
        <v>1025</v>
      </c>
      <c r="D155" s="397">
        <v>500</v>
      </c>
      <c r="E155" s="395" t="s">
        <v>830</v>
      </c>
      <c r="F155" s="395" t="s">
        <v>816</v>
      </c>
      <c r="G155" s="398">
        <v>31.237531954550995</v>
      </c>
      <c r="H155" s="264" t="s">
        <v>816</v>
      </c>
      <c r="I155" s="399">
        <v>30.661203968900935</v>
      </c>
    </row>
    <row r="156" spans="1:9" s="112" customFormat="1" ht="11.25" customHeight="1" x14ac:dyDescent="0.2">
      <c r="A156" s="135" t="s">
        <v>516</v>
      </c>
      <c r="B156" s="395">
        <v>1.2122314306414443</v>
      </c>
      <c r="C156" s="396" t="s">
        <v>1025</v>
      </c>
      <c r="D156" s="397">
        <v>500</v>
      </c>
      <c r="E156" s="395" t="s">
        <v>830</v>
      </c>
      <c r="F156" s="395" t="s">
        <v>816</v>
      </c>
      <c r="G156" s="398">
        <v>7.2694180429212993</v>
      </c>
      <c r="H156" s="264" t="s">
        <v>816</v>
      </c>
      <c r="I156" s="399">
        <v>1.2122314306414443</v>
      </c>
    </row>
    <row r="157" spans="1:9" s="112" customFormat="1" ht="11.25" customHeight="1" x14ac:dyDescent="0.2">
      <c r="A157" s="353" t="s">
        <v>425</v>
      </c>
      <c r="B157" s="395">
        <v>770</v>
      </c>
      <c r="C157" s="396" t="s">
        <v>310</v>
      </c>
      <c r="D157" s="397">
        <v>1000</v>
      </c>
      <c r="E157" s="395" t="s">
        <v>830</v>
      </c>
      <c r="F157" s="395">
        <v>770</v>
      </c>
      <c r="G157" s="398">
        <v>77.999214351185017</v>
      </c>
      <c r="H157" s="264" t="s">
        <v>816</v>
      </c>
      <c r="I157" s="399" t="s">
        <v>1027</v>
      </c>
    </row>
    <row r="158" spans="1:9" s="112" customFormat="1" ht="11.25" customHeight="1" x14ac:dyDescent="0.2">
      <c r="A158" s="353" t="s">
        <v>426</v>
      </c>
      <c r="B158" s="395">
        <v>3.6336480000000004E-2</v>
      </c>
      <c r="C158" s="396" t="s">
        <v>572</v>
      </c>
      <c r="D158" s="397">
        <v>500</v>
      </c>
      <c r="E158" s="395" t="s">
        <v>830</v>
      </c>
      <c r="F158" s="395" t="s">
        <v>816</v>
      </c>
      <c r="G158" s="398">
        <v>5.8999999999999997E-2</v>
      </c>
      <c r="H158" s="264">
        <v>3.6336480000000004E-2</v>
      </c>
      <c r="I158" s="399">
        <v>0.35480635999999999</v>
      </c>
    </row>
    <row r="159" spans="1:9" s="112" customFormat="1" ht="11.25" customHeight="1" x14ac:dyDescent="0.2">
      <c r="A159" s="353" t="s">
        <v>427</v>
      </c>
      <c r="B159" s="395">
        <v>2.0905520000000002</v>
      </c>
      <c r="C159" s="396" t="s">
        <v>1025</v>
      </c>
      <c r="D159" s="397">
        <v>259.54240000000004</v>
      </c>
      <c r="E159" s="395" t="s">
        <v>830</v>
      </c>
      <c r="F159" s="395" t="s">
        <v>816</v>
      </c>
      <c r="G159" s="398">
        <v>129.23345456467081</v>
      </c>
      <c r="H159" s="264">
        <v>44.580891428571441</v>
      </c>
      <c r="I159" s="399">
        <v>2.0905520000000002</v>
      </c>
    </row>
    <row r="160" spans="1:9" s="112" customFormat="1" ht="11.25" customHeight="1" x14ac:dyDescent="0.2">
      <c r="A160" s="353" t="s">
        <v>428</v>
      </c>
      <c r="B160" s="395">
        <v>1000</v>
      </c>
      <c r="C160" s="396" t="s">
        <v>1028</v>
      </c>
      <c r="D160" s="397">
        <v>1000</v>
      </c>
      <c r="E160" s="395" t="s">
        <v>830</v>
      </c>
      <c r="F160" s="395">
        <v>349</v>
      </c>
      <c r="G160" s="398">
        <v>4692.8571428571431</v>
      </c>
      <c r="H160" s="264" t="s">
        <v>816</v>
      </c>
      <c r="I160" s="399" t="s">
        <v>1027</v>
      </c>
    </row>
    <row r="161" spans="1:10" s="112" customFormat="1" ht="22.5" customHeight="1" x14ac:dyDescent="0.2">
      <c r="A161" s="332" t="s">
        <v>525</v>
      </c>
      <c r="B161" s="401" t="s">
        <v>430</v>
      </c>
      <c r="C161" s="402" t="s">
        <v>292</v>
      </c>
      <c r="D161" s="395" t="s">
        <v>292</v>
      </c>
      <c r="E161" s="395" t="s">
        <v>292</v>
      </c>
      <c r="F161" s="403"/>
      <c r="G161" s="398" t="s">
        <v>292</v>
      </c>
      <c r="H161" s="264" t="s">
        <v>292</v>
      </c>
      <c r="I161" s="404" t="s">
        <v>292</v>
      </c>
    </row>
    <row r="162" spans="1:10" s="112" customFormat="1" ht="11.25" customHeight="1" thickBot="1" x14ac:dyDescent="0.25">
      <c r="A162" s="148" t="s">
        <v>526</v>
      </c>
      <c r="B162" s="405" t="s">
        <v>293</v>
      </c>
      <c r="C162" s="406" t="s">
        <v>292</v>
      </c>
      <c r="D162" s="405" t="s">
        <v>292</v>
      </c>
      <c r="E162" s="405" t="s">
        <v>292</v>
      </c>
      <c r="F162" s="407"/>
      <c r="G162" s="408" t="s">
        <v>292</v>
      </c>
      <c r="H162" s="409" t="s">
        <v>292</v>
      </c>
      <c r="I162" s="410" t="s">
        <v>292</v>
      </c>
    </row>
    <row r="163" spans="1:10" s="112" customFormat="1" ht="11.25" customHeight="1" thickTop="1" x14ac:dyDescent="0.2">
      <c r="A163" s="65" t="s">
        <v>432</v>
      </c>
      <c r="B163" s="109"/>
      <c r="C163" s="109"/>
      <c r="D163" s="109"/>
      <c r="E163" s="109"/>
      <c r="F163" s="411"/>
      <c r="G163" s="109"/>
      <c r="H163" s="109"/>
      <c r="I163" s="412"/>
    </row>
    <row r="164" spans="1:10" s="112" customFormat="1" ht="11.25" customHeight="1" x14ac:dyDescent="0.2">
      <c r="A164" s="255" t="s">
        <v>435</v>
      </c>
      <c r="B164" s="413"/>
      <c r="C164" s="413"/>
      <c r="D164" s="413"/>
      <c r="E164" s="414"/>
      <c r="F164" s="411"/>
      <c r="G164" s="109"/>
      <c r="H164" s="109"/>
      <c r="I164" s="412"/>
    </row>
    <row r="165" spans="1:10" s="112" customFormat="1" ht="11.25" customHeight="1" x14ac:dyDescent="0.2">
      <c r="A165" s="66"/>
      <c r="B165" s="109"/>
      <c r="C165" s="109"/>
      <c r="D165" s="109"/>
      <c r="E165" s="109"/>
      <c r="F165" s="411"/>
      <c r="G165" s="109"/>
      <c r="H165" s="109"/>
      <c r="I165" s="336"/>
    </row>
    <row r="166" spans="1:10" s="112" customFormat="1" ht="11.25" customHeight="1" x14ac:dyDescent="0.2">
      <c r="A166" s="66" t="s">
        <v>320</v>
      </c>
      <c r="B166" s="109"/>
      <c r="C166" s="109"/>
      <c r="D166" s="109"/>
      <c r="E166" s="109"/>
      <c r="F166" s="411"/>
      <c r="G166" s="109"/>
      <c r="H166" s="109"/>
      <c r="I166" s="336"/>
    </row>
    <row r="167" spans="1:10" s="112" customFormat="1" ht="11.25" customHeight="1" x14ac:dyDescent="0.2">
      <c r="A167" s="66" t="s">
        <v>527</v>
      </c>
      <c r="B167" s="109"/>
      <c r="C167" s="109"/>
      <c r="D167" s="109"/>
      <c r="E167" s="109"/>
      <c r="F167" s="411"/>
      <c r="G167" s="109"/>
      <c r="H167" s="109"/>
      <c r="I167" s="336"/>
    </row>
    <row r="168" spans="1:10" s="112" customFormat="1" ht="11.25" customHeight="1" x14ac:dyDescent="0.2">
      <c r="A168" s="158" t="s">
        <v>903</v>
      </c>
      <c r="B168" s="109"/>
      <c r="C168" s="109"/>
      <c r="D168" s="109"/>
      <c r="E168" s="109"/>
      <c r="F168" s="411"/>
      <c r="G168" s="109"/>
      <c r="H168" s="109"/>
      <c r="I168" s="336"/>
    </row>
    <row r="169" spans="1:10" s="112" customFormat="1" ht="11.25" customHeight="1" x14ac:dyDescent="0.2">
      <c r="A169" s="66" t="s">
        <v>666</v>
      </c>
      <c r="B169" s="109"/>
      <c r="C169" s="109"/>
      <c r="D169" s="109"/>
      <c r="E169" s="109"/>
      <c r="F169" s="411"/>
      <c r="G169" s="109"/>
      <c r="H169" s="109"/>
      <c r="I169" s="336"/>
    </row>
    <row r="170" spans="1:10" ht="11.25" customHeight="1" thickBot="1" x14ac:dyDescent="0.25">
      <c r="A170" s="415"/>
      <c r="B170" s="416"/>
      <c r="C170" s="416"/>
      <c r="D170" s="416"/>
      <c r="E170" s="416"/>
      <c r="F170" s="417"/>
      <c r="G170" s="416"/>
      <c r="H170" s="416"/>
      <c r="I170" s="418"/>
      <c r="J170" s="126"/>
    </row>
    <row r="171" spans="1:10" ht="13.5" thickTop="1" x14ac:dyDescent="0.2">
      <c r="A171" s="133"/>
    </row>
  </sheetData>
  <sheetProtection algorithmName="SHA-512" hashValue="pZ0FjUeoZLlley+o1C4Yo7uxh6vA4CXlAQbmm/QNYXc43vXj/57wuFBuvCzs/WHpS9UJKOhIqJwJGPuDQgsEZg==" saltValue="NzUDP2MzuroRonK5+oOLMA==" spinCount="100000" sheet="1" objects="1" scenarios="1"/>
  <mergeCells count="5">
    <mergeCell ref="F4:F5"/>
    <mergeCell ref="A4:A6"/>
    <mergeCell ref="D4:D5"/>
    <mergeCell ref="B4:B6"/>
    <mergeCell ref="E4:E5"/>
  </mergeCells>
  <phoneticPr fontId="0" type="noConversion"/>
  <printOptions horizontalCentered="1"/>
  <pageMargins left="0.17" right="0.16" top="0.53" bottom="1" header="0.5" footer="0.5"/>
  <pageSetup scale="74" fitToHeight="4" orientation="landscape" r:id="rId1"/>
  <headerFooter alignWithMargins="0">
    <oddFooter>&amp;LHawai'i DOH
Fall 2017&amp;C&amp;8Page &amp;P of &amp;N&amp;R&amp;A</oddFooter>
  </headerFooter>
  <rowBreaks count="1" manualBreakCount="1">
    <brk id="16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G163"/>
  <sheetViews>
    <sheetView zoomScaleNormal="100" workbookViewId="0">
      <pane ySplit="2640" topLeftCell="A5" activePane="bottomLeft"/>
      <selection activeCell="I16" sqref="I16"/>
      <selection pane="bottomLeft" activeCell="I16" sqref="I16"/>
    </sheetView>
  </sheetViews>
  <sheetFormatPr defaultColWidth="9.140625" defaultRowHeight="11.25" x14ac:dyDescent="0.2"/>
  <cols>
    <col min="1" max="1" width="40.85546875" style="112" customWidth="1"/>
    <col min="2" max="2" width="12.7109375" style="116" customWidth="1"/>
    <col min="3" max="3" width="22.7109375" style="563" customWidth="1"/>
    <col min="4" max="4" width="12.7109375" style="116" customWidth="1"/>
    <col min="5" max="5" width="22.7109375" style="625" customWidth="1"/>
    <col min="6" max="6" width="12.7109375" style="116" customWidth="1"/>
    <col min="7" max="7" width="22.7109375" style="625" customWidth="1"/>
    <col min="8" max="16384" width="9.140625" style="112"/>
  </cols>
  <sheetData>
    <row r="1" spans="1:7" s="107" customFormat="1" ht="15.75" x14ac:dyDescent="0.25">
      <c r="A1" s="626" t="s">
        <v>330</v>
      </c>
      <c r="B1" s="363"/>
      <c r="C1" s="365"/>
      <c r="D1" s="363"/>
      <c r="E1" s="365"/>
      <c r="F1" s="363"/>
      <c r="G1" s="365"/>
    </row>
    <row r="2" spans="1:7" s="107" customFormat="1" ht="12" thickBot="1" x14ac:dyDescent="0.25">
      <c r="A2" s="565"/>
      <c r="B2" s="363"/>
      <c r="C2" s="365"/>
      <c r="D2" s="108"/>
      <c r="E2" s="631"/>
      <c r="F2" s="108"/>
      <c r="G2" s="631"/>
    </row>
    <row r="3" spans="1:7" s="110" customFormat="1" ht="23.25" customHeight="1" thickTop="1" thickBot="1" x14ac:dyDescent="0.25">
      <c r="A3" s="584"/>
      <c r="B3" s="649" t="s">
        <v>386</v>
      </c>
      <c r="C3" s="650"/>
      <c r="D3" s="651"/>
      <c r="E3" s="650"/>
      <c r="F3" s="652"/>
      <c r="G3" s="653"/>
    </row>
    <row r="4" spans="1:7" s="110" customFormat="1" ht="68.25" customHeight="1" thickBot="1" x14ac:dyDescent="0.25">
      <c r="A4" s="589" t="s">
        <v>194</v>
      </c>
      <c r="B4" s="342" t="s">
        <v>632</v>
      </c>
      <c r="C4" s="654" t="s">
        <v>429</v>
      </c>
      <c r="D4" s="655" t="s">
        <v>633</v>
      </c>
      <c r="E4" s="656" t="s">
        <v>429</v>
      </c>
      <c r="F4" s="647" t="s">
        <v>634</v>
      </c>
      <c r="G4" s="657" t="s">
        <v>429</v>
      </c>
    </row>
    <row r="5" spans="1:7" s="110" customFormat="1" ht="11.25" customHeight="1" x14ac:dyDescent="0.2">
      <c r="A5" s="138" t="s">
        <v>477</v>
      </c>
      <c r="B5" s="347">
        <v>15</v>
      </c>
      <c r="C5" s="658" t="s">
        <v>1035</v>
      </c>
      <c r="D5" s="347">
        <v>15</v>
      </c>
      <c r="E5" s="607" t="s">
        <v>1035</v>
      </c>
      <c r="F5" s="347">
        <v>20</v>
      </c>
      <c r="G5" s="659" t="s">
        <v>1036</v>
      </c>
    </row>
    <row r="6" spans="1:7" s="110" customFormat="1" ht="11.25" customHeight="1" x14ac:dyDescent="0.2">
      <c r="A6" s="111" t="s">
        <v>478</v>
      </c>
      <c r="B6" s="351">
        <v>13</v>
      </c>
      <c r="C6" s="660" t="s">
        <v>1035</v>
      </c>
      <c r="D6" s="351">
        <v>13</v>
      </c>
      <c r="E6" s="610" t="s">
        <v>1035</v>
      </c>
      <c r="F6" s="351">
        <v>307</v>
      </c>
      <c r="G6" s="661" t="s">
        <v>1036</v>
      </c>
    </row>
    <row r="7" spans="1:7" s="110" customFormat="1" ht="11.25" customHeight="1" x14ac:dyDescent="0.2">
      <c r="A7" s="111" t="s">
        <v>479</v>
      </c>
      <c r="B7" s="351">
        <v>1500</v>
      </c>
      <c r="C7" s="660" t="s">
        <v>1036</v>
      </c>
      <c r="D7" s="351">
        <v>1700</v>
      </c>
      <c r="E7" s="610" t="s">
        <v>1035</v>
      </c>
      <c r="F7" s="351">
        <v>1500</v>
      </c>
      <c r="G7" s="661" t="s">
        <v>1036</v>
      </c>
    </row>
    <row r="8" spans="1:7" s="110" customFormat="1" ht="11.25" customHeight="1" x14ac:dyDescent="0.2">
      <c r="A8" s="111" t="s">
        <v>480</v>
      </c>
      <c r="B8" s="351">
        <v>1.3999999999999999E-4</v>
      </c>
      <c r="C8" s="660" t="s">
        <v>1036</v>
      </c>
      <c r="D8" s="351">
        <v>3.5000000000000003E-2</v>
      </c>
      <c r="E8" s="610" t="s">
        <v>1035</v>
      </c>
      <c r="F8" s="351">
        <v>1.3999999999999999E-4</v>
      </c>
      <c r="G8" s="661" t="s">
        <v>1036</v>
      </c>
    </row>
    <row r="9" spans="1:7" s="110" customFormat="1" ht="11.25" customHeight="1" x14ac:dyDescent="0.2">
      <c r="A9" s="111" t="s">
        <v>133</v>
      </c>
      <c r="B9" s="351">
        <v>700</v>
      </c>
      <c r="C9" s="660" t="s">
        <v>921</v>
      </c>
      <c r="D9" s="351">
        <v>700</v>
      </c>
      <c r="E9" s="610" t="s">
        <v>920</v>
      </c>
      <c r="F9" s="351">
        <v>700</v>
      </c>
      <c r="G9" s="661" t="s">
        <v>921</v>
      </c>
    </row>
    <row r="10" spans="1:7" s="110" customFormat="1" ht="11.25" customHeight="1" x14ac:dyDescent="0.2">
      <c r="A10" s="134" t="s">
        <v>134</v>
      </c>
      <c r="B10" s="351">
        <v>18</v>
      </c>
      <c r="C10" s="660" t="s">
        <v>1035</v>
      </c>
      <c r="D10" s="351">
        <v>18</v>
      </c>
      <c r="E10" s="610" t="s">
        <v>1035</v>
      </c>
      <c r="F10" s="351">
        <v>20</v>
      </c>
      <c r="G10" s="661" t="s">
        <v>1036</v>
      </c>
    </row>
    <row r="11" spans="1:7" s="110" customFormat="1" ht="11.25" customHeight="1" x14ac:dyDescent="0.2">
      <c r="A11" s="134" t="s">
        <v>68</v>
      </c>
      <c r="B11" s="351">
        <v>11</v>
      </c>
      <c r="C11" s="660" t="s">
        <v>915</v>
      </c>
      <c r="D11" s="351">
        <v>11</v>
      </c>
      <c r="E11" s="610" t="s">
        <v>1035</v>
      </c>
      <c r="F11" s="351">
        <v>11</v>
      </c>
      <c r="G11" s="661" t="s">
        <v>915</v>
      </c>
    </row>
    <row r="12" spans="1:7" s="110" customFormat="1" ht="11.25" customHeight="1" x14ac:dyDescent="0.2">
      <c r="A12" s="111" t="s">
        <v>481</v>
      </c>
      <c r="B12" s="351">
        <v>0.02</v>
      </c>
      <c r="C12" s="660" t="s">
        <v>1035</v>
      </c>
      <c r="D12" s="351">
        <v>0.02</v>
      </c>
      <c r="E12" s="610" t="s">
        <v>1035</v>
      </c>
      <c r="F12" s="351">
        <v>0.73</v>
      </c>
      <c r="G12" s="661" t="s">
        <v>1036</v>
      </c>
    </row>
    <row r="13" spans="1:7" s="110" customFormat="1" ht="11.25" customHeight="1" x14ac:dyDescent="0.2">
      <c r="A13" s="111" t="s">
        <v>482</v>
      </c>
      <c r="B13" s="351">
        <v>30</v>
      </c>
      <c r="C13" s="660" t="s">
        <v>1036</v>
      </c>
      <c r="D13" s="351">
        <v>130</v>
      </c>
      <c r="E13" s="610" t="s">
        <v>1035</v>
      </c>
      <c r="F13" s="351">
        <v>30</v>
      </c>
      <c r="G13" s="661" t="s">
        <v>1036</v>
      </c>
    </row>
    <row r="14" spans="1:7" s="110" customFormat="1" ht="11.25" customHeight="1" x14ac:dyDescent="0.2">
      <c r="A14" s="111" t="s">
        <v>584</v>
      </c>
      <c r="B14" s="351">
        <v>36</v>
      </c>
      <c r="C14" s="660" t="s">
        <v>1037</v>
      </c>
      <c r="D14" s="351">
        <v>190</v>
      </c>
      <c r="E14" s="610" t="s">
        <v>1038</v>
      </c>
      <c r="F14" s="351">
        <v>36</v>
      </c>
      <c r="G14" s="661" t="s">
        <v>1037</v>
      </c>
    </row>
    <row r="15" spans="1:7" s="110" customFormat="1" ht="11.25" customHeight="1" x14ac:dyDescent="0.2">
      <c r="A15" s="111" t="s">
        <v>69</v>
      </c>
      <c r="B15" s="351">
        <v>12</v>
      </c>
      <c r="C15" s="660" t="s">
        <v>915</v>
      </c>
      <c r="D15" s="351">
        <v>12</v>
      </c>
      <c r="E15" s="610" t="s">
        <v>1035</v>
      </c>
      <c r="F15" s="351">
        <v>12</v>
      </c>
      <c r="G15" s="661" t="s">
        <v>915</v>
      </c>
    </row>
    <row r="16" spans="1:7" s="110" customFormat="1" ht="11.25" customHeight="1" x14ac:dyDescent="0.2">
      <c r="A16" s="111" t="s">
        <v>585</v>
      </c>
      <c r="B16" s="351">
        <v>220</v>
      </c>
      <c r="C16" s="660" t="s">
        <v>1036</v>
      </c>
      <c r="D16" s="351">
        <v>220</v>
      </c>
      <c r="E16" s="610" t="s">
        <v>1035</v>
      </c>
      <c r="F16" s="351">
        <v>220</v>
      </c>
      <c r="G16" s="661" t="s">
        <v>1036</v>
      </c>
    </row>
    <row r="17" spans="1:7" s="110" customFormat="1" ht="11.25" customHeight="1" x14ac:dyDescent="0.2">
      <c r="A17" s="111" t="s">
        <v>964</v>
      </c>
      <c r="B17" s="351">
        <v>0.14000000000000001</v>
      </c>
      <c r="C17" s="660" t="s">
        <v>967</v>
      </c>
      <c r="D17" s="351">
        <v>0.14000000000000001</v>
      </c>
      <c r="E17" s="610" t="s">
        <v>966</v>
      </c>
      <c r="F17" s="351">
        <v>0.14000000000000001</v>
      </c>
      <c r="G17" s="661" t="s">
        <v>967</v>
      </c>
    </row>
    <row r="18" spans="1:7" s="110" customFormat="1" ht="11.25" customHeight="1" x14ac:dyDescent="0.2">
      <c r="A18" s="111" t="s">
        <v>586</v>
      </c>
      <c r="B18" s="351">
        <v>71.3</v>
      </c>
      <c r="C18" s="660" t="s">
        <v>1036</v>
      </c>
      <c r="D18" s="351">
        <v>160</v>
      </c>
      <c r="E18" s="610" t="s">
        <v>1035</v>
      </c>
      <c r="F18" s="351">
        <v>71.3</v>
      </c>
      <c r="G18" s="661" t="s">
        <v>1036</v>
      </c>
    </row>
    <row r="19" spans="1:7" s="110" customFormat="1" ht="11.25" customHeight="1" x14ac:dyDescent="0.2">
      <c r="A19" s="111" t="s">
        <v>587</v>
      </c>
      <c r="B19" s="351">
        <v>2.7E-2</v>
      </c>
      <c r="C19" s="660" t="s">
        <v>1036</v>
      </c>
      <c r="D19" s="351">
        <v>4.7</v>
      </c>
      <c r="E19" s="610" t="s">
        <v>1035</v>
      </c>
      <c r="F19" s="351">
        <v>2.7E-2</v>
      </c>
      <c r="G19" s="661" t="s">
        <v>1036</v>
      </c>
    </row>
    <row r="20" spans="1:7" s="110" customFormat="1" ht="11.25" customHeight="1" x14ac:dyDescent="0.2">
      <c r="A20" s="111" t="s">
        <v>588</v>
      </c>
      <c r="B20" s="351">
        <v>0.06</v>
      </c>
      <c r="C20" s="660" t="s">
        <v>1035</v>
      </c>
      <c r="D20" s="351">
        <v>0.06</v>
      </c>
      <c r="E20" s="610" t="s">
        <v>1035</v>
      </c>
      <c r="F20" s="351">
        <v>0.3</v>
      </c>
      <c r="G20" s="661" t="s">
        <v>1036</v>
      </c>
    </row>
    <row r="21" spans="1:7" s="110" customFormat="1" ht="11.25" customHeight="1" x14ac:dyDescent="0.2">
      <c r="A21" s="111" t="s">
        <v>589</v>
      </c>
      <c r="B21" s="351">
        <v>0.68</v>
      </c>
      <c r="C21" s="660" t="s">
        <v>1036</v>
      </c>
      <c r="D21" s="351">
        <v>2.6</v>
      </c>
      <c r="E21" s="610" t="s">
        <v>1035</v>
      </c>
      <c r="F21" s="351">
        <v>0.68</v>
      </c>
      <c r="G21" s="661" t="s">
        <v>1036</v>
      </c>
    </row>
    <row r="22" spans="1:7" s="110" customFormat="1" ht="11.25" customHeight="1" x14ac:dyDescent="0.2">
      <c r="A22" s="111" t="s">
        <v>590</v>
      </c>
      <c r="B22" s="351">
        <v>0.44</v>
      </c>
      <c r="C22" s="660" t="s">
        <v>1036</v>
      </c>
      <c r="D22" s="351">
        <v>0.44</v>
      </c>
      <c r="E22" s="610" t="s">
        <v>1035</v>
      </c>
      <c r="F22" s="351">
        <v>0.44</v>
      </c>
      <c r="G22" s="661" t="s">
        <v>1036</v>
      </c>
    </row>
    <row r="23" spans="1:7" s="110" customFormat="1" ht="11.25" customHeight="1" x14ac:dyDescent="0.2">
      <c r="A23" s="111" t="s">
        <v>591</v>
      </c>
      <c r="B23" s="351">
        <v>0.64</v>
      </c>
      <c r="C23" s="660" t="s">
        <v>1036</v>
      </c>
      <c r="D23" s="351">
        <v>0.64</v>
      </c>
      <c r="E23" s="610" t="s">
        <v>1035</v>
      </c>
      <c r="F23" s="351">
        <v>0.64</v>
      </c>
      <c r="G23" s="661" t="s">
        <v>1036</v>
      </c>
    </row>
    <row r="24" spans="1:7" s="110" customFormat="1" ht="11.25" customHeight="1" x14ac:dyDescent="0.2">
      <c r="A24" s="111" t="s">
        <v>100</v>
      </c>
      <c r="B24" s="351">
        <v>0.66</v>
      </c>
      <c r="C24" s="660" t="s">
        <v>1036</v>
      </c>
      <c r="D24" s="351">
        <v>11</v>
      </c>
      <c r="E24" s="610" t="s">
        <v>1035</v>
      </c>
      <c r="F24" s="351">
        <v>0.66</v>
      </c>
      <c r="G24" s="661" t="s">
        <v>1036</v>
      </c>
    </row>
    <row r="25" spans="1:7" s="110" customFormat="1" ht="11.25" customHeight="1" x14ac:dyDescent="0.2">
      <c r="A25" s="111" t="s">
        <v>195</v>
      </c>
      <c r="B25" s="351">
        <v>6.5</v>
      </c>
      <c r="C25" s="660" t="s">
        <v>1035</v>
      </c>
      <c r="D25" s="351">
        <v>6.5</v>
      </c>
      <c r="E25" s="610" t="s">
        <v>1035</v>
      </c>
      <c r="F25" s="351">
        <v>14</v>
      </c>
      <c r="G25" s="661" t="s">
        <v>1036</v>
      </c>
    </row>
    <row r="26" spans="1:7" s="110" customFormat="1" ht="11.25" customHeight="1" x14ac:dyDescent="0.2">
      <c r="A26" s="111" t="s">
        <v>101</v>
      </c>
      <c r="B26" s="351">
        <v>2380</v>
      </c>
      <c r="C26" s="660" t="s">
        <v>952</v>
      </c>
      <c r="D26" s="351">
        <v>2380</v>
      </c>
      <c r="E26" s="610" t="s">
        <v>950</v>
      </c>
      <c r="F26" s="351">
        <v>2380</v>
      </c>
      <c r="G26" s="661" t="s">
        <v>952</v>
      </c>
    </row>
    <row r="27" spans="1:7" s="110" customFormat="1" ht="11.25" customHeight="1" x14ac:dyDescent="0.2">
      <c r="A27" s="353" t="s">
        <v>927</v>
      </c>
      <c r="B27" s="351">
        <v>0.37322971522061449</v>
      </c>
      <c r="C27" s="660" t="s">
        <v>1039</v>
      </c>
      <c r="D27" s="351">
        <v>0.37322971522061449</v>
      </c>
      <c r="E27" s="610" t="s">
        <v>1040</v>
      </c>
      <c r="F27" s="351">
        <v>0.37322971522061449</v>
      </c>
      <c r="G27" s="661" t="s">
        <v>1039</v>
      </c>
    </row>
    <row r="28" spans="1:7" s="110" customFormat="1" ht="11.25" customHeight="1" x14ac:dyDescent="0.2">
      <c r="A28" s="111" t="s">
        <v>102</v>
      </c>
      <c r="B28" s="351">
        <v>3</v>
      </c>
      <c r="C28" s="660" t="s">
        <v>1036</v>
      </c>
      <c r="D28" s="351">
        <v>3</v>
      </c>
      <c r="E28" s="610" t="s">
        <v>1035</v>
      </c>
      <c r="F28" s="351">
        <v>3</v>
      </c>
      <c r="G28" s="661" t="s">
        <v>1036</v>
      </c>
    </row>
    <row r="29" spans="1:7" s="110" customFormat="1" ht="11.25" customHeight="1" x14ac:dyDescent="0.2">
      <c r="A29" s="111" t="s">
        <v>103</v>
      </c>
      <c r="B29" s="351">
        <v>1000</v>
      </c>
      <c r="C29" s="660" t="s">
        <v>1036</v>
      </c>
      <c r="D29" s="351">
        <v>7200</v>
      </c>
      <c r="E29" s="610" t="s">
        <v>1035</v>
      </c>
      <c r="F29" s="351">
        <v>1000</v>
      </c>
      <c r="G29" s="661" t="s">
        <v>1036</v>
      </c>
    </row>
    <row r="30" spans="1:7" s="110" customFormat="1" ht="11.25" customHeight="1" x14ac:dyDescent="0.2">
      <c r="A30" s="111" t="s">
        <v>104</v>
      </c>
      <c r="B30" s="351">
        <v>340</v>
      </c>
      <c r="C30" s="660" t="s">
        <v>915</v>
      </c>
      <c r="D30" s="351">
        <v>340</v>
      </c>
      <c r="E30" s="610" t="s">
        <v>1035</v>
      </c>
      <c r="F30" s="351">
        <v>340</v>
      </c>
      <c r="G30" s="661" t="s">
        <v>915</v>
      </c>
    </row>
    <row r="31" spans="1:7" s="110" customFormat="1" ht="11.25" customHeight="1" x14ac:dyDescent="0.2">
      <c r="A31" s="111" t="s">
        <v>105</v>
      </c>
      <c r="B31" s="351">
        <v>230</v>
      </c>
      <c r="C31" s="660" t="s">
        <v>1035</v>
      </c>
      <c r="D31" s="351">
        <v>230</v>
      </c>
      <c r="E31" s="610" t="s">
        <v>1035</v>
      </c>
      <c r="F31" s="351">
        <v>320</v>
      </c>
      <c r="G31" s="661" t="s">
        <v>1036</v>
      </c>
    </row>
    <row r="32" spans="1:7" s="110" customFormat="1" ht="11.25" customHeight="1" x14ac:dyDescent="0.2">
      <c r="A32" s="111" t="s">
        <v>106</v>
      </c>
      <c r="B32" s="351">
        <v>16</v>
      </c>
      <c r="C32" s="660" t="s">
        <v>915</v>
      </c>
      <c r="D32" s="351">
        <v>16</v>
      </c>
      <c r="E32" s="610" t="s">
        <v>1035</v>
      </c>
      <c r="F32" s="351">
        <v>16</v>
      </c>
      <c r="G32" s="661" t="s">
        <v>915</v>
      </c>
    </row>
    <row r="33" spans="1:7" s="110" customFormat="1" ht="11.25" customHeight="1" x14ac:dyDescent="0.2">
      <c r="A33" s="111" t="s">
        <v>107</v>
      </c>
      <c r="B33" s="351">
        <v>3</v>
      </c>
      <c r="C33" s="660" t="s">
        <v>1038</v>
      </c>
      <c r="D33" s="351">
        <v>3</v>
      </c>
      <c r="E33" s="610" t="s">
        <v>1038</v>
      </c>
      <c r="F33" s="351">
        <v>9.3000000000000007</v>
      </c>
      <c r="G33" s="661" t="s">
        <v>1037</v>
      </c>
    </row>
    <row r="34" spans="1:7" s="110" customFormat="1" ht="11.25" customHeight="1" x14ac:dyDescent="0.2">
      <c r="A34" s="111" t="s">
        <v>108</v>
      </c>
      <c r="B34" s="351">
        <v>9.8000000000000007</v>
      </c>
      <c r="C34" s="660" t="s">
        <v>1036</v>
      </c>
      <c r="D34" s="351">
        <v>77</v>
      </c>
      <c r="E34" s="610" t="s">
        <v>1035</v>
      </c>
      <c r="F34" s="351">
        <v>9.8000000000000007</v>
      </c>
      <c r="G34" s="661" t="s">
        <v>1036</v>
      </c>
    </row>
    <row r="35" spans="1:7" s="110" customFormat="1" ht="11.25" customHeight="1" x14ac:dyDescent="0.2">
      <c r="A35" s="111" t="s">
        <v>524</v>
      </c>
      <c r="B35" s="351">
        <v>4.0000000000000001E-3</v>
      </c>
      <c r="C35" s="660" t="s">
        <v>1037</v>
      </c>
      <c r="D35" s="351">
        <v>4.3E-3</v>
      </c>
      <c r="E35" s="610" t="s">
        <v>1038</v>
      </c>
      <c r="F35" s="351">
        <v>4.0000000000000001E-3</v>
      </c>
      <c r="G35" s="661" t="s">
        <v>1037</v>
      </c>
    </row>
    <row r="36" spans="1:7" s="110" customFormat="1" ht="11.25" customHeight="1" x14ac:dyDescent="0.2">
      <c r="A36" s="111" t="s">
        <v>109</v>
      </c>
      <c r="B36" s="351">
        <v>19</v>
      </c>
      <c r="C36" s="660" t="s">
        <v>915</v>
      </c>
      <c r="D36" s="351">
        <v>19</v>
      </c>
      <c r="E36" s="610" t="s">
        <v>1035</v>
      </c>
      <c r="F36" s="351">
        <v>19</v>
      </c>
      <c r="G36" s="661" t="s">
        <v>915</v>
      </c>
    </row>
    <row r="37" spans="1:7" s="110" customFormat="1" ht="11.25" customHeight="1" x14ac:dyDescent="0.2">
      <c r="A37" s="111" t="s">
        <v>110</v>
      </c>
      <c r="B37" s="351">
        <v>25</v>
      </c>
      <c r="C37" s="660" t="s">
        <v>1035</v>
      </c>
      <c r="D37" s="351">
        <v>25</v>
      </c>
      <c r="E37" s="610" t="s">
        <v>1035</v>
      </c>
      <c r="F37" s="351">
        <v>64</v>
      </c>
      <c r="G37" s="661" t="s">
        <v>1036</v>
      </c>
    </row>
    <row r="38" spans="1:7" s="110" customFormat="1" ht="11.25" customHeight="1" x14ac:dyDescent="0.2">
      <c r="A38" s="111" t="s">
        <v>669</v>
      </c>
      <c r="B38" s="351">
        <v>20857.142857142859</v>
      </c>
      <c r="C38" s="660" t="s">
        <v>1039</v>
      </c>
      <c r="D38" s="351">
        <v>20857.142857142859</v>
      </c>
      <c r="E38" s="610" t="s">
        <v>1040</v>
      </c>
      <c r="F38" s="351">
        <v>20857.142857142859</v>
      </c>
      <c r="G38" s="661" t="s">
        <v>1039</v>
      </c>
    </row>
    <row r="39" spans="1:7" ht="11.25" customHeight="1" x14ac:dyDescent="0.2">
      <c r="A39" s="136" t="s">
        <v>111</v>
      </c>
      <c r="B39" s="351">
        <v>28</v>
      </c>
      <c r="C39" s="660" t="s">
        <v>1036</v>
      </c>
      <c r="D39" s="351">
        <v>140</v>
      </c>
      <c r="E39" s="610" t="s">
        <v>1035</v>
      </c>
      <c r="F39" s="351">
        <v>28</v>
      </c>
      <c r="G39" s="661" t="s">
        <v>1036</v>
      </c>
    </row>
    <row r="40" spans="1:7" ht="11.25" customHeight="1" x14ac:dyDescent="0.2">
      <c r="A40" s="111" t="s">
        <v>670</v>
      </c>
      <c r="B40" s="351">
        <v>187.71428571428572</v>
      </c>
      <c r="C40" s="660" t="s">
        <v>1039</v>
      </c>
      <c r="D40" s="351">
        <v>187.71428571428572</v>
      </c>
      <c r="E40" s="610" t="s">
        <v>1040</v>
      </c>
      <c r="F40" s="351">
        <v>187.71428571428572</v>
      </c>
      <c r="G40" s="661" t="s">
        <v>1039</v>
      </c>
    </row>
    <row r="41" spans="1:7" ht="11.25" customHeight="1" x14ac:dyDescent="0.2">
      <c r="A41" s="111" t="s">
        <v>112</v>
      </c>
      <c r="B41" s="351">
        <v>32</v>
      </c>
      <c r="C41" s="660" t="s">
        <v>1035</v>
      </c>
      <c r="D41" s="351">
        <v>32</v>
      </c>
      <c r="E41" s="610" t="s">
        <v>1035</v>
      </c>
      <c r="F41" s="351">
        <v>400</v>
      </c>
      <c r="G41" s="661" t="s">
        <v>1036</v>
      </c>
    </row>
    <row r="42" spans="1:7" ht="11.25" customHeight="1" x14ac:dyDescent="0.2">
      <c r="A42" s="111" t="s">
        <v>522</v>
      </c>
      <c r="B42" s="351">
        <v>11</v>
      </c>
      <c r="C42" s="660" t="s">
        <v>918</v>
      </c>
      <c r="D42" s="351">
        <v>11</v>
      </c>
      <c r="E42" s="610" t="s">
        <v>918</v>
      </c>
      <c r="F42" s="351">
        <v>50</v>
      </c>
      <c r="G42" s="661" t="s">
        <v>918</v>
      </c>
    </row>
    <row r="43" spans="1:7" ht="11.25" customHeight="1" x14ac:dyDescent="0.2">
      <c r="A43" s="111" t="s">
        <v>667</v>
      </c>
      <c r="B43" s="351">
        <v>20</v>
      </c>
      <c r="C43" s="660" t="s">
        <v>1036</v>
      </c>
      <c r="D43" s="351">
        <v>74</v>
      </c>
      <c r="E43" s="610" t="s">
        <v>1035</v>
      </c>
      <c r="F43" s="351">
        <v>20</v>
      </c>
      <c r="G43" s="661" t="s">
        <v>1036</v>
      </c>
    </row>
    <row r="44" spans="1:7" ht="11.25" customHeight="1" x14ac:dyDescent="0.2">
      <c r="A44" s="111" t="s">
        <v>668</v>
      </c>
      <c r="B44" s="351">
        <v>11</v>
      </c>
      <c r="C44" s="660" t="s">
        <v>1038</v>
      </c>
      <c r="D44" s="351">
        <v>11</v>
      </c>
      <c r="E44" s="610" t="s">
        <v>1038</v>
      </c>
      <c r="F44" s="351">
        <v>50</v>
      </c>
      <c r="G44" s="661" t="s">
        <v>1037</v>
      </c>
    </row>
    <row r="45" spans="1:7" ht="11.25" customHeight="1" x14ac:dyDescent="0.2">
      <c r="A45" s="111" t="s">
        <v>113</v>
      </c>
      <c r="B45" s="351">
        <v>2</v>
      </c>
      <c r="C45" s="660" t="s">
        <v>1036</v>
      </c>
      <c r="D45" s="351">
        <v>4.7</v>
      </c>
      <c r="E45" s="610" t="s">
        <v>1035</v>
      </c>
      <c r="F45" s="351">
        <v>2</v>
      </c>
      <c r="G45" s="661" t="s">
        <v>1036</v>
      </c>
    </row>
    <row r="46" spans="1:7" ht="11.25" customHeight="1" x14ac:dyDescent="0.2">
      <c r="A46" s="111" t="s">
        <v>114</v>
      </c>
      <c r="B46" s="351">
        <v>19</v>
      </c>
      <c r="C46" s="660" t="s">
        <v>1035</v>
      </c>
      <c r="D46" s="351">
        <v>19</v>
      </c>
      <c r="E46" s="610" t="s">
        <v>1035</v>
      </c>
      <c r="F46" s="351">
        <v>23</v>
      </c>
      <c r="G46" s="661" t="s">
        <v>1036</v>
      </c>
    </row>
    <row r="47" spans="1:7" ht="11.25" customHeight="1" x14ac:dyDescent="0.2">
      <c r="A47" s="111" t="s">
        <v>115</v>
      </c>
      <c r="B47" s="351">
        <v>2.9</v>
      </c>
      <c r="C47" s="660" t="s">
        <v>1037</v>
      </c>
      <c r="D47" s="351">
        <v>6</v>
      </c>
      <c r="E47" s="610" t="s">
        <v>1038</v>
      </c>
      <c r="F47" s="351">
        <v>2.9</v>
      </c>
      <c r="G47" s="661" t="s">
        <v>1037</v>
      </c>
    </row>
    <row r="48" spans="1:7" ht="11.25" customHeight="1" x14ac:dyDescent="0.2">
      <c r="A48" s="111" t="s">
        <v>116</v>
      </c>
      <c r="B48" s="351">
        <v>1</v>
      </c>
      <c r="C48" s="660" t="s">
        <v>1037</v>
      </c>
      <c r="D48" s="351">
        <v>5.2</v>
      </c>
      <c r="E48" s="610" t="s">
        <v>1038</v>
      </c>
      <c r="F48" s="351">
        <v>1</v>
      </c>
      <c r="G48" s="661" t="s">
        <v>1037</v>
      </c>
    </row>
    <row r="49" spans="1:7" ht="11.25" customHeight="1" x14ac:dyDescent="0.2">
      <c r="A49" s="134" t="s">
        <v>70</v>
      </c>
      <c r="B49" s="351">
        <v>79</v>
      </c>
      <c r="C49" s="660" t="s">
        <v>1035</v>
      </c>
      <c r="D49" s="351">
        <v>79</v>
      </c>
      <c r="E49" s="610" t="s">
        <v>1035</v>
      </c>
      <c r="F49" s="351">
        <v>190</v>
      </c>
      <c r="G49" s="661" t="s">
        <v>1036</v>
      </c>
    </row>
    <row r="50" spans="1:7" ht="11.25" customHeight="1" x14ac:dyDescent="0.2">
      <c r="A50" s="111" t="s">
        <v>71</v>
      </c>
      <c r="B50" s="351">
        <v>300</v>
      </c>
      <c r="C50" s="660" t="s">
        <v>940</v>
      </c>
      <c r="D50" s="351">
        <v>300</v>
      </c>
      <c r="E50" s="610" t="s">
        <v>928</v>
      </c>
      <c r="F50" s="351">
        <v>300</v>
      </c>
      <c r="G50" s="661" t="s">
        <v>940</v>
      </c>
    </row>
    <row r="51" spans="1:7" ht="11.25" customHeight="1" x14ac:dyDescent="0.2">
      <c r="A51" s="111" t="s">
        <v>117</v>
      </c>
      <c r="B51" s="351">
        <v>0.8</v>
      </c>
      <c r="C51" s="660" t="s">
        <v>1035</v>
      </c>
      <c r="D51" s="351">
        <v>0.8</v>
      </c>
      <c r="E51" s="610" t="s">
        <v>1035</v>
      </c>
      <c r="F51" s="351">
        <v>7.1</v>
      </c>
      <c r="G51" s="661" t="s">
        <v>1036</v>
      </c>
    </row>
    <row r="52" spans="1:7" ht="11.25" customHeight="1" x14ac:dyDescent="0.2">
      <c r="A52" s="111" t="s">
        <v>311</v>
      </c>
      <c r="B52" s="351">
        <v>0.04</v>
      </c>
      <c r="C52" s="660" t="s">
        <v>1039</v>
      </c>
      <c r="D52" s="351">
        <v>0.04</v>
      </c>
      <c r="E52" s="610" t="s">
        <v>1040</v>
      </c>
      <c r="F52" s="351">
        <v>0.04</v>
      </c>
      <c r="G52" s="661" t="s">
        <v>1039</v>
      </c>
    </row>
    <row r="53" spans="1:7" ht="11.25" customHeight="1" x14ac:dyDescent="0.2">
      <c r="A53" s="111" t="s">
        <v>118</v>
      </c>
      <c r="B53" s="351">
        <v>34</v>
      </c>
      <c r="C53" s="660" t="s">
        <v>1036</v>
      </c>
      <c r="D53" s="351">
        <v>320</v>
      </c>
      <c r="E53" s="610" t="s">
        <v>1035</v>
      </c>
      <c r="F53" s="351">
        <v>34</v>
      </c>
      <c r="G53" s="661" t="s">
        <v>1036</v>
      </c>
    </row>
    <row r="54" spans="1:7" ht="11.25" customHeight="1" x14ac:dyDescent="0.2">
      <c r="A54" s="111" t="s">
        <v>431</v>
      </c>
      <c r="B54" s="351">
        <v>1400</v>
      </c>
      <c r="C54" s="660" t="s">
        <v>284</v>
      </c>
      <c r="D54" s="351">
        <v>1400</v>
      </c>
      <c r="E54" s="610" t="s">
        <v>284</v>
      </c>
      <c r="F54" s="351">
        <v>1400</v>
      </c>
      <c r="G54" s="661" t="s">
        <v>284</v>
      </c>
    </row>
    <row r="55" spans="1:7" ht="11.25" customHeight="1" x14ac:dyDescent="0.2">
      <c r="A55" s="111" t="s">
        <v>119</v>
      </c>
      <c r="B55" s="351">
        <v>14</v>
      </c>
      <c r="C55" s="660" t="s">
        <v>1036</v>
      </c>
      <c r="D55" s="351">
        <v>23</v>
      </c>
      <c r="E55" s="610" t="s">
        <v>1035</v>
      </c>
      <c r="F55" s="351">
        <v>14</v>
      </c>
      <c r="G55" s="661" t="s">
        <v>1036</v>
      </c>
    </row>
    <row r="56" spans="1:7" ht="11.25" customHeight="1" x14ac:dyDescent="0.2">
      <c r="A56" s="111" t="s">
        <v>188</v>
      </c>
      <c r="B56" s="351">
        <v>22</v>
      </c>
      <c r="C56" s="660" t="s">
        <v>1035</v>
      </c>
      <c r="D56" s="351">
        <v>22</v>
      </c>
      <c r="E56" s="610" t="s">
        <v>1035</v>
      </c>
      <c r="F56" s="351">
        <v>71</v>
      </c>
      <c r="G56" s="661" t="s">
        <v>1036</v>
      </c>
    </row>
    <row r="57" spans="1:7" ht="11.25" customHeight="1" x14ac:dyDescent="0.2">
      <c r="A57" s="111" t="s">
        <v>189</v>
      </c>
      <c r="B57" s="351">
        <v>9.4</v>
      </c>
      <c r="C57" s="660" t="s">
        <v>1035</v>
      </c>
      <c r="D57" s="351">
        <v>9.4</v>
      </c>
      <c r="E57" s="610" t="s">
        <v>1035</v>
      </c>
      <c r="F57" s="351">
        <v>15</v>
      </c>
      <c r="G57" s="661" t="s">
        <v>1036</v>
      </c>
    </row>
    <row r="58" spans="1:7" ht="11.25" customHeight="1" x14ac:dyDescent="0.2">
      <c r="A58" s="111" t="s">
        <v>190</v>
      </c>
      <c r="B58" s="351">
        <v>4.5</v>
      </c>
      <c r="C58" s="660" t="s">
        <v>915</v>
      </c>
      <c r="D58" s="351">
        <v>4.5</v>
      </c>
      <c r="E58" s="610" t="s">
        <v>1035</v>
      </c>
      <c r="F58" s="351">
        <v>4.5</v>
      </c>
      <c r="G58" s="661" t="s">
        <v>915</v>
      </c>
    </row>
    <row r="59" spans="1:7" ht="11.25" customHeight="1" x14ac:dyDescent="0.2">
      <c r="A59" s="111" t="s">
        <v>286</v>
      </c>
      <c r="B59" s="351">
        <v>1.0999999999999999E-2</v>
      </c>
      <c r="C59" s="660" t="s">
        <v>1036</v>
      </c>
      <c r="D59" s="351">
        <v>1.0999999999999999E-2</v>
      </c>
      <c r="E59" s="610" t="s">
        <v>1035</v>
      </c>
      <c r="F59" s="351">
        <v>1.0999999999999999E-2</v>
      </c>
      <c r="G59" s="661" t="s">
        <v>1036</v>
      </c>
    </row>
    <row r="60" spans="1:7" ht="11.25" customHeight="1" x14ac:dyDescent="0.2">
      <c r="A60" s="111" t="s">
        <v>287</v>
      </c>
      <c r="B60" s="351">
        <v>0.41</v>
      </c>
      <c r="C60" s="660" t="s">
        <v>915</v>
      </c>
      <c r="D60" s="351">
        <v>0.41</v>
      </c>
      <c r="E60" s="610" t="s">
        <v>1035</v>
      </c>
      <c r="F60" s="351">
        <v>0.41</v>
      </c>
      <c r="G60" s="661" t="s">
        <v>915</v>
      </c>
    </row>
    <row r="61" spans="1:7" ht="11.25" customHeight="1" x14ac:dyDescent="0.2">
      <c r="A61" s="111" t="s">
        <v>288</v>
      </c>
      <c r="B61" s="351">
        <v>1E-3</v>
      </c>
      <c r="C61" s="660" t="s">
        <v>1037</v>
      </c>
      <c r="D61" s="351">
        <v>1E-3</v>
      </c>
      <c r="E61" s="610" t="s">
        <v>1038</v>
      </c>
      <c r="F61" s="351">
        <v>1E-3</v>
      </c>
      <c r="G61" s="661" t="s">
        <v>1037</v>
      </c>
    </row>
    <row r="62" spans="1:7" ht="11.25" customHeight="1" x14ac:dyDescent="0.2">
      <c r="A62" s="111" t="s">
        <v>196</v>
      </c>
      <c r="B62" s="351">
        <v>47</v>
      </c>
      <c r="C62" s="660" t="s">
        <v>1036</v>
      </c>
      <c r="D62" s="351">
        <v>410</v>
      </c>
      <c r="E62" s="610" t="s">
        <v>1035</v>
      </c>
      <c r="F62" s="351">
        <v>47</v>
      </c>
      <c r="G62" s="661" t="s">
        <v>1036</v>
      </c>
    </row>
    <row r="63" spans="1:7" ht="11.25" customHeight="1" x14ac:dyDescent="0.2">
      <c r="A63" s="111" t="s">
        <v>197</v>
      </c>
      <c r="B63" s="351">
        <v>910</v>
      </c>
      <c r="C63" s="660" t="s">
        <v>1036</v>
      </c>
      <c r="D63" s="351">
        <v>2000</v>
      </c>
      <c r="E63" s="610" t="s">
        <v>1035</v>
      </c>
      <c r="F63" s="351">
        <v>910</v>
      </c>
      <c r="G63" s="661" t="s">
        <v>1036</v>
      </c>
    </row>
    <row r="64" spans="1:7" ht="11.25" customHeight="1" x14ac:dyDescent="0.2">
      <c r="A64" s="111" t="s">
        <v>243</v>
      </c>
      <c r="B64" s="351">
        <v>25</v>
      </c>
      <c r="C64" s="660" t="s">
        <v>1036</v>
      </c>
      <c r="D64" s="351">
        <v>130</v>
      </c>
      <c r="E64" s="610" t="s">
        <v>1035</v>
      </c>
      <c r="F64" s="351">
        <v>25</v>
      </c>
      <c r="G64" s="661" t="s">
        <v>1036</v>
      </c>
    </row>
    <row r="65" spans="1:7" ht="11.25" customHeight="1" x14ac:dyDescent="0.2">
      <c r="A65" s="111" t="s">
        <v>244</v>
      </c>
      <c r="B65" s="351">
        <v>620</v>
      </c>
      <c r="C65" s="660" t="s">
        <v>915</v>
      </c>
      <c r="D65" s="351">
        <v>620</v>
      </c>
      <c r="E65" s="610" t="s">
        <v>1035</v>
      </c>
      <c r="F65" s="351">
        <v>620</v>
      </c>
      <c r="G65" s="661" t="s">
        <v>915</v>
      </c>
    </row>
    <row r="66" spans="1:7" ht="11.25" customHeight="1" x14ac:dyDescent="0.2">
      <c r="A66" s="111" t="s">
        <v>191</v>
      </c>
      <c r="B66" s="351">
        <v>558</v>
      </c>
      <c r="C66" s="660" t="s">
        <v>915</v>
      </c>
      <c r="D66" s="351">
        <v>558</v>
      </c>
      <c r="E66" s="610" t="s">
        <v>1035</v>
      </c>
      <c r="F66" s="351">
        <v>558</v>
      </c>
      <c r="G66" s="661" t="s">
        <v>915</v>
      </c>
    </row>
    <row r="67" spans="1:7" ht="11.25" customHeight="1" x14ac:dyDescent="0.2">
      <c r="A67" s="111" t="s">
        <v>805</v>
      </c>
      <c r="B67" s="351">
        <v>11</v>
      </c>
      <c r="C67" s="660" t="s">
        <v>1035</v>
      </c>
      <c r="D67" s="351">
        <v>11</v>
      </c>
      <c r="E67" s="610" t="s">
        <v>1035</v>
      </c>
      <c r="F67" s="351">
        <v>790</v>
      </c>
      <c r="G67" s="661" t="s">
        <v>1036</v>
      </c>
    </row>
    <row r="68" spans="1:7" ht="11.25" customHeight="1" x14ac:dyDescent="0.2">
      <c r="A68" s="111" t="s">
        <v>72</v>
      </c>
      <c r="B68" s="351">
        <v>70</v>
      </c>
      <c r="C68" s="660" t="s">
        <v>1036</v>
      </c>
      <c r="D68" s="351">
        <v>79.2</v>
      </c>
      <c r="E68" s="610" t="s">
        <v>1035</v>
      </c>
      <c r="F68" s="351">
        <v>70</v>
      </c>
      <c r="G68" s="661" t="s">
        <v>1036</v>
      </c>
    </row>
    <row r="69" spans="1:7" ht="11.25" customHeight="1" x14ac:dyDescent="0.2">
      <c r="A69" s="111" t="s">
        <v>806</v>
      </c>
      <c r="B69" s="351">
        <v>520</v>
      </c>
      <c r="C69" s="660" t="s">
        <v>915</v>
      </c>
      <c r="D69" s="351">
        <v>520</v>
      </c>
      <c r="E69" s="610" t="s">
        <v>1035</v>
      </c>
      <c r="F69" s="351">
        <v>520</v>
      </c>
      <c r="G69" s="661" t="s">
        <v>915</v>
      </c>
    </row>
    <row r="70" spans="1:7" ht="11.25" customHeight="1" x14ac:dyDescent="0.2">
      <c r="A70" s="111" t="s">
        <v>245</v>
      </c>
      <c r="B70" s="351">
        <v>0.06</v>
      </c>
      <c r="C70" s="660" t="s">
        <v>1036</v>
      </c>
      <c r="D70" s="351">
        <v>1.7</v>
      </c>
      <c r="E70" s="610" t="s">
        <v>1035</v>
      </c>
      <c r="F70" s="351">
        <v>0.06</v>
      </c>
      <c r="G70" s="661" t="s">
        <v>1036</v>
      </c>
    </row>
    <row r="71" spans="1:7" ht="11.25" customHeight="1" x14ac:dyDescent="0.2">
      <c r="A71" s="111" t="s">
        <v>807</v>
      </c>
      <c r="B71" s="351">
        <v>1.9E-3</v>
      </c>
      <c r="C71" s="660" t="s">
        <v>1037</v>
      </c>
      <c r="D71" s="351">
        <v>1.9E-3</v>
      </c>
      <c r="E71" s="610" t="s">
        <v>1038</v>
      </c>
      <c r="F71" s="351">
        <v>1.9E-3</v>
      </c>
      <c r="G71" s="661" t="s">
        <v>1037</v>
      </c>
    </row>
    <row r="72" spans="1:7" ht="11.25" customHeight="1" x14ac:dyDescent="0.2">
      <c r="A72" s="111" t="s">
        <v>808</v>
      </c>
      <c r="B72" s="351">
        <v>210</v>
      </c>
      <c r="C72" s="660" t="s">
        <v>1036</v>
      </c>
      <c r="D72" s="351">
        <v>220</v>
      </c>
      <c r="E72" s="610" t="s">
        <v>1035</v>
      </c>
      <c r="F72" s="351">
        <v>210</v>
      </c>
      <c r="G72" s="661" t="s">
        <v>1036</v>
      </c>
    </row>
    <row r="73" spans="1:7" ht="11.25" customHeight="1" x14ac:dyDescent="0.2">
      <c r="A73" s="111" t="s">
        <v>810</v>
      </c>
      <c r="B73" s="351">
        <v>120</v>
      </c>
      <c r="C73" s="660" t="s">
        <v>915</v>
      </c>
      <c r="D73" s="351">
        <v>120</v>
      </c>
      <c r="E73" s="610" t="s">
        <v>1035</v>
      </c>
      <c r="F73" s="351">
        <v>120</v>
      </c>
      <c r="G73" s="661" t="s">
        <v>915</v>
      </c>
    </row>
    <row r="74" spans="1:7" ht="11.25" customHeight="1" x14ac:dyDescent="0.2">
      <c r="A74" s="111" t="s">
        <v>809</v>
      </c>
      <c r="B74" s="351">
        <v>1100</v>
      </c>
      <c r="C74" s="660" t="s">
        <v>1035</v>
      </c>
      <c r="D74" s="351">
        <v>1100</v>
      </c>
      <c r="E74" s="610" t="s">
        <v>1035</v>
      </c>
      <c r="F74" s="351">
        <v>2900</v>
      </c>
      <c r="G74" s="661" t="s">
        <v>1036</v>
      </c>
    </row>
    <row r="75" spans="1:7" ht="11.25" customHeight="1" x14ac:dyDescent="0.2">
      <c r="A75" s="134" t="s">
        <v>73</v>
      </c>
      <c r="B75" s="351">
        <v>10</v>
      </c>
      <c r="C75" s="660" t="s">
        <v>1036</v>
      </c>
      <c r="D75" s="351">
        <v>22</v>
      </c>
      <c r="E75" s="610" t="s">
        <v>1035</v>
      </c>
      <c r="F75" s="351">
        <v>10</v>
      </c>
      <c r="G75" s="661" t="s">
        <v>1036</v>
      </c>
    </row>
    <row r="76" spans="1:7" ht="11.25" customHeight="1" x14ac:dyDescent="0.2">
      <c r="A76" s="111" t="s">
        <v>246</v>
      </c>
      <c r="B76" s="351">
        <v>14.3</v>
      </c>
      <c r="C76" s="660" t="s">
        <v>1036</v>
      </c>
      <c r="D76" s="351">
        <v>71</v>
      </c>
      <c r="E76" s="610" t="s">
        <v>1035</v>
      </c>
      <c r="F76" s="351">
        <v>14.3</v>
      </c>
      <c r="G76" s="661" t="s">
        <v>1036</v>
      </c>
    </row>
    <row r="77" spans="1:7" ht="11.25" customHeight="1" x14ac:dyDescent="0.2">
      <c r="A77" s="134" t="s">
        <v>74</v>
      </c>
      <c r="B77" s="351">
        <v>9.1</v>
      </c>
      <c r="C77" s="660" t="s">
        <v>1036</v>
      </c>
      <c r="D77" s="351">
        <v>44</v>
      </c>
      <c r="E77" s="610" t="s">
        <v>1035</v>
      </c>
      <c r="F77" s="351">
        <v>9.1</v>
      </c>
      <c r="G77" s="661" t="s">
        <v>1036</v>
      </c>
    </row>
    <row r="78" spans="1:7" ht="11.25" customHeight="1" x14ac:dyDescent="0.2">
      <c r="A78" s="134" t="s">
        <v>75</v>
      </c>
      <c r="B78" s="351">
        <v>81</v>
      </c>
      <c r="C78" s="660" t="s">
        <v>915</v>
      </c>
      <c r="D78" s="351">
        <v>81</v>
      </c>
      <c r="E78" s="610" t="s">
        <v>1035</v>
      </c>
      <c r="F78" s="351">
        <v>81</v>
      </c>
      <c r="G78" s="661" t="s">
        <v>915</v>
      </c>
    </row>
    <row r="79" spans="1:7" ht="11.25" customHeight="1" x14ac:dyDescent="0.2">
      <c r="A79" s="111" t="s">
        <v>312</v>
      </c>
      <c r="B79" s="351">
        <v>335000</v>
      </c>
      <c r="C79" s="660" t="s">
        <v>931</v>
      </c>
      <c r="D79" s="351">
        <v>335000</v>
      </c>
      <c r="E79" s="610" t="s">
        <v>931</v>
      </c>
      <c r="F79" s="351">
        <v>500000</v>
      </c>
      <c r="G79" s="661" t="s">
        <v>933</v>
      </c>
    </row>
    <row r="80" spans="1:7" ht="11.25" customHeight="1" x14ac:dyDescent="0.2">
      <c r="A80" s="111" t="s">
        <v>506</v>
      </c>
      <c r="B80" s="351">
        <v>3.1E-9</v>
      </c>
      <c r="C80" s="660" t="s">
        <v>915</v>
      </c>
      <c r="D80" s="351">
        <v>3.1E-9</v>
      </c>
      <c r="E80" s="610" t="s">
        <v>1035</v>
      </c>
      <c r="F80" s="351">
        <v>3.1E-9</v>
      </c>
      <c r="G80" s="661" t="s">
        <v>915</v>
      </c>
    </row>
    <row r="81" spans="1:7" ht="11.25" customHeight="1" x14ac:dyDescent="0.2">
      <c r="A81" s="111" t="s">
        <v>76</v>
      </c>
      <c r="B81" s="351">
        <v>60</v>
      </c>
      <c r="C81" s="660" t="s">
        <v>930</v>
      </c>
      <c r="D81" s="351">
        <v>60</v>
      </c>
      <c r="E81" s="610" t="s">
        <v>930</v>
      </c>
      <c r="F81" s="351">
        <v>60</v>
      </c>
      <c r="G81" s="661" t="s">
        <v>930</v>
      </c>
    </row>
    <row r="82" spans="1:7" ht="11.25" customHeight="1" x14ac:dyDescent="0.2">
      <c r="A82" s="111" t="s">
        <v>295</v>
      </c>
      <c r="B82" s="351">
        <v>8.6999999999999994E-3</v>
      </c>
      <c r="C82" s="660" t="s">
        <v>1037</v>
      </c>
      <c r="D82" s="351">
        <v>5.6000000000000001E-2</v>
      </c>
      <c r="E82" s="610" t="s">
        <v>1038</v>
      </c>
      <c r="F82" s="351">
        <v>8.6999999999999994E-3</v>
      </c>
      <c r="G82" s="661" t="s">
        <v>1037</v>
      </c>
    </row>
    <row r="83" spans="1:7" ht="11.25" customHeight="1" x14ac:dyDescent="0.2">
      <c r="A83" s="111" t="s">
        <v>264</v>
      </c>
      <c r="B83" s="351">
        <v>2.3E-3</v>
      </c>
      <c r="C83" s="660" t="s">
        <v>1037</v>
      </c>
      <c r="D83" s="351">
        <v>2.3E-3</v>
      </c>
      <c r="E83" s="610" t="s">
        <v>1038</v>
      </c>
      <c r="F83" s="351">
        <v>2.3E-3</v>
      </c>
      <c r="G83" s="661" t="s">
        <v>1037</v>
      </c>
    </row>
    <row r="84" spans="1:7" ht="11.25" customHeight="1" x14ac:dyDescent="0.2">
      <c r="A84" s="111" t="s">
        <v>27</v>
      </c>
      <c r="B84" s="351" t="s">
        <v>816</v>
      </c>
      <c r="C84" s="594" t="s">
        <v>37</v>
      </c>
      <c r="D84" s="351" t="s">
        <v>816</v>
      </c>
      <c r="E84" s="594" t="s">
        <v>37</v>
      </c>
      <c r="F84" s="351" t="s">
        <v>816</v>
      </c>
      <c r="G84" s="661" t="s">
        <v>816</v>
      </c>
    </row>
    <row r="85" spans="1:7" ht="11.25" customHeight="1" x14ac:dyDescent="0.2">
      <c r="A85" s="111" t="s">
        <v>265</v>
      </c>
      <c r="B85" s="351">
        <v>7.3</v>
      </c>
      <c r="C85" s="660" t="s">
        <v>1036</v>
      </c>
      <c r="D85" s="351">
        <v>61</v>
      </c>
      <c r="E85" s="610" t="s">
        <v>1035</v>
      </c>
      <c r="F85" s="351">
        <v>7.3</v>
      </c>
      <c r="G85" s="661" t="s">
        <v>1036</v>
      </c>
    </row>
    <row r="86" spans="1:7" ht="11.25" customHeight="1" x14ac:dyDescent="0.2">
      <c r="A86" s="111" t="s">
        <v>266</v>
      </c>
      <c r="B86" s="351">
        <v>0.8</v>
      </c>
      <c r="C86" s="660" t="s">
        <v>1035</v>
      </c>
      <c r="D86" s="351">
        <v>0.8</v>
      </c>
      <c r="E86" s="610" t="s">
        <v>1035</v>
      </c>
      <c r="F86" s="351">
        <v>7.1</v>
      </c>
      <c r="G86" s="661" t="s">
        <v>1036</v>
      </c>
    </row>
    <row r="87" spans="1:7" ht="11.25" customHeight="1" x14ac:dyDescent="0.2">
      <c r="A87" s="111" t="s">
        <v>267</v>
      </c>
      <c r="B87" s="351">
        <v>3.9</v>
      </c>
      <c r="C87" s="660" t="s">
        <v>1036</v>
      </c>
      <c r="D87" s="351">
        <v>19</v>
      </c>
      <c r="E87" s="610" t="s">
        <v>1035</v>
      </c>
      <c r="F87" s="351">
        <v>3.9</v>
      </c>
      <c r="G87" s="661" t="s">
        <v>1036</v>
      </c>
    </row>
    <row r="88" spans="1:7" ht="11.25" customHeight="1" x14ac:dyDescent="0.2">
      <c r="A88" s="111" t="s">
        <v>77</v>
      </c>
      <c r="B88" s="351">
        <v>1800</v>
      </c>
      <c r="C88" s="660" t="s">
        <v>921</v>
      </c>
      <c r="D88" s="351">
        <v>1800</v>
      </c>
      <c r="E88" s="610" t="s">
        <v>920</v>
      </c>
      <c r="F88" s="351">
        <v>1800</v>
      </c>
      <c r="G88" s="661" t="s">
        <v>921</v>
      </c>
    </row>
    <row r="89" spans="1:7" ht="11.25" customHeight="1" x14ac:dyDescent="0.2">
      <c r="A89" s="111" t="s">
        <v>268</v>
      </c>
      <c r="B89" s="351">
        <v>3.5999999999999999E-3</v>
      </c>
      <c r="C89" s="660" t="s">
        <v>1037</v>
      </c>
      <c r="D89" s="351">
        <v>3.8E-3</v>
      </c>
      <c r="E89" s="610" t="s">
        <v>1038</v>
      </c>
      <c r="F89" s="351">
        <v>3.5999999999999999E-3</v>
      </c>
      <c r="G89" s="661" t="s">
        <v>1037</v>
      </c>
    </row>
    <row r="90" spans="1:7" ht="11.25" customHeight="1" x14ac:dyDescent="0.2">
      <c r="A90" s="111" t="s">
        <v>269</v>
      </c>
      <c r="B90" s="351">
        <v>3.5999999999999999E-3</v>
      </c>
      <c r="C90" s="660" t="s">
        <v>1036</v>
      </c>
      <c r="D90" s="351">
        <v>3.8E-3</v>
      </c>
      <c r="E90" s="610" t="s">
        <v>1035</v>
      </c>
      <c r="F90" s="351">
        <v>3.5999999999999999E-3</v>
      </c>
      <c r="G90" s="661" t="s">
        <v>1036</v>
      </c>
    </row>
    <row r="91" spans="1:7" ht="11.25" customHeight="1" x14ac:dyDescent="0.2">
      <c r="A91" s="111" t="s">
        <v>296</v>
      </c>
      <c r="B91" s="351">
        <v>2.9999999999999997E-4</v>
      </c>
      <c r="C91" s="660" t="s">
        <v>915</v>
      </c>
      <c r="D91" s="351">
        <v>2.9999999999999997E-4</v>
      </c>
      <c r="E91" s="610" t="s">
        <v>1035</v>
      </c>
      <c r="F91" s="351">
        <v>2.9999999999999997E-4</v>
      </c>
      <c r="G91" s="661" t="s">
        <v>915</v>
      </c>
    </row>
    <row r="92" spans="1:7" ht="11.25" customHeight="1" x14ac:dyDescent="0.2">
      <c r="A92" s="111" t="s">
        <v>270</v>
      </c>
      <c r="B92" s="351">
        <v>0.3</v>
      </c>
      <c r="C92" s="660" t="s">
        <v>1036</v>
      </c>
      <c r="D92" s="351">
        <v>1</v>
      </c>
      <c r="E92" s="610" t="s">
        <v>1035</v>
      </c>
      <c r="F92" s="351">
        <v>0.3</v>
      </c>
      <c r="G92" s="661" t="s">
        <v>1036</v>
      </c>
    </row>
    <row r="93" spans="1:7" ht="11.25" customHeight="1" x14ac:dyDescent="0.2">
      <c r="A93" s="111" t="s">
        <v>289</v>
      </c>
      <c r="B93" s="351">
        <v>6.3E-2</v>
      </c>
      <c r="C93" s="660" t="s">
        <v>1036</v>
      </c>
      <c r="D93" s="351">
        <v>0.08</v>
      </c>
      <c r="E93" s="610" t="s">
        <v>1038</v>
      </c>
      <c r="F93" s="351">
        <v>6.3E-2</v>
      </c>
      <c r="G93" s="661" t="s">
        <v>1036</v>
      </c>
    </row>
    <row r="94" spans="1:7" ht="11.25" customHeight="1" x14ac:dyDescent="0.2">
      <c r="A94" s="111" t="s">
        <v>271</v>
      </c>
      <c r="B94" s="351">
        <v>12</v>
      </c>
      <c r="C94" s="660" t="s">
        <v>1036</v>
      </c>
      <c r="D94" s="351">
        <v>12</v>
      </c>
      <c r="E94" s="610" t="s">
        <v>1035</v>
      </c>
      <c r="F94" s="351">
        <v>12</v>
      </c>
      <c r="G94" s="661" t="s">
        <v>1036</v>
      </c>
    </row>
    <row r="95" spans="1:7" ht="11.25" customHeight="1" x14ac:dyDescent="0.2">
      <c r="A95" s="111" t="s">
        <v>78</v>
      </c>
      <c r="B95" s="351">
        <v>17000</v>
      </c>
      <c r="C95" s="660" t="s">
        <v>921</v>
      </c>
      <c r="D95" s="351">
        <v>17000</v>
      </c>
      <c r="E95" s="610" t="s">
        <v>920</v>
      </c>
      <c r="F95" s="351">
        <v>17000</v>
      </c>
      <c r="G95" s="661" t="s">
        <v>921</v>
      </c>
    </row>
    <row r="96" spans="1:7" ht="11.25" customHeight="1" x14ac:dyDescent="0.2">
      <c r="A96" s="111" t="s">
        <v>272</v>
      </c>
      <c r="B96" s="351">
        <v>0.28000000000000003</v>
      </c>
      <c r="C96" s="660" t="s">
        <v>1036</v>
      </c>
      <c r="D96" s="351">
        <v>0.28000000000000003</v>
      </c>
      <c r="E96" s="610" t="s">
        <v>1035</v>
      </c>
      <c r="F96" s="351">
        <v>0.28000000000000003</v>
      </c>
      <c r="G96" s="661" t="s">
        <v>1036</v>
      </c>
    </row>
    <row r="97" spans="1:7" ht="11.25" customHeight="1" x14ac:dyDescent="0.2">
      <c r="A97" s="111" t="s">
        <v>79</v>
      </c>
      <c r="B97" s="351">
        <v>920</v>
      </c>
      <c r="C97" s="660" t="s">
        <v>915</v>
      </c>
      <c r="D97" s="351">
        <v>920</v>
      </c>
      <c r="E97" s="610" t="s">
        <v>1035</v>
      </c>
      <c r="F97" s="351">
        <v>920</v>
      </c>
      <c r="G97" s="661" t="s">
        <v>915</v>
      </c>
    </row>
    <row r="98" spans="1:7" ht="11.25" customHeight="1" x14ac:dyDescent="0.2">
      <c r="A98" s="111" t="s">
        <v>273</v>
      </c>
      <c r="B98" s="351">
        <v>5.6</v>
      </c>
      <c r="C98" s="660" t="s">
        <v>1037</v>
      </c>
      <c r="D98" s="351">
        <v>29</v>
      </c>
      <c r="E98" s="610" t="s">
        <v>1038</v>
      </c>
      <c r="F98" s="351">
        <v>5.6</v>
      </c>
      <c r="G98" s="661" t="s">
        <v>1037</v>
      </c>
    </row>
    <row r="99" spans="1:7" ht="11.25" customHeight="1" x14ac:dyDescent="0.2">
      <c r="A99" s="111" t="s">
        <v>274</v>
      </c>
      <c r="B99" s="351">
        <v>2.5000000000000001E-2</v>
      </c>
      <c r="C99" s="660" t="s">
        <v>1037</v>
      </c>
      <c r="D99" s="351">
        <v>0.55000000000000004</v>
      </c>
      <c r="E99" s="610" t="s">
        <v>1038</v>
      </c>
      <c r="F99" s="351">
        <v>2.5000000000000001E-2</v>
      </c>
      <c r="G99" s="661" t="s">
        <v>1037</v>
      </c>
    </row>
    <row r="100" spans="1:7" ht="11.25" customHeight="1" x14ac:dyDescent="0.2">
      <c r="A100" s="111" t="s">
        <v>275</v>
      </c>
      <c r="B100" s="351">
        <v>0.03</v>
      </c>
      <c r="C100" s="660" t="s">
        <v>1037</v>
      </c>
      <c r="D100" s="351">
        <v>0.03</v>
      </c>
      <c r="E100" s="610" t="s">
        <v>1038</v>
      </c>
      <c r="F100" s="351">
        <v>0.03</v>
      </c>
      <c r="G100" s="661" t="s">
        <v>1037</v>
      </c>
    </row>
    <row r="101" spans="1:7" ht="11.25" customHeight="1" x14ac:dyDescent="0.2">
      <c r="A101" s="111" t="s">
        <v>277</v>
      </c>
      <c r="B101" s="351">
        <v>14000</v>
      </c>
      <c r="C101" s="660" t="s">
        <v>1036</v>
      </c>
      <c r="D101" s="351">
        <v>22000</v>
      </c>
      <c r="E101" s="610" t="s">
        <v>1035</v>
      </c>
      <c r="F101" s="351">
        <v>14000</v>
      </c>
      <c r="G101" s="661" t="s">
        <v>1036</v>
      </c>
    </row>
    <row r="102" spans="1:7" ht="11.25" customHeight="1" x14ac:dyDescent="0.2">
      <c r="A102" s="111" t="s">
        <v>278</v>
      </c>
      <c r="B102" s="351">
        <v>170</v>
      </c>
      <c r="C102" s="660" t="s">
        <v>1036</v>
      </c>
      <c r="D102" s="351">
        <v>170</v>
      </c>
      <c r="E102" s="610" t="s">
        <v>1035</v>
      </c>
      <c r="F102" s="351">
        <v>170</v>
      </c>
      <c r="G102" s="661" t="s">
        <v>1036</v>
      </c>
    </row>
    <row r="103" spans="1:7" ht="11.25" customHeight="1" x14ac:dyDescent="0.2">
      <c r="A103" s="111" t="s">
        <v>279</v>
      </c>
      <c r="B103" s="351">
        <v>2.8E-3</v>
      </c>
      <c r="C103" s="660" t="s">
        <v>1036</v>
      </c>
      <c r="D103" s="351">
        <v>2.8E-3</v>
      </c>
      <c r="E103" s="610" t="s">
        <v>1035</v>
      </c>
      <c r="F103" s="351">
        <v>2.8E-3</v>
      </c>
      <c r="G103" s="661" t="s">
        <v>1036</v>
      </c>
    </row>
    <row r="104" spans="1:7" ht="11.25" customHeight="1" x14ac:dyDescent="0.2">
      <c r="A104" s="111" t="s">
        <v>280</v>
      </c>
      <c r="B104" s="351">
        <v>730</v>
      </c>
      <c r="C104" s="660" t="s">
        <v>1035</v>
      </c>
      <c r="D104" s="351">
        <v>730</v>
      </c>
      <c r="E104" s="610" t="s">
        <v>1035</v>
      </c>
      <c r="F104" s="351">
        <v>18000</v>
      </c>
      <c r="G104" s="661" t="s">
        <v>1036</v>
      </c>
    </row>
    <row r="105" spans="1:7" ht="11.25" customHeight="1" x14ac:dyDescent="0.2">
      <c r="A105" s="111" t="s">
        <v>276</v>
      </c>
      <c r="B105" s="351">
        <v>1500</v>
      </c>
      <c r="C105" s="660" t="s">
        <v>1035</v>
      </c>
      <c r="D105" s="351">
        <v>1500</v>
      </c>
      <c r="E105" s="610" t="s">
        <v>1035</v>
      </c>
      <c r="F105" s="351">
        <v>2200</v>
      </c>
      <c r="G105" s="661" t="s">
        <v>1036</v>
      </c>
    </row>
    <row r="106" spans="1:7" ht="11.25" customHeight="1" x14ac:dyDescent="0.2">
      <c r="A106" s="111" t="s">
        <v>502</v>
      </c>
      <c r="B106" s="351">
        <v>2.1</v>
      </c>
      <c r="C106" s="660" t="s">
        <v>1036</v>
      </c>
      <c r="D106" s="351">
        <v>2.1</v>
      </c>
      <c r="E106" s="610" t="s">
        <v>1035</v>
      </c>
      <c r="F106" s="351">
        <v>2.1</v>
      </c>
      <c r="G106" s="661" t="s">
        <v>1036</v>
      </c>
    </row>
    <row r="107" spans="1:7" ht="11.25" customHeight="1" x14ac:dyDescent="0.2">
      <c r="A107" s="111" t="s">
        <v>503</v>
      </c>
      <c r="B107" s="351">
        <v>4.7</v>
      </c>
      <c r="C107" s="660" t="s">
        <v>1035</v>
      </c>
      <c r="D107" s="351">
        <v>4.7</v>
      </c>
      <c r="E107" s="610" t="s">
        <v>1035</v>
      </c>
      <c r="F107" s="351">
        <v>72</v>
      </c>
      <c r="G107" s="661" t="s">
        <v>1036</v>
      </c>
    </row>
    <row r="108" spans="1:7" ht="11.25" customHeight="1" x14ac:dyDescent="0.2">
      <c r="A108" s="111" t="s">
        <v>409</v>
      </c>
      <c r="B108" s="351">
        <v>370</v>
      </c>
      <c r="C108" s="660" t="s">
        <v>1036</v>
      </c>
      <c r="D108" s="351">
        <v>800</v>
      </c>
      <c r="E108" s="610" t="s">
        <v>1035</v>
      </c>
      <c r="F108" s="351">
        <v>370</v>
      </c>
      <c r="G108" s="661" t="s">
        <v>1036</v>
      </c>
    </row>
    <row r="109" spans="1:7" ht="11.25" customHeight="1" x14ac:dyDescent="0.2">
      <c r="A109" s="111" t="s">
        <v>410</v>
      </c>
      <c r="B109" s="351">
        <v>12</v>
      </c>
      <c r="C109" s="660" t="s">
        <v>1036</v>
      </c>
      <c r="D109" s="351">
        <v>21</v>
      </c>
      <c r="E109" s="610" t="s">
        <v>1035</v>
      </c>
      <c r="F109" s="351">
        <v>12</v>
      </c>
      <c r="G109" s="661" t="s">
        <v>1036</v>
      </c>
    </row>
    <row r="110" spans="1:7" ht="11.25" customHeight="1" x14ac:dyDescent="0.2">
      <c r="A110" s="111" t="s">
        <v>703</v>
      </c>
      <c r="B110" s="351">
        <v>5</v>
      </c>
      <c r="C110" s="660" t="s">
        <v>1038</v>
      </c>
      <c r="D110" s="351">
        <v>5</v>
      </c>
      <c r="E110" s="610" t="s">
        <v>1038</v>
      </c>
      <c r="F110" s="351">
        <v>8.3000000000000007</v>
      </c>
      <c r="G110" s="661" t="s">
        <v>1037</v>
      </c>
    </row>
    <row r="111" spans="1:7" ht="11.25" customHeight="1" x14ac:dyDescent="0.2">
      <c r="A111" s="134" t="s">
        <v>80</v>
      </c>
      <c r="B111" s="351">
        <v>380</v>
      </c>
      <c r="C111" s="660" t="s">
        <v>915</v>
      </c>
      <c r="D111" s="351">
        <v>380</v>
      </c>
      <c r="E111" s="610" t="s">
        <v>1035</v>
      </c>
      <c r="F111" s="351">
        <v>380</v>
      </c>
      <c r="G111" s="661" t="s">
        <v>915</v>
      </c>
    </row>
    <row r="112" spans="1:7" ht="11.25" customHeight="1" x14ac:dyDescent="0.2">
      <c r="A112" s="134" t="s">
        <v>81</v>
      </c>
      <c r="B112" s="351">
        <v>18</v>
      </c>
      <c r="C112" s="660" t="s">
        <v>915</v>
      </c>
      <c r="D112" s="351">
        <v>18</v>
      </c>
      <c r="E112" s="610" t="s">
        <v>1035</v>
      </c>
      <c r="F112" s="351">
        <v>18</v>
      </c>
      <c r="G112" s="661" t="s">
        <v>915</v>
      </c>
    </row>
    <row r="113" spans="1:7" ht="11.25" customHeight="1" x14ac:dyDescent="0.2">
      <c r="A113" s="134" t="s">
        <v>82</v>
      </c>
      <c r="B113" s="351">
        <v>71</v>
      </c>
      <c r="C113" s="660" t="s">
        <v>915</v>
      </c>
      <c r="D113" s="351">
        <v>71</v>
      </c>
      <c r="E113" s="610" t="s">
        <v>1035</v>
      </c>
      <c r="F113" s="351">
        <v>71</v>
      </c>
      <c r="G113" s="661" t="s">
        <v>915</v>
      </c>
    </row>
    <row r="114" spans="1:7" ht="11.25" customHeight="1" x14ac:dyDescent="0.2">
      <c r="A114" s="134" t="s">
        <v>83</v>
      </c>
      <c r="B114" s="351">
        <v>42</v>
      </c>
      <c r="C114" s="660" t="s">
        <v>915</v>
      </c>
      <c r="D114" s="351">
        <v>42</v>
      </c>
      <c r="E114" s="610" t="s">
        <v>1035</v>
      </c>
      <c r="F114" s="351">
        <v>42</v>
      </c>
      <c r="G114" s="661" t="s">
        <v>915</v>
      </c>
    </row>
    <row r="115" spans="1:7" ht="11.25" customHeight="1" x14ac:dyDescent="0.2">
      <c r="A115" s="134" t="s">
        <v>84</v>
      </c>
      <c r="B115" s="351">
        <v>46</v>
      </c>
      <c r="C115" s="660" t="s">
        <v>915</v>
      </c>
      <c r="D115" s="351">
        <v>46</v>
      </c>
      <c r="E115" s="610" t="s">
        <v>1035</v>
      </c>
      <c r="F115" s="351">
        <v>46</v>
      </c>
      <c r="G115" s="661" t="s">
        <v>915</v>
      </c>
    </row>
    <row r="116" spans="1:7" ht="11.25" customHeight="1" x14ac:dyDescent="0.2">
      <c r="A116" s="111" t="s">
        <v>411</v>
      </c>
      <c r="B116" s="351">
        <v>7.9</v>
      </c>
      <c r="C116" s="660" t="s">
        <v>1036</v>
      </c>
      <c r="D116" s="351">
        <v>13</v>
      </c>
      <c r="E116" s="610" t="s">
        <v>1038</v>
      </c>
      <c r="F116" s="351">
        <v>7.9</v>
      </c>
      <c r="G116" s="661" t="s">
        <v>1036</v>
      </c>
    </row>
    <row r="117" spans="1:7" ht="11.25" customHeight="1" x14ac:dyDescent="0.2">
      <c r="A117" s="134" t="s">
        <v>85</v>
      </c>
      <c r="B117" s="351">
        <v>850000</v>
      </c>
      <c r="C117" s="660" t="s">
        <v>954</v>
      </c>
      <c r="D117" s="351">
        <v>850000</v>
      </c>
      <c r="E117" s="610" t="s">
        <v>954</v>
      </c>
      <c r="F117" s="351">
        <v>850000</v>
      </c>
      <c r="G117" s="661" t="s">
        <v>954</v>
      </c>
    </row>
    <row r="118" spans="1:7" ht="11.25" customHeight="1" x14ac:dyDescent="0.2">
      <c r="A118" s="111" t="s">
        <v>193</v>
      </c>
      <c r="B118" s="351">
        <v>600</v>
      </c>
      <c r="C118" s="660" t="s">
        <v>942</v>
      </c>
      <c r="D118" s="351">
        <v>600</v>
      </c>
      <c r="E118" s="610" t="s">
        <v>942</v>
      </c>
      <c r="F118" s="351">
        <v>600</v>
      </c>
      <c r="G118" s="661" t="s">
        <v>942</v>
      </c>
    </row>
    <row r="119" spans="1:7" ht="11.25" customHeight="1" x14ac:dyDescent="0.2">
      <c r="A119" s="111" t="s">
        <v>412</v>
      </c>
      <c r="B119" s="351">
        <v>2.2999999999999998</v>
      </c>
      <c r="C119" s="660" t="s">
        <v>1035</v>
      </c>
      <c r="D119" s="351">
        <v>2.2999999999999998</v>
      </c>
      <c r="E119" s="610" t="s">
        <v>1035</v>
      </c>
      <c r="F119" s="351">
        <v>4.5999999999999996</v>
      </c>
      <c r="G119" s="661" t="s">
        <v>1036</v>
      </c>
    </row>
    <row r="120" spans="1:7" ht="11.25" customHeight="1" x14ac:dyDescent="0.2">
      <c r="A120" s="111" t="s">
        <v>413</v>
      </c>
      <c r="B120" s="351">
        <v>58</v>
      </c>
      <c r="C120" s="660" t="s">
        <v>1036</v>
      </c>
      <c r="D120" s="351">
        <v>160</v>
      </c>
      <c r="E120" s="610" t="s">
        <v>1035</v>
      </c>
      <c r="F120" s="351">
        <v>58</v>
      </c>
      <c r="G120" s="661" t="s">
        <v>1036</v>
      </c>
    </row>
    <row r="121" spans="1:7" ht="11.25" customHeight="1" x14ac:dyDescent="0.2">
      <c r="A121" s="111" t="s">
        <v>290</v>
      </c>
      <c r="B121" s="351">
        <v>1.4E-2</v>
      </c>
      <c r="C121" s="660" t="s">
        <v>1038</v>
      </c>
      <c r="D121" s="351">
        <v>1.4E-2</v>
      </c>
      <c r="E121" s="610" t="s">
        <v>1038</v>
      </c>
      <c r="F121" s="351">
        <v>0.03</v>
      </c>
      <c r="G121" s="661" t="s">
        <v>1037</v>
      </c>
    </row>
    <row r="122" spans="1:7" ht="11.25" customHeight="1" x14ac:dyDescent="0.2">
      <c r="A122" s="111" t="s">
        <v>86</v>
      </c>
      <c r="B122" s="351">
        <v>95</v>
      </c>
      <c r="C122" s="660" t="s">
        <v>921</v>
      </c>
      <c r="D122" s="351">
        <v>95</v>
      </c>
      <c r="E122" s="610" t="s">
        <v>920</v>
      </c>
      <c r="F122" s="351">
        <v>95</v>
      </c>
      <c r="G122" s="661" t="s">
        <v>921</v>
      </c>
    </row>
    <row r="123" spans="1:7" ht="11.25" customHeight="1" x14ac:dyDescent="0.2">
      <c r="A123" s="111" t="s">
        <v>414</v>
      </c>
      <c r="B123" s="351">
        <v>4.5999999999999996</v>
      </c>
      <c r="C123" s="660" t="s">
        <v>1035</v>
      </c>
      <c r="D123" s="351">
        <v>4.5999999999999996</v>
      </c>
      <c r="E123" s="610" t="s">
        <v>1035</v>
      </c>
      <c r="F123" s="351">
        <v>10</v>
      </c>
      <c r="G123" s="661" t="s">
        <v>1036</v>
      </c>
    </row>
    <row r="124" spans="1:7" ht="11.25" customHeight="1" x14ac:dyDescent="0.2">
      <c r="A124" s="111" t="s">
        <v>415</v>
      </c>
      <c r="B124" s="351">
        <v>5</v>
      </c>
      <c r="C124" s="660" t="s">
        <v>1038</v>
      </c>
      <c r="D124" s="351">
        <v>5</v>
      </c>
      <c r="E124" s="610" t="s">
        <v>1038</v>
      </c>
      <c r="F124" s="351">
        <v>71</v>
      </c>
      <c r="G124" s="661" t="s">
        <v>1037</v>
      </c>
    </row>
    <row r="125" spans="1:7" ht="11.25" customHeight="1" x14ac:dyDescent="0.2">
      <c r="A125" s="111" t="s">
        <v>704</v>
      </c>
      <c r="B125" s="351">
        <v>0.1</v>
      </c>
      <c r="C125" s="660" t="s">
        <v>1036</v>
      </c>
      <c r="D125" s="351">
        <v>1</v>
      </c>
      <c r="E125" s="610" t="s">
        <v>1038</v>
      </c>
      <c r="F125" s="351">
        <v>0.1</v>
      </c>
      <c r="G125" s="661" t="s">
        <v>1036</v>
      </c>
    </row>
    <row r="126" spans="1:7" ht="11.25" customHeight="1" x14ac:dyDescent="0.2">
      <c r="A126" s="111" t="s">
        <v>87</v>
      </c>
      <c r="B126" s="351">
        <v>9</v>
      </c>
      <c r="C126" s="660" t="s">
        <v>915</v>
      </c>
      <c r="D126" s="351">
        <v>9</v>
      </c>
      <c r="E126" s="610" t="s">
        <v>1035</v>
      </c>
      <c r="F126" s="351">
        <v>9</v>
      </c>
      <c r="G126" s="661" t="s">
        <v>915</v>
      </c>
    </row>
    <row r="127" spans="1:7" ht="11.25" customHeight="1" x14ac:dyDescent="0.2">
      <c r="A127" s="111" t="s">
        <v>416</v>
      </c>
      <c r="B127" s="351">
        <v>32</v>
      </c>
      <c r="C127" s="660" t="s">
        <v>915</v>
      </c>
      <c r="D127" s="351">
        <v>32</v>
      </c>
      <c r="E127" s="610" t="s">
        <v>1035</v>
      </c>
      <c r="F127" s="351">
        <v>32</v>
      </c>
      <c r="G127" s="661" t="s">
        <v>915</v>
      </c>
    </row>
    <row r="128" spans="1:7" ht="11.25" customHeight="1" x14ac:dyDescent="0.2">
      <c r="A128" s="111" t="s">
        <v>88</v>
      </c>
      <c r="B128" s="351">
        <v>260.71428571428572</v>
      </c>
      <c r="C128" s="660" t="s">
        <v>1039</v>
      </c>
      <c r="D128" s="351">
        <v>1200</v>
      </c>
      <c r="E128" s="610" t="s">
        <v>920</v>
      </c>
      <c r="F128" s="351">
        <v>260.71428571428572</v>
      </c>
      <c r="G128" s="661" t="s">
        <v>1039</v>
      </c>
    </row>
    <row r="129" spans="1:7" ht="11.25" customHeight="1" x14ac:dyDescent="0.2">
      <c r="A129" s="111" t="s">
        <v>20</v>
      </c>
      <c r="B129" s="351">
        <v>18000</v>
      </c>
      <c r="C129" s="660" t="s">
        <v>937</v>
      </c>
      <c r="D129" s="351">
        <v>18000</v>
      </c>
      <c r="E129" s="610" t="s">
        <v>937</v>
      </c>
      <c r="F129" s="351">
        <v>18000</v>
      </c>
      <c r="G129" s="661" t="s">
        <v>937</v>
      </c>
    </row>
    <row r="130" spans="1:7" ht="11.25" customHeight="1" x14ac:dyDescent="0.2">
      <c r="A130" s="111" t="s">
        <v>417</v>
      </c>
      <c r="B130" s="351">
        <v>10.8</v>
      </c>
      <c r="C130" s="660" t="s">
        <v>1036</v>
      </c>
      <c r="D130" s="351">
        <v>85</v>
      </c>
      <c r="E130" s="610" t="s">
        <v>1035</v>
      </c>
      <c r="F130" s="351">
        <v>10.8</v>
      </c>
      <c r="G130" s="661" t="s">
        <v>1036</v>
      </c>
    </row>
    <row r="131" spans="1:7" ht="11.25" customHeight="1" x14ac:dyDescent="0.2">
      <c r="A131" s="111" t="s">
        <v>418</v>
      </c>
      <c r="B131" s="351">
        <v>200</v>
      </c>
      <c r="C131" s="660" t="s">
        <v>1035</v>
      </c>
      <c r="D131" s="351">
        <v>200</v>
      </c>
      <c r="E131" s="610" t="s">
        <v>1035</v>
      </c>
      <c r="F131" s="351">
        <v>610</v>
      </c>
      <c r="G131" s="661" t="s">
        <v>1036</v>
      </c>
    </row>
    <row r="132" spans="1:7" ht="11.25" customHeight="1" x14ac:dyDescent="0.2">
      <c r="A132" s="111" t="s">
        <v>419</v>
      </c>
      <c r="B132" s="351">
        <v>53</v>
      </c>
      <c r="C132" s="660" t="s">
        <v>1035</v>
      </c>
      <c r="D132" s="351">
        <v>53</v>
      </c>
      <c r="E132" s="610" t="s">
        <v>1035</v>
      </c>
      <c r="F132" s="351">
        <v>145</v>
      </c>
      <c r="G132" s="661" t="s">
        <v>1037</v>
      </c>
    </row>
    <row r="133" spans="1:7" ht="11.25" customHeight="1" x14ac:dyDescent="0.2">
      <c r="A133" s="111" t="s">
        <v>89</v>
      </c>
      <c r="B133" s="351">
        <v>1.2</v>
      </c>
      <c r="C133" s="660" t="s">
        <v>915</v>
      </c>
      <c r="D133" s="351">
        <v>1.2</v>
      </c>
      <c r="E133" s="610" t="s">
        <v>1035</v>
      </c>
      <c r="F133" s="351">
        <v>1.2</v>
      </c>
      <c r="G133" s="661" t="s">
        <v>915</v>
      </c>
    </row>
    <row r="134" spans="1:7" ht="11.25" customHeight="1" x14ac:dyDescent="0.2">
      <c r="A134" s="134" t="s">
        <v>90</v>
      </c>
      <c r="B134" s="351">
        <v>220</v>
      </c>
      <c r="C134" s="660" t="s">
        <v>1035</v>
      </c>
      <c r="D134" s="351">
        <v>220</v>
      </c>
      <c r="E134" s="610" t="s">
        <v>1035</v>
      </c>
      <c r="F134" s="351">
        <v>330</v>
      </c>
      <c r="G134" s="661" t="s">
        <v>1036</v>
      </c>
    </row>
    <row r="135" spans="1:7" ht="11.25" customHeight="1" x14ac:dyDescent="0.2">
      <c r="A135" s="111" t="s">
        <v>420</v>
      </c>
      <c r="B135" s="351">
        <v>6</v>
      </c>
      <c r="C135" s="660" t="s">
        <v>1035</v>
      </c>
      <c r="D135" s="351">
        <v>6</v>
      </c>
      <c r="E135" s="610" t="s">
        <v>1035</v>
      </c>
      <c r="F135" s="351">
        <v>12</v>
      </c>
      <c r="G135" s="661" t="s">
        <v>1036</v>
      </c>
    </row>
    <row r="136" spans="1:7" ht="11.25" customHeight="1" x14ac:dyDescent="0.2">
      <c r="A136" s="111" t="s">
        <v>291</v>
      </c>
      <c r="B136" s="351">
        <v>9.8000000000000007</v>
      </c>
      <c r="C136" s="660" t="s">
        <v>1036</v>
      </c>
      <c r="D136" s="351">
        <v>62</v>
      </c>
      <c r="E136" s="610" t="s">
        <v>1035</v>
      </c>
      <c r="F136" s="351">
        <v>9.8000000000000007</v>
      </c>
      <c r="G136" s="661" t="s">
        <v>1036</v>
      </c>
    </row>
    <row r="137" spans="1:7" ht="11.25" customHeight="1" x14ac:dyDescent="0.2">
      <c r="A137" s="111" t="s">
        <v>21</v>
      </c>
      <c r="B137" s="351">
        <v>2.0000000000000001E-4</v>
      </c>
      <c r="C137" s="660" t="s">
        <v>1037</v>
      </c>
      <c r="D137" s="351">
        <v>2.0000000000000001E-4</v>
      </c>
      <c r="E137" s="610" t="s">
        <v>1038</v>
      </c>
      <c r="F137" s="351">
        <v>2.0000000000000001E-4</v>
      </c>
      <c r="G137" s="661" t="s">
        <v>1037</v>
      </c>
    </row>
    <row r="138" spans="1:7" ht="11.25" customHeight="1" x14ac:dyDescent="0.2">
      <c r="A138" s="111" t="s">
        <v>44</v>
      </c>
      <c r="B138" s="351">
        <v>500</v>
      </c>
      <c r="C138" s="660" t="s">
        <v>923</v>
      </c>
      <c r="D138" s="351">
        <v>500</v>
      </c>
      <c r="E138" s="610" t="s">
        <v>923</v>
      </c>
      <c r="F138" s="351">
        <v>3700</v>
      </c>
      <c r="G138" s="661" t="s">
        <v>925</v>
      </c>
    </row>
    <row r="139" spans="1:7" ht="11.25" customHeight="1" x14ac:dyDescent="0.2">
      <c r="A139" s="111" t="s">
        <v>43</v>
      </c>
      <c r="B139" s="351">
        <v>640</v>
      </c>
      <c r="C139" s="660" t="s">
        <v>926</v>
      </c>
      <c r="D139" s="351">
        <v>640</v>
      </c>
      <c r="E139" s="610" t="s">
        <v>923</v>
      </c>
      <c r="F139" s="351">
        <v>640</v>
      </c>
      <c r="G139" s="661" t="s">
        <v>926</v>
      </c>
    </row>
    <row r="140" spans="1:7" ht="11.25" customHeight="1" x14ac:dyDescent="0.2">
      <c r="A140" s="111" t="s">
        <v>665</v>
      </c>
      <c r="B140" s="351">
        <v>640</v>
      </c>
      <c r="C140" s="660" t="s">
        <v>926</v>
      </c>
      <c r="D140" s="351">
        <v>640</v>
      </c>
      <c r="E140" s="610" t="s">
        <v>924</v>
      </c>
      <c r="F140" s="351">
        <v>640</v>
      </c>
      <c r="G140" s="661" t="s">
        <v>926</v>
      </c>
    </row>
    <row r="141" spans="1:7" ht="11.25" customHeight="1" x14ac:dyDescent="0.2">
      <c r="A141" s="111" t="s">
        <v>705</v>
      </c>
      <c r="B141" s="351">
        <v>110</v>
      </c>
      <c r="C141" s="660" t="s">
        <v>1036</v>
      </c>
      <c r="D141" s="351">
        <v>130</v>
      </c>
      <c r="E141" s="610" t="s">
        <v>1035</v>
      </c>
      <c r="F141" s="351">
        <v>110</v>
      </c>
      <c r="G141" s="661" t="s">
        <v>1036</v>
      </c>
    </row>
    <row r="142" spans="1:7" ht="11.25" customHeight="1" x14ac:dyDescent="0.2">
      <c r="A142" s="111" t="s">
        <v>706</v>
      </c>
      <c r="B142" s="351">
        <v>11</v>
      </c>
      <c r="C142" s="660" t="s">
        <v>1036</v>
      </c>
      <c r="D142" s="351">
        <v>76</v>
      </c>
      <c r="E142" s="610" t="s">
        <v>1035</v>
      </c>
      <c r="F142" s="351">
        <v>11</v>
      </c>
      <c r="G142" s="661" t="s">
        <v>1036</v>
      </c>
    </row>
    <row r="143" spans="1:7" ht="11.25" customHeight="1" x14ac:dyDescent="0.2">
      <c r="A143" s="111" t="s">
        <v>421</v>
      </c>
      <c r="B143" s="351">
        <v>730</v>
      </c>
      <c r="C143" s="660" t="s">
        <v>1035</v>
      </c>
      <c r="D143" s="351">
        <v>730</v>
      </c>
      <c r="E143" s="610" t="s">
        <v>1035</v>
      </c>
      <c r="F143" s="351">
        <v>1200</v>
      </c>
      <c r="G143" s="661" t="s">
        <v>1036</v>
      </c>
    </row>
    <row r="144" spans="1:7" ht="11.25" customHeight="1" x14ac:dyDescent="0.2">
      <c r="A144" s="111" t="s">
        <v>422</v>
      </c>
      <c r="B144" s="351">
        <v>47</v>
      </c>
      <c r="C144" s="660" t="s">
        <v>1036</v>
      </c>
      <c r="D144" s="351">
        <v>200</v>
      </c>
      <c r="E144" s="610" t="s">
        <v>1035</v>
      </c>
      <c r="F144" s="351">
        <v>47</v>
      </c>
      <c r="G144" s="661" t="s">
        <v>1036</v>
      </c>
    </row>
    <row r="145" spans="1:7" ht="11.25" customHeight="1" x14ac:dyDescent="0.2">
      <c r="A145" s="111" t="s">
        <v>423</v>
      </c>
      <c r="B145" s="351">
        <v>1.9</v>
      </c>
      <c r="C145" s="660" t="s">
        <v>1035</v>
      </c>
      <c r="D145" s="351">
        <v>1.9</v>
      </c>
      <c r="E145" s="610" t="s">
        <v>1035</v>
      </c>
      <c r="F145" s="351">
        <v>12</v>
      </c>
      <c r="G145" s="661" t="s">
        <v>1036</v>
      </c>
    </row>
    <row r="146" spans="1:7" ht="11.25" customHeight="1" x14ac:dyDescent="0.2">
      <c r="A146" s="111" t="s">
        <v>424</v>
      </c>
      <c r="B146" s="351">
        <v>4.9000000000000004</v>
      </c>
      <c r="C146" s="660" t="s">
        <v>1035</v>
      </c>
      <c r="D146" s="351">
        <v>4.9000000000000004</v>
      </c>
      <c r="E146" s="610" t="s">
        <v>1035</v>
      </c>
      <c r="F146" s="351">
        <v>6.5</v>
      </c>
      <c r="G146" s="661" t="s">
        <v>1036</v>
      </c>
    </row>
    <row r="147" spans="1:7" ht="11.25" customHeight="1" x14ac:dyDescent="0.2">
      <c r="A147" s="134" t="s">
        <v>91</v>
      </c>
      <c r="B147" s="351">
        <v>686</v>
      </c>
      <c r="C147" s="660" t="s">
        <v>652</v>
      </c>
      <c r="D147" s="351">
        <v>686</v>
      </c>
      <c r="E147" s="610" t="s">
        <v>652</v>
      </c>
      <c r="F147" s="351">
        <v>686</v>
      </c>
      <c r="G147" s="661" t="s">
        <v>652</v>
      </c>
    </row>
    <row r="148" spans="1:7" ht="11.25" customHeight="1" x14ac:dyDescent="0.2">
      <c r="A148" s="111" t="s">
        <v>92</v>
      </c>
      <c r="B148" s="351">
        <v>30</v>
      </c>
      <c r="C148" s="660" t="s">
        <v>1035</v>
      </c>
      <c r="D148" s="351">
        <v>30</v>
      </c>
      <c r="E148" s="610" t="s">
        <v>1035</v>
      </c>
      <c r="F148" s="351">
        <v>50</v>
      </c>
      <c r="G148" s="661" t="s">
        <v>1036</v>
      </c>
    </row>
    <row r="149" spans="1:7" ht="11.25" customHeight="1" x14ac:dyDescent="0.2">
      <c r="A149" s="111" t="s">
        <v>93</v>
      </c>
      <c r="B149" s="351">
        <v>14</v>
      </c>
      <c r="C149" s="660" t="s">
        <v>930</v>
      </c>
      <c r="D149" s="351">
        <v>14</v>
      </c>
      <c r="E149" s="610" t="s">
        <v>930</v>
      </c>
      <c r="F149" s="351">
        <v>14</v>
      </c>
      <c r="G149" s="661" t="s">
        <v>930</v>
      </c>
    </row>
    <row r="150" spans="1:7" ht="11.25" customHeight="1" x14ac:dyDescent="0.2">
      <c r="A150" s="111" t="s">
        <v>94</v>
      </c>
      <c r="B150" s="351">
        <v>0.61927383780115375</v>
      </c>
      <c r="C150" s="660" t="s">
        <v>1039</v>
      </c>
      <c r="D150" s="351">
        <v>0.61927383780115375</v>
      </c>
      <c r="E150" s="610" t="s">
        <v>1040</v>
      </c>
      <c r="F150" s="351">
        <v>0.61927383780115375</v>
      </c>
      <c r="G150" s="661" t="s">
        <v>1039</v>
      </c>
    </row>
    <row r="151" spans="1:7" ht="11.25" customHeight="1" x14ac:dyDescent="0.2">
      <c r="A151" s="111" t="s">
        <v>513</v>
      </c>
      <c r="B151" s="351">
        <v>1.1399999999999999</v>
      </c>
      <c r="C151" s="660" t="s">
        <v>915</v>
      </c>
      <c r="D151" s="351">
        <v>1.1399999999999999</v>
      </c>
      <c r="E151" s="610" t="s">
        <v>1035</v>
      </c>
      <c r="F151" s="351">
        <v>1.1399999999999999</v>
      </c>
      <c r="G151" s="661" t="s">
        <v>915</v>
      </c>
    </row>
    <row r="152" spans="1:7" ht="11.25" customHeight="1" x14ac:dyDescent="0.2">
      <c r="A152" s="134" t="s">
        <v>802</v>
      </c>
      <c r="B152" s="351">
        <v>10</v>
      </c>
      <c r="C152" s="660" t="s">
        <v>1036</v>
      </c>
      <c r="D152" s="351">
        <v>11</v>
      </c>
      <c r="E152" s="610" t="s">
        <v>1035</v>
      </c>
      <c r="F152" s="351">
        <v>10</v>
      </c>
      <c r="G152" s="661" t="s">
        <v>1036</v>
      </c>
    </row>
    <row r="153" spans="1:7" ht="11.25" customHeight="1" x14ac:dyDescent="0.2">
      <c r="A153" s="134" t="s">
        <v>514</v>
      </c>
      <c r="B153" s="351">
        <v>40.109890109890109</v>
      </c>
      <c r="C153" s="660" t="s">
        <v>1039</v>
      </c>
      <c r="D153" s="351">
        <v>40.109890109890109</v>
      </c>
      <c r="E153" s="610" t="s">
        <v>1040</v>
      </c>
      <c r="F153" s="351">
        <v>40.109890109890109</v>
      </c>
      <c r="G153" s="661" t="s">
        <v>1039</v>
      </c>
    </row>
    <row r="154" spans="1:7" ht="11.25" customHeight="1" x14ac:dyDescent="0.2">
      <c r="A154" s="134" t="s">
        <v>516</v>
      </c>
      <c r="B154" s="351">
        <v>13</v>
      </c>
      <c r="C154" s="660" t="s">
        <v>1035</v>
      </c>
      <c r="D154" s="351">
        <v>13</v>
      </c>
      <c r="E154" s="610" t="s">
        <v>1035</v>
      </c>
      <c r="F154" s="351">
        <v>90</v>
      </c>
      <c r="G154" s="661" t="s">
        <v>1036</v>
      </c>
    </row>
    <row r="155" spans="1:7" ht="11.25" customHeight="1" x14ac:dyDescent="0.2">
      <c r="A155" s="111" t="s">
        <v>425</v>
      </c>
      <c r="B155" s="351">
        <v>27</v>
      </c>
      <c r="C155" s="660" t="s">
        <v>1035</v>
      </c>
      <c r="D155" s="351">
        <v>27</v>
      </c>
      <c r="E155" s="610" t="s">
        <v>1035</v>
      </c>
      <c r="F155" s="351">
        <v>81</v>
      </c>
      <c r="G155" s="661" t="s">
        <v>1036</v>
      </c>
    </row>
    <row r="156" spans="1:7" ht="11.25" customHeight="1" x14ac:dyDescent="0.2">
      <c r="A156" s="111" t="s">
        <v>426</v>
      </c>
      <c r="B156" s="351">
        <v>930</v>
      </c>
      <c r="C156" s="660" t="s">
        <v>656</v>
      </c>
      <c r="D156" s="351">
        <v>930</v>
      </c>
      <c r="E156" s="610" t="s">
        <v>1035</v>
      </c>
      <c r="F156" s="351">
        <v>930</v>
      </c>
      <c r="G156" s="661" t="s">
        <v>656</v>
      </c>
    </row>
    <row r="157" spans="1:7" ht="11.25" customHeight="1" x14ac:dyDescent="0.2">
      <c r="A157" s="111" t="s">
        <v>427</v>
      </c>
      <c r="B157" s="351">
        <v>13</v>
      </c>
      <c r="C157" s="660" t="s">
        <v>1036</v>
      </c>
      <c r="D157" s="351">
        <v>27</v>
      </c>
      <c r="E157" s="610" t="s">
        <v>1035</v>
      </c>
      <c r="F157" s="351">
        <v>13</v>
      </c>
      <c r="G157" s="661" t="s">
        <v>1036</v>
      </c>
    </row>
    <row r="158" spans="1:7" ht="11.25" customHeight="1" thickBot="1" x14ac:dyDescent="0.25">
      <c r="A158" s="113" t="s">
        <v>428</v>
      </c>
      <c r="B158" s="523">
        <v>22</v>
      </c>
      <c r="C158" s="662" t="s">
        <v>1038</v>
      </c>
      <c r="D158" s="523">
        <v>22</v>
      </c>
      <c r="E158" s="619" t="s">
        <v>1038</v>
      </c>
      <c r="F158" s="523">
        <v>86</v>
      </c>
      <c r="G158" s="663" t="s">
        <v>1037</v>
      </c>
    </row>
    <row r="159" spans="1:7" ht="11.25" customHeight="1" thickTop="1" x14ac:dyDescent="0.2">
      <c r="A159" s="65" t="s">
        <v>432</v>
      </c>
      <c r="B159" s="109"/>
      <c r="C159" s="560"/>
      <c r="D159" s="109"/>
      <c r="E159" s="447"/>
      <c r="F159" s="109"/>
      <c r="G159" s="622"/>
    </row>
    <row r="160" spans="1:7" ht="11.25" customHeight="1" x14ac:dyDescent="0.2">
      <c r="A160" s="66" t="s">
        <v>957</v>
      </c>
      <c r="B160" s="109"/>
      <c r="C160" s="560"/>
      <c r="D160" s="109"/>
      <c r="E160" s="447"/>
      <c r="F160" s="109"/>
      <c r="G160" s="622"/>
    </row>
    <row r="161" spans="1:7" ht="11.25" customHeight="1" x14ac:dyDescent="0.2">
      <c r="A161" s="66" t="s">
        <v>955</v>
      </c>
      <c r="B161" s="109"/>
      <c r="C161" s="560"/>
      <c r="D161" s="109"/>
      <c r="E161" s="447"/>
      <c r="F161" s="109"/>
      <c r="G161" s="622"/>
    </row>
    <row r="162" spans="1:7" ht="11.25" customHeight="1" thickBot="1" x14ac:dyDescent="0.25">
      <c r="A162" s="664" t="s">
        <v>956</v>
      </c>
      <c r="B162" s="114"/>
      <c r="C162" s="561"/>
      <c r="D162" s="114"/>
      <c r="E162" s="417"/>
      <c r="F162" s="114"/>
      <c r="G162" s="665"/>
    </row>
    <row r="163" spans="1:7" ht="12" thickTop="1" x14ac:dyDescent="0.2"/>
  </sheetData>
  <sheetProtection algorithmName="SHA-512" hashValue="XFi1mUQd8/p+N/uAj+IDSHZAnXE8VR4LoaNG+Bx8rNfKEaYc5Kk1cZehtBBopinx7dPj03Qq4Um5KyKg1o7QXw==" saltValue="O7yIM2iXAd8tJflpujKWFg==" spinCount="100000" sheet="1" objects="1" scenarios="1"/>
  <phoneticPr fontId="0" type="noConversion"/>
  <printOptions horizontalCentered="1"/>
  <pageMargins left="0.17" right="0.16" top="0.53" bottom="1" header="0.5" footer="0.5"/>
  <pageSetup scale="86" fitToHeight="4" orientation="landscape" r:id="rId1"/>
  <headerFooter alignWithMargins="0">
    <oddFooter>&amp;LHawai'i DOH
Fall 2017&amp;C&amp;8Page &amp;P of &amp;N&amp;R&amp;A</oddFooter>
  </headerFooter>
  <rowBreaks count="1" manualBreakCount="1">
    <brk id="15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63"/>
  <sheetViews>
    <sheetView zoomScaleNormal="100" workbookViewId="0">
      <pane ySplit="2715" topLeftCell="A5" activePane="bottomLeft"/>
      <selection activeCell="I16" sqref="I16"/>
      <selection pane="bottomLeft" activeCell="I16" sqref="I16"/>
    </sheetView>
  </sheetViews>
  <sheetFormatPr defaultColWidth="9.140625" defaultRowHeight="11.25" x14ac:dyDescent="0.2"/>
  <cols>
    <col min="1" max="1" width="40.7109375" style="112" customWidth="1"/>
    <col min="2" max="2" width="12.7109375" style="488" customWidth="1"/>
    <col min="3" max="3" width="22.7109375" style="625" customWidth="1"/>
    <col min="4" max="4" width="12.7109375" style="116" customWidth="1"/>
    <col min="5" max="5" width="22.7109375" style="625" customWidth="1"/>
    <col min="6" max="6" width="12.7109375" style="116" customWidth="1"/>
    <col min="7" max="7" width="22.7109375" style="625" customWidth="1"/>
    <col min="8" max="16384" width="9.140625" style="112"/>
  </cols>
  <sheetData>
    <row r="1" spans="1:7" s="107" customFormat="1" ht="15.75" x14ac:dyDescent="0.25">
      <c r="A1" s="626" t="s">
        <v>747</v>
      </c>
      <c r="B1" s="627"/>
      <c r="C1" s="627"/>
      <c r="D1" s="363"/>
      <c r="E1" s="365"/>
      <c r="F1" s="363"/>
      <c r="G1" s="365"/>
    </row>
    <row r="2" spans="1:7" s="107" customFormat="1" ht="15.75" thickBot="1" x14ac:dyDescent="0.3">
      <c r="A2" s="564"/>
      <c r="B2" s="630"/>
      <c r="C2" s="630"/>
      <c r="D2" s="363"/>
      <c r="E2" s="365"/>
      <c r="F2" s="363"/>
      <c r="G2" s="365"/>
    </row>
    <row r="3" spans="1:7" s="110" customFormat="1" ht="23.25" customHeight="1" thickTop="1" thickBot="1" x14ac:dyDescent="0.25">
      <c r="A3" s="993" t="s">
        <v>523</v>
      </c>
      <c r="B3" s="649" t="s">
        <v>386</v>
      </c>
      <c r="C3" s="650"/>
      <c r="D3" s="651"/>
      <c r="E3" s="650"/>
      <c r="F3" s="652"/>
      <c r="G3" s="653"/>
    </row>
    <row r="4" spans="1:7" s="110" customFormat="1" ht="68.25" customHeight="1" thickTop="1" thickBot="1" x14ac:dyDescent="0.25">
      <c r="A4" s="994"/>
      <c r="B4" s="252" t="s">
        <v>95</v>
      </c>
      <c r="C4" s="666" t="s">
        <v>429</v>
      </c>
      <c r="D4" s="604" t="s">
        <v>96</v>
      </c>
      <c r="E4" s="666" t="s">
        <v>429</v>
      </c>
      <c r="F4" s="600" t="s">
        <v>97</v>
      </c>
      <c r="G4" s="667" t="s">
        <v>429</v>
      </c>
    </row>
    <row r="5" spans="1:7" s="110" customFormat="1" x14ac:dyDescent="0.2">
      <c r="A5" s="138" t="s">
        <v>477</v>
      </c>
      <c r="B5" s="348">
        <v>320</v>
      </c>
      <c r="C5" s="593" t="s">
        <v>1041</v>
      </c>
      <c r="D5" s="347">
        <v>570</v>
      </c>
      <c r="E5" s="593" t="s">
        <v>1042</v>
      </c>
      <c r="F5" s="348">
        <v>320</v>
      </c>
      <c r="G5" s="668" t="s">
        <v>1041</v>
      </c>
    </row>
    <row r="6" spans="1:7" s="110" customFormat="1" x14ac:dyDescent="0.2">
      <c r="A6" s="111" t="s">
        <v>478</v>
      </c>
      <c r="B6" s="352">
        <v>300</v>
      </c>
      <c r="C6" s="594" t="s">
        <v>867</v>
      </c>
      <c r="D6" s="351">
        <v>300</v>
      </c>
      <c r="E6" s="594" t="s">
        <v>867</v>
      </c>
      <c r="F6" s="352">
        <v>300</v>
      </c>
      <c r="G6" s="669" t="s">
        <v>867</v>
      </c>
    </row>
    <row r="7" spans="1:7" s="110" customFormat="1" x14ac:dyDescent="0.2">
      <c r="A7" s="111" t="s">
        <v>479</v>
      </c>
      <c r="B7" s="352">
        <v>15000</v>
      </c>
      <c r="C7" s="594" t="s">
        <v>1043</v>
      </c>
      <c r="D7" s="351">
        <v>15000</v>
      </c>
      <c r="E7" s="594" t="s">
        <v>1043</v>
      </c>
      <c r="F7" s="352">
        <v>28000</v>
      </c>
      <c r="G7" s="669" t="s">
        <v>1044</v>
      </c>
    </row>
    <row r="8" spans="1:7" s="110" customFormat="1" x14ac:dyDescent="0.2">
      <c r="A8" s="111" t="s">
        <v>480</v>
      </c>
      <c r="B8" s="352">
        <v>1.3</v>
      </c>
      <c r="C8" s="594" t="s">
        <v>1041</v>
      </c>
      <c r="D8" s="351">
        <v>3</v>
      </c>
      <c r="E8" s="594" t="s">
        <v>1042</v>
      </c>
      <c r="F8" s="352">
        <v>1.3</v>
      </c>
      <c r="G8" s="669" t="s">
        <v>1041</v>
      </c>
    </row>
    <row r="9" spans="1:7" s="110" customFormat="1" x14ac:dyDescent="0.2">
      <c r="A9" s="111" t="s">
        <v>133</v>
      </c>
      <c r="B9" s="352">
        <v>1800</v>
      </c>
      <c r="C9" s="594" t="s">
        <v>921</v>
      </c>
      <c r="D9" s="351">
        <v>1800</v>
      </c>
      <c r="E9" s="594" t="s">
        <v>920</v>
      </c>
      <c r="F9" s="352">
        <v>1800</v>
      </c>
      <c r="G9" s="669" t="s">
        <v>921</v>
      </c>
    </row>
    <row r="10" spans="1:7" s="110" customFormat="1" x14ac:dyDescent="0.2">
      <c r="A10" s="111" t="s">
        <v>134</v>
      </c>
      <c r="B10" s="352">
        <v>160</v>
      </c>
      <c r="C10" s="594" t="s">
        <v>1043</v>
      </c>
      <c r="D10" s="351">
        <v>160</v>
      </c>
      <c r="E10" s="594" t="s">
        <v>1043</v>
      </c>
      <c r="F10" s="352">
        <v>180</v>
      </c>
      <c r="G10" s="669" t="s">
        <v>1044</v>
      </c>
    </row>
    <row r="11" spans="1:7" s="110" customFormat="1" x14ac:dyDescent="0.2">
      <c r="A11" s="111" t="s">
        <v>68</v>
      </c>
      <c r="B11" s="352">
        <v>98</v>
      </c>
      <c r="C11" s="594" t="s">
        <v>915</v>
      </c>
      <c r="D11" s="351">
        <v>98</v>
      </c>
      <c r="E11" s="594" t="s">
        <v>1043</v>
      </c>
      <c r="F11" s="352">
        <v>98</v>
      </c>
      <c r="G11" s="669" t="s">
        <v>915</v>
      </c>
    </row>
    <row r="12" spans="1:7" s="110" customFormat="1" x14ac:dyDescent="0.2">
      <c r="A12" s="111" t="s">
        <v>481</v>
      </c>
      <c r="B12" s="352">
        <v>0.18</v>
      </c>
      <c r="C12" s="594" t="s">
        <v>1043</v>
      </c>
      <c r="D12" s="351">
        <v>0.18</v>
      </c>
      <c r="E12" s="594" t="s">
        <v>1043</v>
      </c>
      <c r="F12" s="352">
        <v>13</v>
      </c>
      <c r="G12" s="669" t="s">
        <v>1044</v>
      </c>
    </row>
    <row r="13" spans="1:7" s="110" customFormat="1" x14ac:dyDescent="0.2">
      <c r="A13" s="111" t="s">
        <v>482</v>
      </c>
      <c r="B13" s="352">
        <v>180</v>
      </c>
      <c r="C13" s="594" t="s">
        <v>1044</v>
      </c>
      <c r="D13" s="351">
        <v>3000</v>
      </c>
      <c r="E13" s="594" t="s">
        <v>1042</v>
      </c>
      <c r="F13" s="352">
        <v>180</v>
      </c>
      <c r="G13" s="669" t="s">
        <v>1044</v>
      </c>
    </row>
    <row r="14" spans="1:7" s="110" customFormat="1" x14ac:dyDescent="0.2">
      <c r="A14" s="111" t="s">
        <v>584</v>
      </c>
      <c r="B14" s="352">
        <v>69</v>
      </c>
      <c r="C14" s="594" t="s">
        <v>1041</v>
      </c>
      <c r="D14" s="351">
        <v>360</v>
      </c>
      <c r="E14" s="594" t="s">
        <v>1042</v>
      </c>
      <c r="F14" s="352">
        <v>69</v>
      </c>
      <c r="G14" s="669" t="s">
        <v>1041</v>
      </c>
    </row>
    <row r="15" spans="1:7" s="110" customFormat="1" x14ac:dyDescent="0.2">
      <c r="A15" s="111" t="s">
        <v>69</v>
      </c>
      <c r="B15" s="352">
        <v>330</v>
      </c>
      <c r="C15" s="594" t="s">
        <v>915</v>
      </c>
      <c r="D15" s="351">
        <v>330</v>
      </c>
      <c r="E15" s="594" t="s">
        <v>1043</v>
      </c>
      <c r="F15" s="352">
        <v>330</v>
      </c>
      <c r="G15" s="669" t="s">
        <v>915</v>
      </c>
    </row>
    <row r="16" spans="1:7" s="110" customFormat="1" x14ac:dyDescent="0.2">
      <c r="A16" s="111" t="s">
        <v>585</v>
      </c>
      <c r="B16" s="352">
        <v>2000</v>
      </c>
      <c r="C16" s="594" t="s">
        <v>1044</v>
      </c>
      <c r="D16" s="351">
        <v>2000</v>
      </c>
      <c r="E16" s="594" t="s">
        <v>1043</v>
      </c>
      <c r="F16" s="352">
        <v>2000</v>
      </c>
      <c r="G16" s="669" t="s">
        <v>1044</v>
      </c>
    </row>
    <row r="17" spans="1:7" s="110" customFormat="1" x14ac:dyDescent="0.2">
      <c r="A17" s="111" t="s">
        <v>964</v>
      </c>
      <c r="B17" s="352">
        <v>2.8</v>
      </c>
      <c r="C17" s="594" t="s">
        <v>968</v>
      </c>
      <c r="D17" s="351">
        <v>2.8</v>
      </c>
      <c r="E17" s="594" t="s">
        <v>965</v>
      </c>
      <c r="F17" s="352">
        <v>2.8</v>
      </c>
      <c r="G17" s="669" t="s">
        <v>968</v>
      </c>
    </row>
    <row r="18" spans="1:7" s="110" customFormat="1" x14ac:dyDescent="0.2">
      <c r="A18" s="111" t="s">
        <v>586</v>
      </c>
      <c r="B18" s="352">
        <v>1700</v>
      </c>
      <c r="C18" s="594" t="s">
        <v>1041</v>
      </c>
      <c r="D18" s="351">
        <v>1800</v>
      </c>
      <c r="E18" s="594" t="s">
        <v>1042</v>
      </c>
      <c r="F18" s="352">
        <v>1700</v>
      </c>
      <c r="G18" s="669" t="s">
        <v>1041</v>
      </c>
    </row>
    <row r="19" spans="1:7" s="110" customFormat="1" x14ac:dyDescent="0.2">
      <c r="A19" s="111" t="s">
        <v>587</v>
      </c>
      <c r="B19" s="352">
        <v>300</v>
      </c>
      <c r="C19" s="594" t="s">
        <v>867</v>
      </c>
      <c r="D19" s="351">
        <v>300</v>
      </c>
      <c r="E19" s="594" t="s">
        <v>867</v>
      </c>
      <c r="F19" s="352">
        <v>300</v>
      </c>
      <c r="G19" s="669" t="s">
        <v>867</v>
      </c>
    </row>
    <row r="20" spans="1:7" s="110" customFormat="1" x14ac:dyDescent="0.2">
      <c r="A20" s="111" t="s">
        <v>588</v>
      </c>
      <c r="B20" s="352">
        <v>300</v>
      </c>
      <c r="C20" s="594" t="s">
        <v>867</v>
      </c>
      <c r="D20" s="351">
        <v>300</v>
      </c>
      <c r="E20" s="594" t="s">
        <v>867</v>
      </c>
      <c r="F20" s="352">
        <v>300</v>
      </c>
      <c r="G20" s="669" t="s">
        <v>867</v>
      </c>
    </row>
    <row r="21" spans="1:7" s="110" customFormat="1" x14ac:dyDescent="0.2">
      <c r="A21" s="111" t="s">
        <v>589</v>
      </c>
      <c r="B21" s="352">
        <v>300</v>
      </c>
      <c r="C21" s="594" t="s">
        <v>867</v>
      </c>
      <c r="D21" s="351">
        <v>300</v>
      </c>
      <c r="E21" s="594" t="s">
        <v>867</v>
      </c>
      <c r="F21" s="352">
        <v>300</v>
      </c>
      <c r="G21" s="669" t="s">
        <v>867</v>
      </c>
    </row>
    <row r="22" spans="1:7" s="110" customFormat="1" x14ac:dyDescent="0.2">
      <c r="A22" s="111" t="s">
        <v>590</v>
      </c>
      <c r="B22" s="352">
        <v>300</v>
      </c>
      <c r="C22" s="594" t="s">
        <v>867</v>
      </c>
      <c r="D22" s="351">
        <v>300</v>
      </c>
      <c r="E22" s="594" t="s">
        <v>867</v>
      </c>
      <c r="F22" s="352">
        <v>300</v>
      </c>
      <c r="G22" s="669" t="s">
        <v>867</v>
      </c>
    </row>
    <row r="23" spans="1:7" s="110" customFormat="1" x14ac:dyDescent="0.2">
      <c r="A23" s="111" t="s">
        <v>591</v>
      </c>
      <c r="B23" s="352">
        <v>300</v>
      </c>
      <c r="C23" s="594" t="s">
        <v>867</v>
      </c>
      <c r="D23" s="351">
        <v>300</v>
      </c>
      <c r="E23" s="594" t="s">
        <v>867</v>
      </c>
      <c r="F23" s="352">
        <v>300</v>
      </c>
      <c r="G23" s="669" t="s">
        <v>867</v>
      </c>
    </row>
    <row r="24" spans="1:7" s="110" customFormat="1" x14ac:dyDescent="0.2">
      <c r="A24" s="111" t="s">
        <v>100</v>
      </c>
      <c r="B24" s="352">
        <v>35</v>
      </c>
      <c r="C24" s="594" t="s">
        <v>1044</v>
      </c>
      <c r="D24" s="351">
        <v>43</v>
      </c>
      <c r="E24" s="594" t="s">
        <v>1042</v>
      </c>
      <c r="F24" s="352">
        <v>35</v>
      </c>
      <c r="G24" s="669" t="s">
        <v>1044</v>
      </c>
    </row>
    <row r="25" spans="1:7" s="110" customFormat="1" x14ac:dyDescent="0.2">
      <c r="A25" s="111" t="s">
        <v>195</v>
      </c>
      <c r="B25" s="352">
        <v>26</v>
      </c>
      <c r="C25" s="594" t="s">
        <v>915</v>
      </c>
      <c r="D25" s="351">
        <v>26</v>
      </c>
      <c r="E25" s="594" t="s">
        <v>1043</v>
      </c>
      <c r="F25" s="352">
        <v>26</v>
      </c>
      <c r="G25" s="669" t="s">
        <v>915</v>
      </c>
    </row>
    <row r="26" spans="1:7" s="110" customFormat="1" x14ac:dyDescent="0.2">
      <c r="A26" s="111" t="s">
        <v>101</v>
      </c>
      <c r="B26" s="352">
        <v>23800</v>
      </c>
      <c r="C26" s="594" t="s">
        <v>953</v>
      </c>
      <c r="D26" s="351">
        <v>23800</v>
      </c>
      <c r="E26" s="594" t="s">
        <v>951</v>
      </c>
      <c r="F26" s="352">
        <v>23800</v>
      </c>
      <c r="G26" s="669" t="s">
        <v>953</v>
      </c>
    </row>
    <row r="27" spans="1:7" s="110" customFormat="1" x14ac:dyDescent="0.2">
      <c r="A27" s="353" t="s">
        <v>927</v>
      </c>
      <c r="B27" s="352">
        <v>0.37322971522061449</v>
      </c>
      <c r="C27" s="594" t="s">
        <v>1039</v>
      </c>
      <c r="D27" s="351">
        <v>0.37322971522061449</v>
      </c>
      <c r="E27" s="594" t="s">
        <v>1039</v>
      </c>
      <c r="F27" s="352">
        <v>0.37322971522061449</v>
      </c>
      <c r="G27" s="669" t="s">
        <v>1039</v>
      </c>
    </row>
    <row r="28" spans="1:7" s="110" customFormat="1" x14ac:dyDescent="0.2">
      <c r="A28" s="111" t="s">
        <v>102</v>
      </c>
      <c r="B28" s="352">
        <v>27</v>
      </c>
      <c r="C28" s="594" t="s">
        <v>1044</v>
      </c>
      <c r="D28" s="351">
        <v>27</v>
      </c>
      <c r="E28" s="594" t="s">
        <v>1043</v>
      </c>
      <c r="F28" s="352">
        <v>27</v>
      </c>
      <c r="G28" s="669" t="s">
        <v>1044</v>
      </c>
    </row>
    <row r="29" spans="1:7" s="110" customFormat="1" x14ac:dyDescent="0.2">
      <c r="A29" s="111" t="s">
        <v>103</v>
      </c>
      <c r="B29" s="352">
        <v>34000</v>
      </c>
      <c r="C29" s="594" t="s">
        <v>915</v>
      </c>
      <c r="D29" s="351">
        <v>34000</v>
      </c>
      <c r="E29" s="594" t="s">
        <v>1043</v>
      </c>
      <c r="F29" s="352">
        <v>34000</v>
      </c>
      <c r="G29" s="669" t="s">
        <v>915</v>
      </c>
    </row>
    <row r="30" spans="1:7" s="110" customFormat="1" x14ac:dyDescent="0.2">
      <c r="A30" s="111" t="s">
        <v>104</v>
      </c>
      <c r="B30" s="352">
        <v>3100</v>
      </c>
      <c r="C30" s="594" t="s">
        <v>915</v>
      </c>
      <c r="D30" s="351">
        <v>3100</v>
      </c>
      <c r="E30" s="594" t="s">
        <v>1043</v>
      </c>
      <c r="F30" s="352">
        <v>3100</v>
      </c>
      <c r="G30" s="669" t="s">
        <v>915</v>
      </c>
    </row>
    <row r="31" spans="1:7" s="110" customFormat="1" x14ac:dyDescent="0.2">
      <c r="A31" s="111" t="s">
        <v>105</v>
      </c>
      <c r="B31" s="352">
        <v>1100</v>
      </c>
      <c r="C31" s="594" t="s">
        <v>1043</v>
      </c>
      <c r="D31" s="351">
        <v>1100</v>
      </c>
      <c r="E31" s="594" t="s">
        <v>1043</v>
      </c>
      <c r="F31" s="352">
        <v>2300</v>
      </c>
      <c r="G31" s="669" t="s">
        <v>1044</v>
      </c>
    </row>
    <row r="32" spans="1:7" s="110" customFormat="1" x14ac:dyDescent="0.2">
      <c r="A32" s="111" t="s">
        <v>106</v>
      </c>
      <c r="B32" s="352">
        <v>38</v>
      </c>
      <c r="C32" s="594" t="s">
        <v>915</v>
      </c>
      <c r="D32" s="351">
        <v>38</v>
      </c>
      <c r="E32" s="594" t="s">
        <v>1043</v>
      </c>
      <c r="F32" s="352">
        <v>38</v>
      </c>
      <c r="G32" s="669" t="s">
        <v>915</v>
      </c>
    </row>
    <row r="33" spans="1:7" s="110" customFormat="1" x14ac:dyDescent="0.2">
      <c r="A33" s="111" t="s">
        <v>107</v>
      </c>
      <c r="B33" s="352">
        <v>3</v>
      </c>
      <c r="C33" s="594" t="s">
        <v>1042</v>
      </c>
      <c r="D33" s="351">
        <v>3</v>
      </c>
      <c r="E33" s="594" t="s">
        <v>1042</v>
      </c>
      <c r="F33" s="352">
        <v>43</v>
      </c>
      <c r="G33" s="669" t="s">
        <v>1041</v>
      </c>
    </row>
    <row r="34" spans="1:7" s="110" customFormat="1" x14ac:dyDescent="0.2">
      <c r="A34" s="111" t="s">
        <v>108</v>
      </c>
      <c r="B34" s="352">
        <v>12000</v>
      </c>
      <c r="C34" s="594" t="s">
        <v>1042</v>
      </c>
      <c r="D34" s="351">
        <v>12000</v>
      </c>
      <c r="E34" s="594" t="s">
        <v>1042</v>
      </c>
      <c r="F34" s="352">
        <v>16000</v>
      </c>
      <c r="G34" s="669" t="s">
        <v>1041</v>
      </c>
    </row>
    <row r="35" spans="1:7" s="110" customFormat="1" x14ac:dyDescent="0.2">
      <c r="A35" s="111" t="s">
        <v>524</v>
      </c>
      <c r="B35" s="352">
        <v>0.09</v>
      </c>
      <c r="C35" s="594" t="s">
        <v>1041</v>
      </c>
      <c r="D35" s="351">
        <v>2.4</v>
      </c>
      <c r="E35" s="594" t="s">
        <v>1042</v>
      </c>
      <c r="F35" s="352">
        <v>0.09</v>
      </c>
      <c r="G35" s="669" t="s">
        <v>1041</v>
      </c>
    </row>
    <row r="36" spans="1:7" s="110" customFormat="1" x14ac:dyDescent="0.2">
      <c r="A36" s="111" t="s">
        <v>109</v>
      </c>
      <c r="B36" s="352">
        <v>459</v>
      </c>
      <c r="C36" s="594" t="s">
        <v>915</v>
      </c>
      <c r="D36" s="351">
        <v>459</v>
      </c>
      <c r="E36" s="594" t="s">
        <v>1043</v>
      </c>
      <c r="F36" s="352">
        <v>459</v>
      </c>
      <c r="G36" s="669" t="s">
        <v>915</v>
      </c>
    </row>
    <row r="37" spans="1:7" s="110" customFormat="1" x14ac:dyDescent="0.2">
      <c r="A37" s="111" t="s">
        <v>110</v>
      </c>
      <c r="B37" s="352">
        <v>220</v>
      </c>
      <c r="C37" s="594" t="s">
        <v>1043</v>
      </c>
      <c r="D37" s="351">
        <v>220</v>
      </c>
      <c r="E37" s="594" t="s">
        <v>1043</v>
      </c>
      <c r="F37" s="352">
        <v>1100</v>
      </c>
      <c r="G37" s="669" t="s">
        <v>1044</v>
      </c>
    </row>
    <row r="38" spans="1:7" ht="11.25" customHeight="1" x14ac:dyDescent="0.2">
      <c r="A38" s="111" t="s">
        <v>669</v>
      </c>
      <c r="B38" s="352">
        <v>20857.142857142859</v>
      </c>
      <c r="C38" s="594" t="s">
        <v>1039</v>
      </c>
      <c r="D38" s="351">
        <v>20857.142857142859</v>
      </c>
      <c r="E38" s="594" t="s">
        <v>1039</v>
      </c>
      <c r="F38" s="352">
        <v>20857.142857142859</v>
      </c>
      <c r="G38" s="669" t="s">
        <v>1039</v>
      </c>
    </row>
    <row r="39" spans="1:7" ht="11.25" customHeight="1" x14ac:dyDescent="0.2">
      <c r="A39" s="111" t="s">
        <v>111</v>
      </c>
      <c r="B39" s="352">
        <v>490</v>
      </c>
      <c r="C39" s="594" t="s">
        <v>1044</v>
      </c>
      <c r="D39" s="351">
        <v>9600</v>
      </c>
      <c r="E39" s="594" t="s">
        <v>1042</v>
      </c>
      <c r="F39" s="352">
        <v>490</v>
      </c>
      <c r="G39" s="669" t="s">
        <v>1044</v>
      </c>
    </row>
    <row r="40" spans="1:7" ht="11.25" customHeight="1" x14ac:dyDescent="0.2">
      <c r="A40" s="111" t="s">
        <v>670</v>
      </c>
      <c r="B40" s="352">
        <v>187.71428571428572</v>
      </c>
      <c r="C40" s="594" t="s">
        <v>1039</v>
      </c>
      <c r="D40" s="351">
        <v>187.71428571428572</v>
      </c>
      <c r="E40" s="594" t="s">
        <v>1039</v>
      </c>
      <c r="F40" s="352">
        <v>187.71428571428572</v>
      </c>
      <c r="G40" s="669" t="s">
        <v>1039</v>
      </c>
    </row>
    <row r="41" spans="1:7" ht="11.25" customHeight="1" x14ac:dyDescent="0.2">
      <c r="A41" s="111" t="s">
        <v>112</v>
      </c>
      <c r="B41" s="352">
        <v>400</v>
      </c>
      <c r="C41" s="594" t="s">
        <v>919</v>
      </c>
      <c r="D41" s="351">
        <v>1400</v>
      </c>
      <c r="E41" s="594" t="s">
        <v>1042</v>
      </c>
      <c r="F41" s="352">
        <v>400</v>
      </c>
      <c r="G41" s="669" t="s">
        <v>919</v>
      </c>
    </row>
    <row r="42" spans="1:7" ht="11.25" customHeight="1" x14ac:dyDescent="0.2">
      <c r="A42" s="111" t="s">
        <v>522</v>
      </c>
      <c r="B42" s="352">
        <v>16</v>
      </c>
      <c r="C42" s="594" t="s">
        <v>918</v>
      </c>
      <c r="D42" s="351">
        <v>16</v>
      </c>
      <c r="E42" s="594" t="s">
        <v>918</v>
      </c>
      <c r="F42" s="352">
        <v>1000</v>
      </c>
      <c r="G42" s="669" t="s">
        <v>918</v>
      </c>
    </row>
    <row r="43" spans="1:7" ht="11.25" customHeight="1" x14ac:dyDescent="0.2">
      <c r="A43" s="111" t="s">
        <v>667</v>
      </c>
      <c r="B43" s="352">
        <v>570</v>
      </c>
      <c r="C43" s="594" t="s">
        <v>915</v>
      </c>
      <c r="D43" s="351">
        <v>570</v>
      </c>
      <c r="E43" s="594" t="s">
        <v>1043</v>
      </c>
      <c r="F43" s="352">
        <v>570</v>
      </c>
      <c r="G43" s="669" t="s">
        <v>915</v>
      </c>
    </row>
    <row r="44" spans="1:7" ht="11.25" customHeight="1" x14ac:dyDescent="0.2">
      <c r="A44" s="111" t="s">
        <v>668</v>
      </c>
      <c r="B44" s="352">
        <v>16</v>
      </c>
      <c r="C44" s="594" t="s">
        <v>1042</v>
      </c>
      <c r="D44" s="351">
        <v>16</v>
      </c>
      <c r="E44" s="594" t="s">
        <v>1042</v>
      </c>
      <c r="F44" s="352">
        <v>1100</v>
      </c>
      <c r="G44" s="669" t="s">
        <v>1041</v>
      </c>
    </row>
    <row r="45" spans="1:7" ht="11.25" customHeight="1" x14ac:dyDescent="0.2">
      <c r="A45" s="111" t="s">
        <v>113</v>
      </c>
      <c r="B45" s="352">
        <v>300</v>
      </c>
      <c r="C45" s="594" t="s">
        <v>867</v>
      </c>
      <c r="D45" s="351">
        <v>300</v>
      </c>
      <c r="E45" s="594" t="s">
        <v>867</v>
      </c>
      <c r="F45" s="352">
        <v>300</v>
      </c>
      <c r="G45" s="669" t="s">
        <v>867</v>
      </c>
    </row>
    <row r="46" spans="1:7" ht="11.25" customHeight="1" x14ac:dyDescent="0.2">
      <c r="A46" s="111" t="s">
        <v>114</v>
      </c>
      <c r="B46" s="352">
        <v>120</v>
      </c>
      <c r="C46" s="594" t="s">
        <v>1043</v>
      </c>
      <c r="D46" s="351">
        <v>120</v>
      </c>
      <c r="E46" s="594" t="s">
        <v>1043</v>
      </c>
      <c r="F46" s="352">
        <v>1500</v>
      </c>
      <c r="G46" s="669" t="s">
        <v>1044</v>
      </c>
    </row>
    <row r="47" spans="1:7" ht="11.25" customHeight="1" x14ac:dyDescent="0.2">
      <c r="A47" s="111" t="s">
        <v>115</v>
      </c>
      <c r="B47" s="352">
        <v>2.9</v>
      </c>
      <c r="C47" s="594" t="s">
        <v>1041</v>
      </c>
      <c r="D47" s="351">
        <v>6</v>
      </c>
      <c r="E47" s="594" t="s">
        <v>1042</v>
      </c>
      <c r="F47" s="352">
        <v>2.9</v>
      </c>
      <c r="G47" s="669" t="s">
        <v>1041</v>
      </c>
    </row>
    <row r="48" spans="1:7" ht="11.25" customHeight="1" x14ac:dyDescent="0.2">
      <c r="A48" s="111" t="s">
        <v>116</v>
      </c>
      <c r="B48" s="352">
        <v>1</v>
      </c>
      <c r="C48" s="594" t="s">
        <v>1041</v>
      </c>
      <c r="D48" s="351">
        <v>22</v>
      </c>
      <c r="E48" s="594" t="s">
        <v>1042</v>
      </c>
      <c r="F48" s="352">
        <v>1</v>
      </c>
      <c r="G48" s="669" t="s">
        <v>1041</v>
      </c>
    </row>
    <row r="49" spans="1:7" ht="11.25" customHeight="1" x14ac:dyDescent="0.2">
      <c r="A49" s="111" t="s">
        <v>70</v>
      </c>
      <c r="B49" s="352">
        <v>520</v>
      </c>
      <c r="C49" s="594" t="s">
        <v>1043</v>
      </c>
      <c r="D49" s="351">
        <v>520</v>
      </c>
      <c r="E49" s="594" t="s">
        <v>1043</v>
      </c>
      <c r="F49" s="352">
        <v>700</v>
      </c>
      <c r="G49" s="669" t="s">
        <v>1044</v>
      </c>
    </row>
    <row r="50" spans="1:7" ht="11.25" customHeight="1" x14ac:dyDescent="0.2">
      <c r="A50" s="111" t="s">
        <v>71</v>
      </c>
      <c r="B50" s="352">
        <v>3000</v>
      </c>
      <c r="C50" s="594" t="s">
        <v>938</v>
      </c>
      <c r="D50" s="351">
        <v>3000</v>
      </c>
      <c r="E50" s="594" t="s">
        <v>938</v>
      </c>
      <c r="F50" s="352">
        <v>3000</v>
      </c>
      <c r="G50" s="669" t="s">
        <v>938</v>
      </c>
    </row>
    <row r="51" spans="1:7" ht="11.25" customHeight="1" x14ac:dyDescent="0.2">
      <c r="A51" s="111" t="s">
        <v>117</v>
      </c>
      <c r="B51" s="352">
        <v>300</v>
      </c>
      <c r="C51" s="594" t="s">
        <v>867</v>
      </c>
      <c r="D51" s="351">
        <v>300</v>
      </c>
      <c r="E51" s="594" t="s">
        <v>867</v>
      </c>
      <c r="F51" s="352">
        <v>300</v>
      </c>
      <c r="G51" s="669" t="s">
        <v>867</v>
      </c>
    </row>
    <row r="52" spans="1:7" ht="11.25" customHeight="1" x14ac:dyDescent="0.2">
      <c r="A52" s="111" t="s">
        <v>52</v>
      </c>
      <c r="B52" s="352">
        <v>0.04</v>
      </c>
      <c r="C52" s="594" t="s">
        <v>1039</v>
      </c>
      <c r="D52" s="351">
        <v>0.04</v>
      </c>
      <c r="E52" s="594" t="s">
        <v>1039</v>
      </c>
      <c r="F52" s="352">
        <v>0.04</v>
      </c>
      <c r="G52" s="669" t="s">
        <v>1039</v>
      </c>
    </row>
    <row r="53" spans="1:7" ht="11.25" customHeight="1" x14ac:dyDescent="0.2">
      <c r="A53" s="111" t="s">
        <v>118</v>
      </c>
      <c r="B53" s="352">
        <v>2900</v>
      </c>
      <c r="C53" s="594" t="s">
        <v>915</v>
      </c>
      <c r="D53" s="351">
        <v>2900</v>
      </c>
      <c r="E53" s="594" t="s">
        <v>1043</v>
      </c>
      <c r="F53" s="352">
        <v>2900</v>
      </c>
      <c r="G53" s="669" t="s">
        <v>915</v>
      </c>
    </row>
    <row r="54" spans="1:7" ht="11.25" customHeight="1" x14ac:dyDescent="0.2">
      <c r="A54" s="111" t="s">
        <v>431</v>
      </c>
      <c r="B54" s="352">
        <v>1400</v>
      </c>
      <c r="C54" s="594" t="s">
        <v>284</v>
      </c>
      <c r="D54" s="351">
        <v>1400</v>
      </c>
      <c r="E54" s="594" t="s">
        <v>284</v>
      </c>
      <c r="F54" s="352">
        <v>1400</v>
      </c>
      <c r="G54" s="669" t="s">
        <v>284</v>
      </c>
    </row>
    <row r="55" spans="1:7" ht="11.25" customHeight="1" x14ac:dyDescent="0.2">
      <c r="A55" s="111" t="s">
        <v>119</v>
      </c>
      <c r="B55" s="352">
        <v>370</v>
      </c>
      <c r="C55" s="594" t="s">
        <v>1042</v>
      </c>
      <c r="D55" s="351">
        <v>370</v>
      </c>
      <c r="E55" s="594" t="s">
        <v>1042</v>
      </c>
      <c r="F55" s="352">
        <v>660</v>
      </c>
      <c r="G55" s="669" t="s">
        <v>1041</v>
      </c>
    </row>
    <row r="56" spans="1:7" ht="11.25" customHeight="1" x14ac:dyDescent="0.2">
      <c r="A56" s="111" t="s">
        <v>188</v>
      </c>
      <c r="B56" s="352">
        <v>370</v>
      </c>
      <c r="C56" s="594" t="s">
        <v>1042</v>
      </c>
      <c r="D56" s="351">
        <v>370</v>
      </c>
      <c r="E56" s="594" t="s">
        <v>1042</v>
      </c>
      <c r="F56" s="352">
        <v>660</v>
      </c>
      <c r="G56" s="669" t="s">
        <v>1041</v>
      </c>
    </row>
    <row r="57" spans="1:7" ht="11.25" customHeight="1" x14ac:dyDescent="0.2">
      <c r="A57" s="111" t="s">
        <v>189</v>
      </c>
      <c r="B57" s="352">
        <v>370</v>
      </c>
      <c r="C57" s="594" t="s">
        <v>1042</v>
      </c>
      <c r="D57" s="351">
        <v>370</v>
      </c>
      <c r="E57" s="594" t="s">
        <v>1042</v>
      </c>
      <c r="F57" s="352">
        <v>660</v>
      </c>
      <c r="G57" s="669" t="s">
        <v>1041</v>
      </c>
    </row>
    <row r="58" spans="1:7" ht="11.25" customHeight="1" x14ac:dyDescent="0.2">
      <c r="A58" s="111" t="s">
        <v>190</v>
      </c>
      <c r="B58" s="352">
        <v>41</v>
      </c>
      <c r="C58" s="594" t="s">
        <v>915</v>
      </c>
      <c r="D58" s="351">
        <v>41</v>
      </c>
      <c r="E58" s="594" t="s">
        <v>1043</v>
      </c>
      <c r="F58" s="352">
        <v>41</v>
      </c>
      <c r="G58" s="669" t="s">
        <v>915</v>
      </c>
    </row>
    <row r="59" spans="1:7" ht="11.25" customHeight="1" x14ac:dyDescent="0.2">
      <c r="A59" s="111" t="s">
        <v>286</v>
      </c>
      <c r="B59" s="352">
        <v>0.19</v>
      </c>
      <c r="C59" s="594" t="s">
        <v>1044</v>
      </c>
      <c r="D59" s="351">
        <v>0.19</v>
      </c>
      <c r="E59" s="594" t="s">
        <v>1043</v>
      </c>
      <c r="F59" s="352">
        <v>0.19</v>
      </c>
      <c r="G59" s="669" t="s">
        <v>1044</v>
      </c>
    </row>
    <row r="60" spans="1:7" ht="11.25" customHeight="1" x14ac:dyDescent="0.2">
      <c r="A60" s="111" t="s">
        <v>287</v>
      </c>
      <c r="B60" s="352">
        <v>7</v>
      </c>
      <c r="C60" s="594" t="s">
        <v>915</v>
      </c>
      <c r="D60" s="351">
        <v>7</v>
      </c>
      <c r="E60" s="594" t="s">
        <v>1043</v>
      </c>
      <c r="F60" s="352">
        <v>7</v>
      </c>
      <c r="G60" s="669" t="s">
        <v>915</v>
      </c>
    </row>
    <row r="61" spans="1:7" ht="11.25" customHeight="1" x14ac:dyDescent="0.2">
      <c r="A61" s="111" t="s">
        <v>288</v>
      </c>
      <c r="B61" s="352">
        <v>1.2999999999999999E-2</v>
      </c>
      <c r="C61" s="594" t="s">
        <v>1041</v>
      </c>
      <c r="D61" s="351">
        <v>1.1000000000000001</v>
      </c>
      <c r="E61" s="594" t="s">
        <v>1042</v>
      </c>
      <c r="F61" s="352">
        <v>1.2999999999999999E-2</v>
      </c>
      <c r="G61" s="669" t="s">
        <v>1041</v>
      </c>
    </row>
    <row r="62" spans="1:7" ht="11.25" customHeight="1" x14ac:dyDescent="0.2">
      <c r="A62" s="111" t="s">
        <v>196</v>
      </c>
      <c r="B62" s="352">
        <v>830</v>
      </c>
      <c r="C62" s="594" t="s">
        <v>1044</v>
      </c>
      <c r="D62" s="351">
        <v>3700</v>
      </c>
      <c r="E62" s="594" t="s">
        <v>1043</v>
      </c>
      <c r="F62" s="352">
        <v>830</v>
      </c>
      <c r="G62" s="669" t="s">
        <v>1044</v>
      </c>
    </row>
    <row r="63" spans="1:7" ht="11.25" customHeight="1" x14ac:dyDescent="0.2">
      <c r="A63" s="111" t="s">
        <v>197</v>
      </c>
      <c r="B63" s="352">
        <v>38000</v>
      </c>
      <c r="C63" s="594" t="s">
        <v>1041</v>
      </c>
      <c r="D63" s="351">
        <v>39000</v>
      </c>
      <c r="E63" s="594" t="s">
        <v>1042</v>
      </c>
      <c r="F63" s="352">
        <v>38000</v>
      </c>
      <c r="G63" s="669" t="s">
        <v>1041</v>
      </c>
    </row>
    <row r="64" spans="1:7" ht="11.25" customHeight="1" x14ac:dyDescent="0.2">
      <c r="A64" s="111" t="s">
        <v>243</v>
      </c>
      <c r="B64" s="352">
        <v>3900</v>
      </c>
      <c r="C64" s="594" t="s">
        <v>1042</v>
      </c>
      <c r="D64" s="351">
        <v>3900</v>
      </c>
      <c r="E64" s="594" t="s">
        <v>1042</v>
      </c>
      <c r="F64" s="352">
        <v>75000</v>
      </c>
      <c r="G64" s="669" t="s">
        <v>1041</v>
      </c>
    </row>
    <row r="65" spans="1:7" ht="11.25" customHeight="1" x14ac:dyDescent="0.2">
      <c r="A65" s="111" t="s">
        <v>244</v>
      </c>
      <c r="B65" s="352">
        <v>5500</v>
      </c>
      <c r="C65" s="594" t="s">
        <v>915</v>
      </c>
      <c r="D65" s="351">
        <v>5500</v>
      </c>
      <c r="E65" s="594" t="s">
        <v>1043</v>
      </c>
      <c r="F65" s="352">
        <v>5500</v>
      </c>
      <c r="G65" s="669" t="s">
        <v>915</v>
      </c>
    </row>
    <row r="66" spans="1:7" ht="11.25" customHeight="1" x14ac:dyDescent="0.2">
      <c r="A66" s="111" t="s">
        <v>191</v>
      </c>
      <c r="B66" s="352">
        <v>10046</v>
      </c>
      <c r="C66" s="594" t="s">
        <v>915</v>
      </c>
      <c r="D66" s="351">
        <v>10046</v>
      </c>
      <c r="E66" s="594" t="s">
        <v>1043</v>
      </c>
      <c r="F66" s="352">
        <v>10046</v>
      </c>
      <c r="G66" s="669" t="s">
        <v>915</v>
      </c>
    </row>
    <row r="67" spans="1:7" ht="11.25" customHeight="1" x14ac:dyDescent="0.2">
      <c r="A67" s="111" t="s">
        <v>805</v>
      </c>
      <c r="B67" s="352">
        <v>670</v>
      </c>
      <c r="C67" s="594" t="s">
        <v>1042</v>
      </c>
      <c r="D67" s="351">
        <v>670</v>
      </c>
      <c r="E67" s="594" t="s">
        <v>1042</v>
      </c>
      <c r="F67" s="352">
        <v>790</v>
      </c>
      <c r="G67" s="669" t="s">
        <v>919</v>
      </c>
    </row>
    <row r="68" spans="1:7" ht="11.25" customHeight="1" x14ac:dyDescent="0.2">
      <c r="A68" s="111" t="s">
        <v>72</v>
      </c>
      <c r="B68" s="352">
        <v>130</v>
      </c>
      <c r="C68" s="594" t="s">
        <v>915</v>
      </c>
      <c r="D68" s="351">
        <v>130</v>
      </c>
      <c r="E68" s="594" t="s">
        <v>1043</v>
      </c>
      <c r="F68" s="352">
        <v>130</v>
      </c>
      <c r="G68" s="669" t="s">
        <v>915</v>
      </c>
    </row>
    <row r="69" spans="1:7" ht="11.25" customHeight="1" x14ac:dyDescent="0.2">
      <c r="A69" s="111" t="s">
        <v>806</v>
      </c>
      <c r="B69" s="352">
        <v>3400</v>
      </c>
      <c r="C69" s="594" t="s">
        <v>1041</v>
      </c>
      <c r="D69" s="351">
        <v>7700</v>
      </c>
      <c r="E69" s="594" t="s">
        <v>1042</v>
      </c>
      <c r="F69" s="352">
        <v>3400</v>
      </c>
      <c r="G69" s="669" t="s">
        <v>1041</v>
      </c>
    </row>
    <row r="70" spans="1:7" ht="11.25" customHeight="1" x14ac:dyDescent="0.2">
      <c r="A70" s="111" t="s">
        <v>245</v>
      </c>
      <c r="B70" s="352">
        <v>260</v>
      </c>
      <c r="C70" s="594" t="s">
        <v>1041</v>
      </c>
      <c r="D70" s="351">
        <v>2000</v>
      </c>
      <c r="E70" s="594" t="s">
        <v>1042</v>
      </c>
      <c r="F70" s="352">
        <v>260</v>
      </c>
      <c r="G70" s="669" t="s">
        <v>1041</v>
      </c>
    </row>
    <row r="71" spans="1:7" ht="11.25" customHeight="1" x14ac:dyDescent="0.2">
      <c r="A71" s="111" t="s">
        <v>807</v>
      </c>
      <c r="B71" s="352">
        <v>0.71</v>
      </c>
      <c r="C71" s="594" t="s">
        <v>1041</v>
      </c>
      <c r="D71" s="351">
        <v>2.5</v>
      </c>
      <c r="E71" s="594" t="s">
        <v>1042</v>
      </c>
      <c r="F71" s="352">
        <v>0.71</v>
      </c>
      <c r="G71" s="669" t="s">
        <v>1041</v>
      </c>
    </row>
    <row r="72" spans="1:7" ht="11.25" customHeight="1" x14ac:dyDescent="0.2">
      <c r="A72" s="111" t="s">
        <v>808</v>
      </c>
      <c r="B72" s="352">
        <v>980</v>
      </c>
      <c r="C72" s="594" t="s">
        <v>1043</v>
      </c>
      <c r="D72" s="351">
        <v>980</v>
      </c>
      <c r="E72" s="594" t="s">
        <v>1043</v>
      </c>
      <c r="F72" s="352">
        <v>1800</v>
      </c>
      <c r="G72" s="669" t="s">
        <v>1044</v>
      </c>
    </row>
    <row r="73" spans="1:7" ht="11.25" customHeight="1" x14ac:dyDescent="0.2">
      <c r="A73" s="111" t="s">
        <v>810</v>
      </c>
      <c r="B73" s="352">
        <v>700</v>
      </c>
      <c r="C73" s="594" t="s">
        <v>1042</v>
      </c>
      <c r="D73" s="351">
        <v>700</v>
      </c>
      <c r="E73" s="594" t="s">
        <v>1042</v>
      </c>
      <c r="F73" s="352">
        <v>1100</v>
      </c>
      <c r="G73" s="669" t="s">
        <v>915</v>
      </c>
    </row>
    <row r="74" spans="1:7" ht="11.25" customHeight="1" x14ac:dyDescent="0.2">
      <c r="A74" s="111" t="s">
        <v>809</v>
      </c>
      <c r="B74" s="352">
        <v>3200</v>
      </c>
      <c r="C74" s="594" t="s">
        <v>915</v>
      </c>
      <c r="D74" s="351">
        <v>3200</v>
      </c>
      <c r="E74" s="594" t="s">
        <v>1043</v>
      </c>
      <c r="F74" s="352">
        <v>3200</v>
      </c>
      <c r="G74" s="669" t="s">
        <v>915</v>
      </c>
    </row>
    <row r="75" spans="1:7" ht="11.25" customHeight="1" x14ac:dyDescent="0.2">
      <c r="A75" s="111" t="s">
        <v>73</v>
      </c>
      <c r="B75" s="352">
        <v>100</v>
      </c>
      <c r="C75" s="594" t="s">
        <v>1043</v>
      </c>
      <c r="D75" s="351">
        <v>100</v>
      </c>
      <c r="E75" s="594" t="s">
        <v>1043</v>
      </c>
      <c r="F75" s="352">
        <v>110</v>
      </c>
      <c r="G75" s="669" t="s">
        <v>1044</v>
      </c>
    </row>
    <row r="76" spans="1:7" ht="11.25" customHeight="1" x14ac:dyDescent="0.2">
      <c r="A76" s="111" t="s">
        <v>246</v>
      </c>
      <c r="B76" s="352">
        <v>379</v>
      </c>
      <c r="C76" s="594">
        <v>0</v>
      </c>
      <c r="D76" s="351">
        <v>379</v>
      </c>
      <c r="E76" s="594" t="s">
        <v>1043</v>
      </c>
      <c r="F76" s="352">
        <v>379</v>
      </c>
      <c r="G76" s="669">
        <v>0</v>
      </c>
    </row>
    <row r="77" spans="1:7" ht="11.25" customHeight="1" x14ac:dyDescent="0.2">
      <c r="A77" s="111" t="s">
        <v>74</v>
      </c>
      <c r="B77" s="352">
        <v>110</v>
      </c>
      <c r="C77" s="594" t="s">
        <v>1042</v>
      </c>
      <c r="D77" s="351">
        <v>110</v>
      </c>
      <c r="E77" s="594" t="s">
        <v>1042</v>
      </c>
      <c r="F77" s="352">
        <v>200</v>
      </c>
      <c r="G77" s="669" t="s">
        <v>1041</v>
      </c>
    </row>
    <row r="78" spans="1:7" ht="11.25" customHeight="1" x14ac:dyDescent="0.2">
      <c r="A78" s="111" t="s">
        <v>75</v>
      </c>
      <c r="B78" s="352">
        <v>110</v>
      </c>
      <c r="C78" s="594" t="s">
        <v>1042</v>
      </c>
      <c r="D78" s="351">
        <v>110</v>
      </c>
      <c r="E78" s="594" t="s">
        <v>1042</v>
      </c>
      <c r="F78" s="352">
        <v>200</v>
      </c>
      <c r="G78" s="669" t="s">
        <v>1041</v>
      </c>
    </row>
    <row r="79" spans="1:7" ht="11.25" customHeight="1" x14ac:dyDescent="0.2">
      <c r="A79" s="111" t="s">
        <v>312</v>
      </c>
      <c r="B79" s="352">
        <v>3350000</v>
      </c>
      <c r="C79" s="594" t="s">
        <v>932</v>
      </c>
      <c r="D79" s="351">
        <v>3350000</v>
      </c>
      <c r="E79" s="594" t="s">
        <v>932</v>
      </c>
      <c r="F79" s="352">
        <v>5000000</v>
      </c>
      <c r="G79" s="669" t="s">
        <v>934</v>
      </c>
    </row>
    <row r="80" spans="1:7" ht="11.25" customHeight="1" x14ac:dyDescent="0.2">
      <c r="A80" s="111" t="s">
        <v>506</v>
      </c>
      <c r="B80" s="352">
        <v>3.0000000000000001E-3</v>
      </c>
      <c r="C80" s="594" t="s">
        <v>915</v>
      </c>
      <c r="D80" s="351">
        <v>3.0000000000000001E-3</v>
      </c>
      <c r="E80" s="594" t="s">
        <v>1042</v>
      </c>
      <c r="F80" s="352">
        <v>3.0000000000000001E-3</v>
      </c>
      <c r="G80" s="669" t="s">
        <v>915</v>
      </c>
    </row>
    <row r="81" spans="1:7" ht="11.25" customHeight="1" x14ac:dyDescent="0.2">
      <c r="A81" s="111" t="s">
        <v>76</v>
      </c>
      <c r="B81" s="352">
        <v>200</v>
      </c>
      <c r="C81" s="594" t="s">
        <v>929</v>
      </c>
      <c r="D81" s="351">
        <v>200</v>
      </c>
      <c r="E81" s="594" t="s">
        <v>929</v>
      </c>
      <c r="F81" s="352">
        <v>550</v>
      </c>
      <c r="G81" s="669" t="s">
        <v>935</v>
      </c>
    </row>
    <row r="82" spans="1:7" ht="11.25" customHeight="1" x14ac:dyDescent="0.2">
      <c r="A82" s="111" t="s">
        <v>295</v>
      </c>
      <c r="B82" s="352">
        <v>3.4000000000000002E-2</v>
      </c>
      <c r="C82" s="594" t="s">
        <v>1041</v>
      </c>
      <c r="D82" s="351">
        <v>0.22</v>
      </c>
      <c r="E82" s="594" t="s">
        <v>1042</v>
      </c>
      <c r="F82" s="352">
        <v>3.4000000000000002E-2</v>
      </c>
      <c r="G82" s="669" t="s">
        <v>1041</v>
      </c>
    </row>
    <row r="83" spans="1:7" ht="11.25" customHeight="1" x14ac:dyDescent="0.2">
      <c r="A83" s="111" t="s">
        <v>264</v>
      </c>
      <c r="B83" s="352">
        <v>3.6999999999999998E-2</v>
      </c>
      <c r="C83" s="594" t="s">
        <v>1041</v>
      </c>
      <c r="D83" s="351">
        <v>0.18</v>
      </c>
      <c r="E83" s="594" t="s">
        <v>1042</v>
      </c>
      <c r="F83" s="352">
        <v>3.6999999999999998E-2</v>
      </c>
      <c r="G83" s="669" t="s">
        <v>1041</v>
      </c>
    </row>
    <row r="84" spans="1:7" ht="11.25" customHeight="1" x14ac:dyDescent="0.2">
      <c r="A84" s="111" t="s">
        <v>27</v>
      </c>
      <c r="B84" s="352" t="s">
        <v>816</v>
      </c>
      <c r="C84" s="594" t="s">
        <v>37</v>
      </c>
      <c r="D84" s="351" t="s">
        <v>816</v>
      </c>
      <c r="E84" s="594" t="s">
        <v>37</v>
      </c>
      <c r="F84" s="352" t="s">
        <v>816</v>
      </c>
      <c r="G84" s="669" t="s">
        <v>816</v>
      </c>
    </row>
    <row r="85" spans="1:7" ht="11.25" customHeight="1" x14ac:dyDescent="0.2">
      <c r="A85" s="111" t="s">
        <v>265</v>
      </c>
      <c r="B85" s="352">
        <v>140</v>
      </c>
      <c r="C85" s="594" t="s">
        <v>1041</v>
      </c>
      <c r="D85" s="351">
        <v>11000</v>
      </c>
      <c r="E85" s="594" t="s">
        <v>1042</v>
      </c>
      <c r="F85" s="352">
        <v>140</v>
      </c>
      <c r="G85" s="669" t="s">
        <v>1041</v>
      </c>
    </row>
    <row r="86" spans="1:7" ht="11.25" customHeight="1" x14ac:dyDescent="0.2">
      <c r="A86" s="111" t="s">
        <v>266</v>
      </c>
      <c r="B86" s="352">
        <v>13</v>
      </c>
      <c r="C86" s="594" t="s">
        <v>1041</v>
      </c>
      <c r="D86" s="351">
        <v>1300</v>
      </c>
      <c r="E86" s="594" t="s">
        <v>1042</v>
      </c>
      <c r="F86" s="352">
        <v>13</v>
      </c>
      <c r="G86" s="669" t="s">
        <v>1041</v>
      </c>
    </row>
    <row r="87" spans="1:7" ht="11.25" customHeight="1" x14ac:dyDescent="0.2">
      <c r="A87" s="111" t="s">
        <v>267</v>
      </c>
      <c r="B87" s="352">
        <v>300</v>
      </c>
      <c r="C87" s="594" t="s">
        <v>867</v>
      </c>
      <c r="D87" s="351">
        <v>300</v>
      </c>
      <c r="E87" s="594" t="s">
        <v>867</v>
      </c>
      <c r="F87" s="352">
        <v>300</v>
      </c>
      <c r="G87" s="669" t="s">
        <v>867</v>
      </c>
    </row>
    <row r="88" spans="1:7" ht="11.25" customHeight="1" x14ac:dyDescent="0.2">
      <c r="A88" s="111" t="s">
        <v>77</v>
      </c>
      <c r="B88" s="352">
        <v>21500</v>
      </c>
      <c r="C88" s="594" t="s">
        <v>921</v>
      </c>
      <c r="D88" s="351">
        <v>21500</v>
      </c>
      <c r="E88" s="594" t="s">
        <v>920</v>
      </c>
      <c r="F88" s="352">
        <v>21500</v>
      </c>
      <c r="G88" s="669" t="s">
        <v>921</v>
      </c>
    </row>
    <row r="89" spans="1:7" ht="11.25" customHeight="1" x14ac:dyDescent="0.2">
      <c r="A89" s="111" t="s">
        <v>268</v>
      </c>
      <c r="B89" s="352">
        <v>5.2999999999999999E-2</v>
      </c>
      <c r="C89" s="594" t="s">
        <v>1041</v>
      </c>
      <c r="D89" s="351">
        <v>0.52</v>
      </c>
      <c r="E89" s="594" t="s">
        <v>1042</v>
      </c>
      <c r="F89" s="352">
        <v>5.2999999999999999E-2</v>
      </c>
      <c r="G89" s="669" t="s">
        <v>1041</v>
      </c>
    </row>
    <row r="90" spans="1:7" ht="11.25" customHeight="1" x14ac:dyDescent="0.2">
      <c r="A90" s="111" t="s">
        <v>269</v>
      </c>
      <c r="B90" s="352">
        <v>5.2999999999999999E-2</v>
      </c>
      <c r="C90" s="594" t="s">
        <v>1044</v>
      </c>
      <c r="D90" s="351">
        <v>0.52</v>
      </c>
      <c r="E90" s="594" t="s">
        <v>1043</v>
      </c>
      <c r="F90" s="352">
        <v>5.2999999999999999E-2</v>
      </c>
      <c r="G90" s="669" t="s">
        <v>1044</v>
      </c>
    </row>
    <row r="91" spans="1:7" ht="11.25" customHeight="1" x14ac:dyDescent="0.2">
      <c r="A91" s="111" t="s">
        <v>296</v>
      </c>
      <c r="B91" s="352">
        <v>2.9999999999999997E-4</v>
      </c>
      <c r="C91" s="594" t="s">
        <v>922</v>
      </c>
      <c r="D91" s="351">
        <v>2.9999999999999997E-4</v>
      </c>
      <c r="E91" s="594" t="s">
        <v>922</v>
      </c>
      <c r="F91" s="352">
        <v>2.9999999999999997E-4</v>
      </c>
      <c r="G91" s="669" t="s">
        <v>922</v>
      </c>
    </row>
    <row r="92" spans="1:7" ht="11.25" customHeight="1" x14ac:dyDescent="0.2">
      <c r="A92" s="111" t="s">
        <v>270</v>
      </c>
      <c r="B92" s="352">
        <v>11</v>
      </c>
      <c r="C92" s="594" t="s">
        <v>1041</v>
      </c>
      <c r="D92" s="351">
        <v>30</v>
      </c>
      <c r="E92" s="594" t="s">
        <v>1042</v>
      </c>
      <c r="F92" s="352">
        <v>11</v>
      </c>
      <c r="G92" s="669" t="s">
        <v>1041</v>
      </c>
    </row>
    <row r="93" spans="1:7" ht="11.25" customHeight="1" x14ac:dyDescent="0.2">
      <c r="A93" s="111" t="s">
        <v>289</v>
      </c>
      <c r="B93" s="352">
        <v>0.16</v>
      </c>
      <c r="C93" s="594" t="s">
        <v>1041</v>
      </c>
      <c r="D93" s="351">
        <v>2</v>
      </c>
      <c r="E93" s="594" t="s">
        <v>1042</v>
      </c>
      <c r="F93" s="352">
        <v>0.16</v>
      </c>
      <c r="G93" s="669" t="s">
        <v>1041</v>
      </c>
    </row>
    <row r="94" spans="1:7" ht="11.25" customHeight="1" x14ac:dyDescent="0.2">
      <c r="A94" s="111" t="s">
        <v>271</v>
      </c>
      <c r="B94" s="352">
        <v>310</v>
      </c>
      <c r="C94" s="594" t="s">
        <v>1041</v>
      </c>
      <c r="D94" s="351">
        <v>330</v>
      </c>
      <c r="E94" s="594" t="s">
        <v>1042</v>
      </c>
      <c r="F94" s="352">
        <v>310</v>
      </c>
      <c r="G94" s="669" t="s">
        <v>1041</v>
      </c>
    </row>
    <row r="95" spans="1:7" ht="11.25" customHeight="1" x14ac:dyDescent="0.2">
      <c r="A95" s="111" t="s">
        <v>78</v>
      </c>
      <c r="B95" s="352">
        <v>137000</v>
      </c>
      <c r="C95" s="594" t="s">
        <v>921</v>
      </c>
      <c r="D95" s="351">
        <v>137000</v>
      </c>
      <c r="E95" s="594" t="s">
        <v>920</v>
      </c>
      <c r="F95" s="352">
        <v>137000</v>
      </c>
      <c r="G95" s="669" t="s">
        <v>921</v>
      </c>
    </row>
    <row r="96" spans="1:7" ht="11.25" customHeight="1" x14ac:dyDescent="0.2">
      <c r="A96" s="111" t="s">
        <v>272</v>
      </c>
      <c r="B96" s="352">
        <v>300</v>
      </c>
      <c r="C96" s="594" t="s">
        <v>867</v>
      </c>
      <c r="D96" s="351">
        <v>300</v>
      </c>
      <c r="E96" s="594" t="s">
        <v>867</v>
      </c>
      <c r="F96" s="352">
        <v>300</v>
      </c>
      <c r="G96" s="669" t="s">
        <v>867</v>
      </c>
    </row>
    <row r="97" spans="1:7" ht="11.25" customHeight="1" x14ac:dyDescent="0.2">
      <c r="A97" s="111" t="s">
        <v>79</v>
      </c>
      <c r="B97" s="352">
        <v>4300</v>
      </c>
      <c r="C97" s="594" t="s">
        <v>1041</v>
      </c>
      <c r="D97" s="351">
        <v>39000</v>
      </c>
      <c r="E97" s="594" t="s">
        <v>1042</v>
      </c>
      <c r="F97" s="352">
        <v>4300</v>
      </c>
      <c r="G97" s="669" t="s">
        <v>1041</v>
      </c>
    </row>
    <row r="98" spans="1:7" ht="11.25" customHeight="1" x14ac:dyDescent="0.2">
      <c r="A98" s="111" t="s">
        <v>273</v>
      </c>
      <c r="B98" s="352">
        <v>29</v>
      </c>
      <c r="C98" s="594" t="s">
        <v>1042</v>
      </c>
      <c r="D98" s="351">
        <v>29</v>
      </c>
      <c r="E98" s="594" t="s">
        <v>1042</v>
      </c>
      <c r="F98" s="352">
        <v>140</v>
      </c>
      <c r="G98" s="669" t="s">
        <v>1041</v>
      </c>
    </row>
    <row r="99" spans="1:7" ht="11.25" customHeight="1" x14ac:dyDescent="0.2">
      <c r="A99" s="111" t="s">
        <v>274</v>
      </c>
      <c r="B99" s="352">
        <v>2.1</v>
      </c>
      <c r="C99" s="594" t="s">
        <v>1041</v>
      </c>
      <c r="D99" s="351">
        <v>2.4</v>
      </c>
      <c r="E99" s="594" t="s">
        <v>1042</v>
      </c>
      <c r="F99" s="352">
        <v>2.1</v>
      </c>
      <c r="G99" s="669" t="s">
        <v>1041</v>
      </c>
    </row>
    <row r="100" spans="1:7" ht="11.25" customHeight="1" x14ac:dyDescent="0.2">
      <c r="A100" s="111" t="s">
        <v>275</v>
      </c>
      <c r="B100" s="352">
        <v>0.7</v>
      </c>
      <c r="C100" s="594" t="s">
        <v>915</v>
      </c>
      <c r="D100" s="351">
        <v>0.7</v>
      </c>
      <c r="E100" s="594" t="s">
        <v>1043</v>
      </c>
      <c r="F100" s="352">
        <v>0.7</v>
      </c>
      <c r="G100" s="669" t="s">
        <v>915</v>
      </c>
    </row>
    <row r="101" spans="1:7" ht="11.25" customHeight="1" x14ac:dyDescent="0.2">
      <c r="A101" s="111" t="s">
        <v>277</v>
      </c>
      <c r="B101" s="352">
        <v>200000</v>
      </c>
      <c r="C101" s="594" t="s">
        <v>1043</v>
      </c>
      <c r="D101" s="351">
        <v>200000</v>
      </c>
      <c r="E101" s="594" t="s">
        <v>1043</v>
      </c>
      <c r="F101" s="352">
        <v>240000</v>
      </c>
      <c r="G101" s="669" t="s">
        <v>1044</v>
      </c>
    </row>
    <row r="102" spans="1:7" ht="11.25" customHeight="1" x14ac:dyDescent="0.2">
      <c r="A102" s="111" t="s">
        <v>278</v>
      </c>
      <c r="B102" s="352">
        <v>2200</v>
      </c>
      <c r="C102" s="594" t="s">
        <v>1044</v>
      </c>
      <c r="D102" s="351">
        <v>2200</v>
      </c>
      <c r="E102" s="594" t="s">
        <v>1043</v>
      </c>
      <c r="F102" s="352">
        <v>2200</v>
      </c>
      <c r="G102" s="669" t="s">
        <v>1044</v>
      </c>
    </row>
    <row r="103" spans="1:7" ht="11.25" customHeight="1" x14ac:dyDescent="0.2">
      <c r="A103" s="111" t="s">
        <v>279</v>
      </c>
      <c r="B103" s="352">
        <v>9.9000000000000005E-2</v>
      </c>
      <c r="C103" s="594" t="s">
        <v>1044</v>
      </c>
      <c r="D103" s="351">
        <v>9.9000000000000005E-2</v>
      </c>
      <c r="E103" s="594" t="s">
        <v>1043</v>
      </c>
      <c r="F103" s="352">
        <v>9.9000000000000005E-2</v>
      </c>
      <c r="G103" s="669" t="s">
        <v>1044</v>
      </c>
    </row>
    <row r="104" spans="1:7" ht="11.25" customHeight="1" x14ac:dyDescent="0.2">
      <c r="A104" s="111" t="s">
        <v>280</v>
      </c>
      <c r="B104" s="352">
        <v>6500</v>
      </c>
      <c r="C104" s="594" t="s">
        <v>1043</v>
      </c>
      <c r="D104" s="351">
        <v>6500</v>
      </c>
      <c r="E104" s="594" t="s">
        <v>1043</v>
      </c>
      <c r="F104" s="352">
        <v>53000</v>
      </c>
      <c r="G104" s="669" t="s">
        <v>1044</v>
      </c>
    </row>
    <row r="105" spans="1:7" ht="11.25" customHeight="1" x14ac:dyDescent="0.2">
      <c r="A105" s="111" t="s">
        <v>276</v>
      </c>
      <c r="B105" s="352">
        <v>8500</v>
      </c>
      <c r="C105" s="594" t="s">
        <v>1043</v>
      </c>
      <c r="D105" s="351">
        <v>8500</v>
      </c>
      <c r="E105" s="594" t="s">
        <v>1043</v>
      </c>
      <c r="F105" s="352">
        <v>26000</v>
      </c>
      <c r="G105" s="669" t="s">
        <v>1044</v>
      </c>
    </row>
    <row r="106" spans="1:7" ht="11.25" customHeight="1" x14ac:dyDescent="0.2">
      <c r="A106" s="111" t="s">
        <v>502</v>
      </c>
      <c r="B106" s="352">
        <v>37</v>
      </c>
      <c r="C106" s="594" t="s">
        <v>1044</v>
      </c>
      <c r="D106" s="351">
        <v>37</v>
      </c>
      <c r="E106" s="594" t="s">
        <v>1043</v>
      </c>
      <c r="F106" s="352">
        <v>37</v>
      </c>
      <c r="G106" s="669" t="s">
        <v>1044</v>
      </c>
    </row>
    <row r="107" spans="1:7" ht="11.25" customHeight="1" x14ac:dyDescent="0.2">
      <c r="A107" s="111" t="s">
        <v>503</v>
      </c>
      <c r="B107" s="352">
        <v>42</v>
      </c>
      <c r="C107" s="594" t="s">
        <v>1043</v>
      </c>
      <c r="D107" s="351">
        <v>42</v>
      </c>
      <c r="E107" s="594" t="s">
        <v>1043</v>
      </c>
      <c r="F107" s="352">
        <v>86</v>
      </c>
      <c r="G107" s="669" t="s">
        <v>1044</v>
      </c>
    </row>
    <row r="108" spans="1:7" ht="11.25" customHeight="1" x14ac:dyDescent="0.2">
      <c r="A108" s="111" t="s">
        <v>409</v>
      </c>
      <c r="B108" s="352">
        <v>7200</v>
      </c>
      <c r="C108" s="594" t="s">
        <v>1043</v>
      </c>
      <c r="D108" s="351">
        <v>7200</v>
      </c>
      <c r="E108" s="594" t="s">
        <v>1043</v>
      </c>
      <c r="F108" s="352">
        <v>16000</v>
      </c>
      <c r="G108" s="669" t="s">
        <v>1044</v>
      </c>
    </row>
    <row r="109" spans="1:7" ht="11.25" customHeight="1" x14ac:dyDescent="0.2">
      <c r="A109" s="111" t="s">
        <v>410</v>
      </c>
      <c r="B109" s="352">
        <v>770</v>
      </c>
      <c r="C109" s="594" t="s">
        <v>1042</v>
      </c>
      <c r="D109" s="351">
        <v>770</v>
      </c>
      <c r="E109" s="594" t="s">
        <v>1042</v>
      </c>
      <c r="F109" s="352">
        <v>780</v>
      </c>
      <c r="G109" s="669" t="s">
        <v>1041</v>
      </c>
    </row>
    <row r="110" spans="1:7" ht="11.25" customHeight="1" x14ac:dyDescent="0.2">
      <c r="A110" s="111" t="s">
        <v>703</v>
      </c>
      <c r="B110" s="352">
        <v>5</v>
      </c>
      <c r="C110" s="594" t="s">
        <v>1042</v>
      </c>
      <c r="D110" s="351">
        <v>5</v>
      </c>
      <c r="E110" s="594" t="s">
        <v>1042</v>
      </c>
      <c r="F110" s="352">
        <v>75</v>
      </c>
      <c r="G110" s="669" t="s">
        <v>1041</v>
      </c>
    </row>
    <row r="111" spans="1:7" ht="11.25" customHeight="1" x14ac:dyDescent="0.2">
      <c r="A111" s="111" t="s">
        <v>80</v>
      </c>
      <c r="B111" s="352">
        <v>2000</v>
      </c>
      <c r="C111" s="594" t="s">
        <v>1041</v>
      </c>
      <c r="D111" s="351">
        <v>9000</v>
      </c>
      <c r="E111" s="594" t="s">
        <v>1042</v>
      </c>
      <c r="F111" s="352">
        <v>2000</v>
      </c>
      <c r="G111" s="669" t="s">
        <v>1041</v>
      </c>
    </row>
    <row r="112" spans="1:7" ht="11.25" customHeight="1" x14ac:dyDescent="0.2">
      <c r="A112" s="111" t="s">
        <v>81</v>
      </c>
      <c r="B112" s="352">
        <v>160</v>
      </c>
      <c r="C112" s="594" t="s">
        <v>915</v>
      </c>
      <c r="D112" s="351">
        <v>160</v>
      </c>
      <c r="E112" s="594" t="s">
        <v>1043</v>
      </c>
      <c r="F112" s="352">
        <v>160</v>
      </c>
      <c r="G112" s="669" t="s">
        <v>915</v>
      </c>
    </row>
    <row r="113" spans="1:7" ht="11.25" customHeight="1" x14ac:dyDescent="0.2">
      <c r="A113" s="111" t="s">
        <v>82</v>
      </c>
      <c r="B113" s="352">
        <v>640</v>
      </c>
      <c r="C113" s="594" t="s">
        <v>915</v>
      </c>
      <c r="D113" s="351">
        <v>640</v>
      </c>
      <c r="E113" s="594" t="s">
        <v>1043</v>
      </c>
      <c r="F113" s="352">
        <v>640</v>
      </c>
      <c r="G113" s="669" t="s">
        <v>915</v>
      </c>
    </row>
    <row r="114" spans="1:7" ht="11.25" customHeight="1" x14ac:dyDescent="0.2">
      <c r="A114" s="111" t="s">
        <v>83</v>
      </c>
      <c r="B114" s="352">
        <v>380</v>
      </c>
      <c r="C114" s="594" t="s">
        <v>915</v>
      </c>
      <c r="D114" s="351">
        <v>380</v>
      </c>
      <c r="E114" s="594" t="s">
        <v>1043</v>
      </c>
      <c r="F114" s="352">
        <v>380</v>
      </c>
      <c r="G114" s="669" t="s">
        <v>915</v>
      </c>
    </row>
    <row r="115" spans="1:7" ht="11.25" customHeight="1" x14ac:dyDescent="0.2">
      <c r="A115" s="111" t="s">
        <v>84</v>
      </c>
      <c r="B115" s="352">
        <v>410</v>
      </c>
      <c r="C115" s="594" t="s">
        <v>915</v>
      </c>
      <c r="D115" s="351">
        <v>410</v>
      </c>
      <c r="E115" s="594" t="s">
        <v>1043</v>
      </c>
      <c r="F115" s="352">
        <v>410</v>
      </c>
      <c r="G115" s="669" t="s">
        <v>915</v>
      </c>
    </row>
    <row r="116" spans="1:7" ht="11.25" customHeight="1" x14ac:dyDescent="0.2">
      <c r="A116" s="111" t="s">
        <v>411</v>
      </c>
      <c r="B116" s="352">
        <v>13</v>
      </c>
      <c r="C116" s="594" t="s">
        <v>1041</v>
      </c>
      <c r="D116" s="351">
        <v>20</v>
      </c>
      <c r="E116" s="594" t="s">
        <v>1042</v>
      </c>
      <c r="F116" s="352">
        <v>13</v>
      </c>
      <c r="G116" s="669" t="s">
        <v>1041</v>
      </c>
    </row>
    <row r="117" spans="1:7" ht="11.25" customHeight="1" x14ac:dyDescent="0.2">
      <c r="A117" s="111" t="s">
        <v>85</v>
      </c>
      <c r="B117" s="352">
        <v>850000</v>
      </c>
      <c r="C117" s="594" t="s">
        <v>954</v>
      </c>
      <c r="D117" s="351">
        <v>850000</v>
      </c>
      <c r="E117" s="594" t="s">
        <v>954</v>
      </c>
      <c r="F117" s="352">
        <v>850000</v>
      </c>
      <c r="G117" s="669" t="s">
        <v>954</v>
      </c>
    </row>
    <row r="118" spans="1:7" ht="11.25" customHeight="1" x14ac:dyDescent="0.2">
      <c r="A118" s="111" t="s">
        <v>193</v>
      </c>
      <c r="B118" s="352">
        <v>5000</v>
      </c>
      <c r="C118" s="594" t="s">
        <v>942</v>
      </c>
      <c r="D118" s="351">
        <v>5000</v>
      </c>
      <c r="E118" s="594" t="s">
        <v>942</v>
      </c>
      <c r="F118" s="352">
        <v>5000</v>
      </c>
      <c r="G118" s="669" t="s">
        <v>942</v>
      </c>
    </row>
    <row r="119" spans="1:7" ht="11.25" customHeight="1" x14ac:dyDescent="0.2">
      <c r="A119" s="111" t="s">
        <v>412</v>
      </c>
      <c r="B119" s="352">
        <v>300</v>
      </c>
      <c r="C119" s="594" t="s">
        <v>867</v>
      </c>
      <c r="D119" s="351">
        <v>300</v>
      </c>
      <c r="E119" s="594" t="s">
        <v>867</v>
      </c>
      <c r="F119" s="352">
        <v>300</v>
      </c>
      <c r="G119" s="669" t="s">
        <v>867</v>
      </c>
    </row>
    <row r="120" spans="1:7" ht="11.25" customHeight="1" x14ac:dyDescent="0.2">
      <c r="A120" s="111" t="s">
        <v>413</v>
      </c>
      <c r="B120" s="352">
        <v>300</v>
      </c>
      <c r="C120" s="594" t="s">
        <v>1044</v>
      </c>
      <c r="D120" s="351">
        <v>4700</v>
      </c>
      <c r="E120" s="594" t="s">
        <v>1042</v>
      </c>
      <c r="F120" s="352">
        <v>300</v>
      </c>
      <c r="G120" s="669" t="s">
        <v>1044</v>
      </c>
    </row>
    <row r="121" spans="1:7" ht="11.25" customHeight="1" x14ac:dyDescent="0.2">
      <c r="A121" s="111" t="s">
        <v>290</v>
      </c>
      <c r="B121" s="352">
        <v>2</v>
      </c>
      <c r="C121" s="594" t="s">
        <v>1042</v>
      </c>
      <c r="D121" s="351">
        <v>2</v>
      </c>
      <c r="E121" s="594" t="s">
        <v>1042</v>
      </c>
      <c r="F121" s="352">
        <v>10</v>
      </c>
      <c r="G121" s="669" t="s">
        <v>1041</v>
      </c>
    </row>
    <row r="122" spans="1:7" ht="11.25" customHeight="1" x14ac:dyDescent="0.2">
      <c r="A122" s="111" t="s">
        <v>86</v>
      </c>
      <c r="B122" s="352">
        <v>425</v>
      </c>
      <c r="C122" s="594" t="s">
        <v>921</v>
      </c>
      <c r="D122" s="351">
        <v>425</v>
      </c>
      <c r="E122" s="594" t="s">
        <v>920</v>
      </c>
      <c r="F122" s="352">
        <v>425</v>
      </c>
      <c r="G122" s="669" t="s">
        <v>921</v>
      </c>
    </row>
    <row r="123" spans="1:7" ht="11.25" customHeight="1" x14ac:dyDescent="0.2">
      <c r="A123" s="111" t="s">
        <v>414</v>
      </c>
      <c r="B123" s="352">
        <v>300</v>
      </c>
      <c r="C123" s="594" t="s">
        <v>867</v>
      </c>
      <c r="D123" s="351">
        <v>300</v>
      </c>
      <c r="E123" s="594" t="s">
        <v>867</v>
      </c>
      <c r="F123" s="352">
        <v>300</v>
      </c>
      <c r="G123" s="669" t="s">
        <v>867</v>
      </c>
    </row>
    <row r="124" spans="1:7" ht="11.25" customHeight="1" x14ac:dyDescent="0.2">
      <c r="A124" s="111" t="s">
        <v>415</v>
      </c>
      <c r="B124" s="352">
        <v>20</v>
      </c>
      <c r="C124" s="594" t="s">
        <v>1042</v>
      </c>
      <c r="D124" s="351">
        <v>20</v>
      </c>
      <c r="E124" s="594" t="s">
        <v>1042</v>
      </c>
      <c r="F124" s="352">
        <v>300</v>
      </c>
      <c r="G124" s="669" t="s">
        <v>1041</v>
      </c>
    </row>
    <row r="125" spans="1:7" ht="11.25" customHeight="1" x14ac:dyDescent="0.2">
      <c r="A125" s="111" t="s">
        <v>704</v>
      </c>
      <c r="B125" s="352">
        <v>1</v>
      </c>
      <c r="C125" s="594" t="s">
        <v>1042</v>
      </c>
      <c r="D125" s="351">
        <v>1</v>
      </c>
      <c r="E125" s="594" t="s">
        <v>1042</v>
      </c>
      <c r="F125" s="352">
        <v>2.2999999999999998</v>
      </c>
      <c r="G125" s="669" t="s">
        <v>1041</v>
      </c>
    </row>
    <row r="126" spans="1:7" ht="11.25" customHeight="1" x14ac:dyDescent="0.2">
      <c r="A126" s="111" t="s">
        <v>87</v>
      </c>
      <c r="B126" s="352">
        <v>80</v>
      </c>
      <c r="C126" s="594" t="s">
        <v>915</v>
      </c>
      <c r="D126" s="351">
        <v>80</v>
      </c>
      <c r="E126" s="594" t="s">
        <v>1043</v>
      </c>
      <c r="F126" s="352">
        <v>80</v>
      </c>
      <c r="G126" s="669" t="s">
        <v>915</v>
      </c>
    </row>
    <row r="127" spans="1:7" ht="11.25" customHeight="1" x14ac:dyDescent="0.2">
      <c r="A127" s="111" t="s">
        <v>416</v>
      </c>
      <c r="B127" s="352">
        <v>290</v>
      </c>
      <c r="C127" s="594" t="s">
        <v>915</v>
      </c>
      <c r="D127" s="351">
        <v>290</v>
      </c>
      <c r="E127" s="594" t="s">
        <v>1043</v>
      </c>
      <c r="F127" s="352">
        <v>290</v>
      </c>
      <c r="G127" s="669" t="s">
        <v>915</v>
      </c>
    </row>
    <row r="128" spans="1:7" ht="11.25" customHeight="1" x14ac:dyDescent="0.2">
      <c r="A128" s="111" t="s">
        <v>88</v>
      </c>
      <c r="B128" s="352">
        <v>260.71428571428572</v>
      </c>
      <c r="C128" s="594" t="s">
        <v>1039</v>
      </c>
      <c r="D128" s="351">
        <v>23100</v>
      </c>
      <c r="E128" s="594" t="s">
        <v>920</v>
      </c>
      <c r="F128" s="352">
        <v>260.71428571428572</v>
      </c>
      <c r="G128" s="669" t="s">
        <v>1039</v>
      </c>
    </row>
    <row r="129" spans="1:7" ht="11.25" customHeight="1" x14ac:dyDescent="0.2">
      <c r="A129" s="111" t="s">
        <v>20</v>
      </c>
      <c r="B129" s="352">
        <v>180000</v>
      </c>
      <c r="C129" s="594" t="s">
        <v>936</v>
      </c>
      <c r="D129" s="351">
        <v>180000</v>
      </c>
      <c r="E129" s="594" t="s">
        <v>936</v>
      </c>
      <c r="F129" s="352">
        <v>180000</v>
      </c>
      <c r="G129" s="669" t="s">
        <v>936</v>
      </c>
    </row>
    <row r="130" spans="1:7" ht="11.25" customHeight="1" x14ac:dyDescent="0.2">
      <c r="A130" s="111" t="s">
        <v>417</v>
      </c>
      <c r="B130" s="352">
        <v>770</v>
      </c>
      <c r="C130" s="594" t="s">
        <v>915</v>
      </c>
      <c r="D130" s="351">
        <v>3100</v>
      </c>
      <c r="E130" s="594" t="s">
        <v>1042</v>
      </c>
      <c r="F130" s="352">
        <v>770</v>
      </c>
      <c r="G130" s="669" t="s">
        <v>915</v>
      </c>
    </row>
    <row r="131" spans="1:7" ht="11.25" customHeight="1" x14ac:dyDescent="0.2">
      <c r="A131" s="111" t="s">
        <v>418</v>
      </c>
      <c r="B131" s="352">
        <v>910</v>
      </c>
      <c r="C131" s="594" t="s">
        <v>1043</v>
      </c>
      <c r="D131" s="351">
        <v>910</v>
      </c>
      <c r="E131" s="594" t="s">
        <v>1043</v>
      </c>
      <c r="F131" s="352">
        <v>3000</v>
      </c>
      <c r="G131" s="669" t="s">
        <v>1041</v>
      </c>
    </row>
    <row r="132" spans="1:7" ht="11.25" customHeight="1" x14ac:dyDescent="0.2">
      <c r="A132" s="111" t="s">
        <v>419</v>
      </c>
      <c r="B132" s="352">
        <v>1800</v>
      </c>
      <c r="C132" s="594" t="s">
        <v>1042</v>
      </c>
      <c r="D132" s="351">
        <v>1800</v>
      </c>
      <c r="E132" s="594" t="s">
        <v>1042</v>
      </c>
      <c r="F132" s="352">
        <v>3400</v>
      </c>
      <c r="G132" s="669" t="s">
        <v>1041</v>
      </c>
    </row>
    <row r="133" spans="1:7" ht="11.25" customHeight="1" x14ac:dyDescent="0.2">
      <c r="A133" s="111" t="s">
        <v>89</v>
      </c>
      <c r="B133" s="352">
        <v>11</v>
      </c>
      <c r="C133" s="594" t="s">
        <v>915</v>
      </c>
      <c r="D133" s="351">
        <v>11</v>
      </c>
      <c r="E133" s="594" t="s">
        <v>1043</v>
      </c>
      <c r="F133" s="352">
        <v>11</v>
      </c>
      <c r="G133" s="669" t="s">
        <v>915</v>
      </c>
    </row>
    <row r="134" spans="1:7" ht="11.25" customHeight="1" x14ac:dyDescent="0.2">
      <c r="A134" s="111" t="s">
        <v>90</v>
      </c>
      <c r="B134" s="352">
        <v>1200</v>
      </c>
      <c r="C134" s="594" t="s">
        <v>1043</v>
      </c>
      <c r="D134" s="351">
        <v>1200</v>
      </c>
      <c r="E134" s="594" t="s">
        <v>1043</v>
      </c>
      <c r="F134" s="352">
        <v>1880</v>
      </c>
      <c r="G134" s="669" t="s">
        <v>1044</v>
      </c>
    </row>
    <row r="135" spans="1:7" ht="11.25" customHeight="1" x14ac:dyDescent="0.2">
      <c r="A135" s="111" t="s">
        <v>420</v>
      </c>
      <c r="B135" s="352">
        <v>470</v>
      </c>
      <c r="C135" s="594" t="s">
        <v>1042</v>
      </c>
      <c r="D135" s="351">
        <v>470</v>
      </c>
      <c r="E135" s="594" t="s">
        <v>1042</v>
      </c>
      <c r="F135" s="352">
        <v>710</v>
      </c>
      <c r="G135" s="669" t="s">
        <v>1041</v>
      </c>
    </row>
    <row r="136" spans="1:7" ht="11.25" customHeight="1" x14ac:dyDescent="0.2">
      <c r="A136" s="111" t="s">
        <v>291</v>
      </c>
      <c r="B136" s="352">
        <v>2100</v>
      </c>
      <c r="C136" s="594" t="s">
        <v>1041</v>
      </c>
      <c r="D136" s="351">
        <v>5800</v>
      </c>
      <c r="E136" s="594" t="s">
        <v>1042</v>
      </c>
      <c r="F136" s="352">
        <v>2100</v>
      </c>
      <c r="G136" s="669" t="s">
        <v>1041</v>
      </c>
    </row>
    <row r="137" spans="1:7" ht="11.25" customHeight="1" x14ac:dyDescent="0.2">
      <c r="A137" s="111" t="s">
        <v>21</v>
      </c>
      <c r="B137" s="352">
        <v>0.21</v>
      </c>
      <c r="C137" s="594" t="s">
        <v>1041</v>
      </c>
      <c r="D137" s="351">
        <v>0.73</v>
      </c>
      <c r="E137" s="594" t="s">
        <v>1042</v>
      </c>
      <c r="F137" s="352">
        <v>0.21</v>
      </c>
      <c r="G137" s="669" t="s">
        <v>1041</v>
      </c>
    </row>
    <row r="138" spans="1:7" ht="11.25" customHeight="1" x14ac:dyDescent="0.2">
      <c r="A138" s="111" t="s">
        <v>44</v>
      </c>
      <c r="B138" s="352">
        <v>5000</v>
      </c>
      <c r="C138" s="594" t="s">
        <v>657</v>
      </c>
      <c r="D138" s="351">
        <v>5000</v>
      </c>
      <c r="E138" s="594" t="s">
        <v>657</v>
      </c>
      <c r="F138" s="352">
        <v>5000</v>
      </c>
      <c r="G138" s="669" t="s">
        <v>657</v>
      </c>
    </row>
    <row r="139" spans="1:7" ht="11.25" customHeight="1" x14ac:dyDescent="0.2">
      <c r="A139" s="111" t="s">
        <v>43</v>
      </c>
      <c r="B139" s="352">
        <v>2500</v>
      </c>
      <c r="C139" s="594" t="s">
        <v>657</v>
      </c>
      <c r="D139" s="351">
        <v>2500</v>
      </c>
      <c r="E139" s="594" t="s">
        <v>657</v>
      </c>
      <c r="F139" s="352">
        <v>2500</v>
      </c>
      <c r="G139" s="669" t="s">
        <v>657</v>
      </c>
    </row>
    <row r="140" spans="1:7" ht="11.25" customHeight="1" x14ac:dyDescent="0.2">
      <c r="A140" s="111" t="s">
        <v>665</v>
      </c>
      <c r="B140" s="352">
        <v>2500</v>
      </c>
      <c r="C140" s="594" t="s">
        <v>657</v>
      </c>
      <c r="D140" s="351">
        <v>2500</v>
      </c>
      <c r="E140" s="594" t="s">
        <v>657</v>
      </c>
      <c r="F140" s="352">
        <v>2500</v>
      </c>
      <c r="G140" s="669" t="s">
        <v>657</v>
      </c>
    </row>
    <row r="141" spans="1:7" ht="11.25" customHeight="1" x14ac:dyDescent="0.2">
      <c r="A141" s="111" t="s">
        <v>705</v>
      </c>
      <c r="B141" s="352">
        <v>420</v>
      </c>
      <c r="C141" s="594" t="s">
        <v>1043</v>
      </c>
      <c r="D141" s="351">
        <v>420</v>
      </c>
      <c r="E141" s="594" t="s">
        <v>1043</v>
      </c>
      <c r="F141" s="352">
        <v>700</v>
      </c>
      <c r="G141" s="669" t="s">
        <v>1044</v>
      </c>
    </row>
    <row r="142" spans="1:7" ht="11.25" customHeight="1" x14ac:dyDescent="0.2">
      <c r="A142" s="111" t="s">
        <v>706</v>
      </c>
      <c r="B142" s="352">
        <v>6000</v>
      </c>
      <c r="C142" s="594" t="s">
        <v>1042</v>
      </c>
      <c r="D142" s="351">
        <v>6000</v>
      </c>
      <c r="E142" s="594" t="s">
        <v>1042</v>
      </c>
      <c r="F142" s="352">
        <v>10400</v>
      </c>
      <c r="G142" s="669" t="s">
        <v>1041</v>
      </c>
    </row>
    <row r="143" spans="1:7" ht="11.25" customHeight="1" x14ac:dyDescent="0.2">
      <c r="A143" s="111" t="s">
        <v>421</v>
      </c>
      <c r="B143" s="352">
        <v>5200</v>
      </c>
      <c r="C143" s="594" t="s">
        <v>1044</v>
      </c>
      <c r="D143" s="351">
        <v>6000</v>
      </c>
      <c r="E143" s="594" t="s">
        <v>1042</v>
      </c>
      <c r="F143" s="352">
        <v>5200</v>
      </c>
      <c r="G143" s="669" t="s">
        <v>1044</v>
      </c>
    </row>
    <row r="144" spans="1:7" ht="11.25" customHeight="1" x14ac:dyDescent="0.2">
      <c r="A144" s="111" t="s">
        <v>422</v>
      </c>
      <c r="B144" s="352">
        <v>700</v>
      </c>
      <c r="C144" s="594" t="s">
        <v>1041</v>
      </c>
      <c r="D144" s="351">
        <v>15000</v>
      </c>
      <c r="E144" s="594" t="s">
        <v>1042</v>
      </c>
      <c r="F144" s="352">
        <v>700</v>
      </c>
      <c r="G144" s="669" t="s">
        <v>1041</v>
      </c>
    </row>
    <row r="145" spans="1:7" ht="11.25" customHeight="1" x14ac:dyDescent="0.2">
      <c r="A145" s="111" t="s">
        <v>423</v>
      </c>
      <c r="B145" s="352">
        <v>17</v>
      </c>
      <c r="C145" s="594" t="s">
        <v>1043</v>
      </c>
      <c r="D145" s="351">
        <v>17</v>
      </c>
      <c r="E145" s="594" t="s">
        <v>1043</v>
      </c>
      <c r="F145" s="352">
        <v>259</v>
      </c>
      <c r="G145" s="669" t="s">
        <v>1044</v>
      </c>
    </row>
    <row r="146" spans="1:7" ht="11.25" customHeight="1" x14ac:dyDescent="0.2">
      <c r="A146" s="111" t="s">
        <v>424</v>
      </c>
      <c r="B146" s="352">
        <v>39</v>
      </c>
      <c r="C146" s="594" t="s">
        <v>915</v>
      </c>
      <c r="D146" s="351">
        <v>39</v>
      </c>
      <c r="E146" s="594" t="s">
        <v>1043</v>
      </c>
      <c r="F146" s="352">
        <v>39</v>
      </c>
      <c r="G146" s="669" t="s">
        <v>915</v>
      </c>
    </row>
    <row r="147" spans="1:7" ht="11.25" customHeight="1" x14ac:dyDescent="0.2">
      <c r="A147" s="134" t="s">
        <v>91</v>
      </c>
      <c r="B147" s="352">
        <v>686</v>
      </c>
      <c r="C147" s="594" t="s">
        <v>652</v>
      </c>
      <c r="D147" s="351">
        <v>686</v>
      </c>
      <c r="E147" s="594" t="s">
        <v>652</v>
      </c>
      <c r="F147" s="352">
        <v>686</v>
      </c>
      <c r="G147" s="669" t="s">
        <v>652</v>
      </c>
    </row>
    <row r="148" spans="1:7" ht="11.25" customHeight="1" x14ac:dyDescent="0.2">
      <c r="A148" s="111" t="s">
        <v>92</v>
      </c>
      <c r="B148" s="352">
        <v>270</v>
      </c>
      <c r="C148" s="594" t="s">
        <v>915</v>
      </c>
      <c r="D148" s="351">
        <v>270</v>
      </c>
      <c r="E148" s="594" t="s">
        <v>1043</v>
      </c>
      <c r="F148" s="352">
        <v>270</v>
      </c>
      <c r="G148" s="669" t="s">
        <v>915</v>
      </c>
    </row>
    <row r="149" spans="1:7" ht="11.25" customHeight="1" x14ac:dyDescent="0.2">
      <c r="A149" s="111" t="s">
        <v>93</v>
      </c>
      <c r="B149" s="352">
        <v>140</v>
      </c>
      <c r="C149" s="594" t="s">
        <v>941</v>
      </c>
      <c r="D149" s="351">
        <v>140</v>
      </c>
      <c r="E149" s="594" t="s">
        <v>941</v>
      </c>
      <c r="F149" s="352">
        <v>140</v>
      </c>
      <c r="G149" s="669" t="s">
        <v>941</v>
      </c>
    </row>
    <row r="150" spans="1:7" ht="11.25" customHeight="1" x14ac:dyDescent="0.2">
      <c r="A150" s="111" t="s">
        <v>94</v>
      </c>
      <c r="B150" s="352">
        <v>0.61927383780115375</v>
      </c>
      <c r="C150" s="594" t="s">
        <v>1039</v>
      </c>
      <c r="D150" s="351">
        <v>0.61927383780115375</v>
      </c>
      <c r="E150" s="594" t="s">
        <v>1039</v>
      </c>
      <c r="F150" s="352">
        <v>0.61927383780115375</v>
      </c>
      <c r="G150" s="669" t="s">
        <v>1039</v>
      </c>
    </row>
    <row r="151" spans="1:7" ht="11.25" customHeight="1" x14ac:dyDescent="0.2">
      <c r="A151" s="111" t="s">
        <v>513</v>
      </c>
      <c r="B151" s="352">
        <v>20.5</v>
      </c>
      <c r="C151" s="594" t="s">
        <v>915</v>
      </c>
      <c r="D151" s="351">
        <v>20.5</v>
      </c>
      <c r="E151" s="594" t="s">
        <v>1043</v>
      </c>
      <c r="F151" s="352">
        <v>20.5</v>
      </c>
      <c r="G151" s="669" t="s">
        <v>915</v>
      </c>
    </row>
    <row r="152" spans="1:7" ht="11.25" customHeight="1" x14ac:dyDescent="0.2">
      <c r="A152" s="111" t="s">
        <v>802</v>
      </c>
      <c r="B152" s="352">
        <v>27</v>
      </c>
      <c r="C152" s="594" t="s">
        <v>1043</v>
      </c>
      <c r="D152" s="351">
        <v>27</v>
      </c>
      <c r="E152" s="594" t="s">
        <v>1043</v>
      </c>
      <c r="F152" s="352">
        <v>30</v>
      </c>
      <c r="G152" s="669" t="s">
        <v>1044</v>
      </c>
    </row>
    <row r="153" spans="1:7" ht="11.25" customHeight="1" x14ac:dyDescent="0.2">
      <c r="A153" s="111" t="s">
        <v>514</v>
      </c>
      <c r="B153" s="352">
        <v>40.109890109890109</v>
      </c>
      <c r="C153" s="594" t="s">
        <v>1039</v>
      </c>
      <c r="D153" s="351">
        <v>40.109890109890109</v>
      </c>
      <c r="E153" s="594" t="s">
        <v>1039</v>
      </c>
      <c r="F153" s="352">
        <v>40.109890109890109</v>
      </c>
      <c r="G153" s="669" t="s">
        <v>1039</v>
      </c>
    </row>
    <row r="154" spans="1:7" ht="11.25" customHeight="1" x14ac:dyDescent="0.2">
      <c r="A154" s="111" t="s">
        <v>516</v>
      </c>
      <c r="B154" s="352">
        <v>210</v>
      </c>
      <c r="C154" s="594" t="s">
        <v>1043</v>
      </c>
      <c r="D154" s="351">
        <v>210</v>
      </c>
      <c r="E154" s="594" t="s">
        <v>1043</v>
      </c>
      <c r="F154" s="352">
        <v>570</v>
      </c>
      <c r="G154" s="669" t="s">
        <v>1044</v>
      </c>
    </row>
    <row r="155" spans="1:7" ht="11.25" customHeight="1" x14ac:dyDescent="0.2">
      <c r="A155" s="111" t="s">
        <v>425</v>
      </c>
      <c r="B155" s="352">
        <v>90</v>
      </c>
      <c r="C155" s="594" t="s">
        <v>1044</v>
      </c>
      <c r="D155" s="351">
        <v>120</v>
      </c>
      <c r="E155" s="594" t="s">
        <v>1043</v>
      </c>
      <c r="F155" s="352">
        <v>90</v>
      </c>
      <c r="G155" s="669" t="s">
        <v>1044</v>
      </c>
    </row>
    <row r="156" spans="1:7" ht="11.25" customHeight="1" x14ac:dyDescent="0.2">
      <c r="A156" s="111" t="s">
        <v>426</v>
      </c>
      <c r="B156" s="352">
        <v>8400</v>
      </c>
      <c r="C156" s="594" t="s">
        <v>655</v>
      </c>
      <c r="D156" s="351">
        <v>8400</v>
      </c>
      <c r="E156" s="594" t="s">
        <v>1043</v>
      </c>
      <c r="F156" s="352">
        <v>8400</v>
      </c>
      <c r="G156" s="669" t="s">
        <v>655</v>
      </c>
    </row>
    <row r="157" spans="1:7" ht="11.25" customHeight="1" x14ac:dyDescent="0.2">
      <c r="A157" s="111" t="s">
        <v>427</v>
      </c>
      <c r="B157" s="352">
        <v>230</v>
      </c>
      <c r="C157" s="594" t="s">
        <v>1044</v>
      </c>
      <c r="D157" s="351">
        <v>240</v>
      </c>
      <c r="E157" s="594" t="s">
        <v>1043</v>
      </c>
      <c r="F157" s="352">
        <v>230</v>
      </c>
      <c r="G157" s="669" t="s">
        <v>1044</v>
      </c>
    </row>
    <row r="158" spans="1:7" ht="11.25" customHeight="1" thickBot="1" x14ac:dyDescent="0.25">
      <c r="A158" s="113" t="s">
        <v>428</v>
      </c>
      <c r="B158" s="354">
        <v>22</v>
      </c>
      <c r="C158" s="595" t="s">
        <v>1042</v>
      </c>
      <c r="D158" s="523">
        <v>22</v>
      </c>
      <c r="E158" s="595" t="s">
        <v>1042</v>
      </c>
      <c r="F158" s="354">
        <v>95</v>
      </c>
      <c r="G158" s="670" t="s">
        <v>1041</v>
      </c>
    </row>
    <row r="159" spans="1:7" ht="11.25" customHeight="1" thickTop="1" x14ac:dyDescent="0.2">
      <c r="A159" s="65" t="s">
        <v>432</v>
      </c>
      <c r="B159" s="109"/>
      <c r="C159" s="560"/>
      <c r="D159" s="109"/>
      <c r="E159" s="447"/>
      <c r="F159" s="109"/>
      <c r="G159" s="622"/>
    </row>
    <row r="160" spans="1:7" ht="11.25" customHeight="1" x14ac:dyDescent="0.2">
      <c r="A160" s="66" t="s">
        <v>957</v>
      </c>
      <c r="B160" s="109"/>
      <c r="C160" s="560"/>
      <c r="D160" s="109"/>
      <c r="E160" s="447"/>
      <c r="F160" s="109"/>
      <c r="G160" s="622"/>
    </row>
    <row r="161" spans="1:7" ht="11.25" customHeight="1" x14ac:dyDescent="0.2">
      <c r="A161" s="66" t="s">
        <v>955</v>
      </c>
      <c r="B161" s="109"/>
      <c r="C161" s="560"/>
      <c r="D161" s="109"/>
      <c r="E161" s="447"/>
      <c r="F161" s="109"/>
      <c r="G161" s="622"/>
    </row>
    <row r="162" spans="1:7" ht="11.25" customHeight="1" thickBot="1" x14ac:dyDescent="0.25">
      <c r="A162" s="664" t="s">
        <v>956</v>
      </c>
      <c r="B162" s="114"/>
      <c r="C162" s="561"/>
      <c r="D162" s="114"/>
      <c r="E162" s="417"/>
      <c r="F162" s="114"/>
      <c r="G162" s="665"/>
    </row>
    <row r="163" spans="1:7" ht="12" thickTop="1" x14ac:dyDescent="0.2"/>
  </sheetData>
  <sheetProtection algorithmName="SHA-512" hashValue="JIMnqNOhqVQa7CcJhCbqaWg0k6zBV3SIV9tpwpbryAPXabgl0hpJjE2chLxCQz65HKrNmBOJ4U3lNs3jp2zAXg==" saltValue="llcwul4rZYoxlx2UetgvRg==" spinCount="100000" sheet="1" objects="1" scenarios="1"/>
  <mergeCells count="1">
    <mergeCell ref="A3:A4"/>
  </mergeCells>
  <phoneticPr fontId="15" type="noConversion"/>
  <printOptions horizontalCentered="1"/>
  <pageMargins left="0.75" right="0.75" top="0.57999999999999996" bottom="1" header="0.5" footer="0.5"/>
  <pageSetup scale="83" fitToHeight="4" orientation="landscape" r:id="rId1"/>
  <headerFooter alignWithMargins="0">
    <oddFooter>&amp;LHawai'i DOH
Fall 2017&amp;CPage &amp;P of &amp;N&amp;R&amp;A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F162"/>
  <sheetViews>
    <sheetView zoomScaleNormal="100" workbookViewId="0">
      <pane ySplit="1875" topLeftCell="A5" activePane="bottomLeft"/>
      <selection activeCell="I16" sqref="I16"/>
      <selection pane="bottomLeft" activeCell="I16" sqref="I16"/>
    </sheetView>
  </sheetViews>
  <sheetFormatPr defaultColWidth="9.140625" defaultRowHeight="12.75" x14ac:dyDescent="0.2"/>
  <cols>
    <col min="1" max="1" width="40.7109375" style="112" customWidth="1"/>
    <col min="2" max="4" width="12.7109375" style="341" customWidth="1"/>
    <col min="5" max="5" width="13.28515625" style="341" customWidth="1"/>
    <col min="6" max="6" width="9.140625" style="129"/>
    <col min="7" max="16384" width="9.140625" style="112"/>
  </cols>
  <sheetData>
    <row r="1" spans="1:6" s="107" customFormat="1" ht="31.5" x14ac:dyDescent="0.25">
      <c r="A1" s="626" t="s">
        <v>126</v>
      </c>
      <c r="B1" s="363"/>
      <c r="C1" s="363"/>
      <c r="D1" s="363"/>
      <c r="E1" s="363"/>
      <c r="F1" s="129"/>
    </row>
    <row r="2" spans="1:6" s="107" customFormat="1" ht="13.5" thickBot="1" x14ac:dyDescent="0.25">
      <c r="A2" s="565"/>
      <c r="B2" s="256"/>
      <c r="C2" s="256"/>
      <c r="D2" s="256"/>
      <c r="E2" s="256"/>
      <c r="F2" s="129"/>
    </row>
    <row r="3" spans="1:6" s="110" customFormat="1" ht="23.25" customHeight="1" thickTop="1" x14ac:dyDescent="0.2">
      <c r="A3" s="671"/>
      <c r="B3" s="569" t="s">
        <v>98</v>
      </c>
      <c r="C3" s="672"/>
      <c r="D3" s="673" t="s">
        <v>99</v>
      </c>
      <c r="E3" s="674"/>
      <c r="F3" s="129"/>
    </row>
    <row r="4" spans="1:6" s="110" customFormat="1" ht="12.75" customHeight="1" thickBot="1" x14ac:dyDescent="0.25">
      <c r="A4" s="675" t="s">
        <v>523</v>
      </c>
      <c r="B4" s="573" t="s">
        <v>700</v>
      </c>
      <c r="C4" s="574" t="s">
        <v>701</v>
      </c>
      <c r="D4" s="573" t="s">
        <v>700</v>
      </c>
      <c r="E4" s="575" t="s">
        <v>701</v>
      </c>
    </row>
    <row r="5" spans="1:6" s="110" customFormat="1" ht="12.75" customHeight="1" x14ac:dyDescent="0.2">
      <c r="A5" s="676" t="s">
        <v>477</v>
      </c>
      <c r="B5" s="398"/>
      <c r="C5" s="331">
        <v>570</v>
      </c>
      <c r="D5" s="351"/>
      <c r="E5" s="286">
        <v>320</v>
      </c>
    </row>
    <row r="6" spans="1:6" s="110" customFormat="1" ht="12.75" customHeight="1" x14ac:dyDescent="0.2">
      <c r="A6" s="353" t="s">
        <v>478</v>
      </c>
      <c r="B6" s="398"/>
      <c r="C6" s="331"/>
      <c r="D6" s="351"/>
      <c r="E6" s="286"/>
    </row>
    <row r="7" spans="1:6" s="110" customFormat="1" ht="12.75" customHeight="1" x14ac:dyDescent="0.2">
      <c r="A7" s="353" t="s">
        <v>479</v>
      </c>
      <c r="B7" s="398"/>
      <c r="C7" s="331"/>
      <c r="D7" s="351"/>
      <c r="E7" s="286"/>
    </row>
    <row r="8" spans="1:6" s="110" customFormat="1" ht="12.75" customHeight="1" x14ac:dyDescent="0.2">
      <c r="A8" s="353" t="s">
        <v>480</v>
      </c>
      <c r="B8" s="398"/>
      <c r="C8" s="331">
        <v>3</v>
      </c>
      <c r="D8" s="351"/>
      <c r="E8" s="286">
        <v>1.3</v>
      </c>
    </row>
    <row r="9" spans="1:6" s="110" customFormat="1" ht="12.75" customHeight="1" x14ac:dyDescent="0.2">
      <c r="A9" s="353" t="s">
        <v>133</v>
      </c>
      <c r="B9" s="677"/>
      <c r="C9" s="678"/>
      <c r="D9" s="679"/>
      <c r="E9" s="680"/>
    </row>
    <row r="10" spans="1:6" s="110" customFormat="1" ht="12.75" customHeight="1" x14ac:dyDescent="0.2">
      <c r="A10" s="135" t="s">
        <v>134</v>
      </c>
      <c r="B10" s="677"/>
      <c r="C10" s="678"/>
      <c r="D10" s="679"/>
      <c r="E10" s="680"/>
    </row>
    <row r="11" spans="1:6" s="110" customFormat="1" ht="12.75" customHeight="1" x14ac:dyDescent="0.2">
      <c r="A11" s="353" t="s">
        <v>68</v>
      </c>
      <c r="B11" s="677"/>
      <c r="C11" s="678"/>
      <c r="D11" s="679"/>
      <c r="E11" s="680"/>
    </row>
    <row r="12" spans="1:6" s="110" customFormat="1" ht="12.75" customHeight="1" x14ac:dyDescent="0.2">
      <c r="A12" s="353" t="s">
        <v>481</v>
      </c>
      <c r="B12" s="398"/>
      <c r="C12" s="331"/>
      <c r="D12" s="351"/>
      <c r="E12" s="286"/>
    </row>
    <row r="13" spans="1:6" s="110" customFormat="1" ht="12.75" customHeight="1" x14ac:dyDescent="0.2">
      <c r="A13" s="353" t="s">
        <v>482</v>
      </c>
      <c r="B13" s="398"/>
      <c r="C13" s="331">
        <v>3000</v>
      </c>
      <c r="D13" s="351"/>
      <c r="E13" s="286"/>
    </row>
    <row r="14" spans="1:6" s="110" customFormat="1" ht="12.75" customHeight="1" x14ac:dyDescent="0.2">
      <c r="A14" s="353" t="s">
        <v>584</v>
      </c>
      <c r="B14" s="398">
        <v>190</v>
      </c>
      <c r="C14" s="331">
        <v>360</v>
      </c>
      <c r="D14" s="351">
        <v>36</v>
      </c>
      <c r="E14" s="286">
        <v>69</v>
      </c>
    </row>
    <row r="15" spans="1:6" s="110" customFormat="1" ht="12.75" customHeight="1" x14ac:dyDescent="0.2">
      <c r="A15" s="353" t="s">
        <v>69</v>
      </c>
      <c r="B15" s="677"/>
      <c r="C15" s="678"/>
      <c r="D15" s="679"/>
      <c r="E15" s="680"/>
    </row>
    <row r="16" spans="1:6" s="110" customFormat="1" ht="12.75" customHeight="1" x14ac:dyDescent="0.2">
      <c r="A16" s="353" t="s">
        <v>585</v>
      </c>
      <c r="B16" s="398"/>
      <c r="C16" s="331"/>
      <c r="D16" s="351"/>
      <c r="E16" s="286"/>
    </row>
    <row r="17" spans="1:5" s="110" customFormat="1" ht="12.75" customHeight="1" x14ac:dyDescent="0.2">
      <c r="A17" s="111" t="s">
        <v>964</v>
      </c>
      <c r="B17" s="351"/>
      <c r="C17" s="331"/>
      <c r="D17" s="351"/>
      <c r="E17" s="286"/>
    </row>
    <row r="18" spans="1:5" s="110" customFormat="1" ht="12.75" customHeight="1" x14ac:dyDescent="0.2">
      <c r="A18" s="353" t="s">
        <v>586</v>
      </c>
      <c r="B18" s="398"/>
      <c r="C18" s="331">
        <v>1800</v>
      </c>
      <c r="D18" s="351"/>
      <c r="E18" s="286">
        <v>1700</v>
      </c>
    </row>
    <row r="19" spans="1:5" s="110" customFormat="1" ht="12.75" customHeight="1" x14ac:dyDescent="0.2">
      <c r="A19" s="353" t="s">
        <v>587</v>
      </c>
      <c r="B19" s="398"/>
      <c r="C19" s="331"/>
      <c r="D19" s="351"/>
      <c r="E19" s="286"/>
    </row>
    <row r="20" spans="1:5" s="110" customFormat="1" ht="12.75" customHeight="1" x14ac:dyDescent="0.2">
      <c r="A20" s="353" t="s">
        <v>588</v>
      </c>
      <c r="B20" s="398"/>
      <c r="C20" s="331"/>
      <c r="D20" s="351"/>
      <c r="E20" s="286"/>
    </row>
    <row r="21" spans="1:5" s="110" customFormat="1" ht="12.75" customHeight="1" x14ac:dyDescent="0.2">
      <c r="A21" s="353" t="s">
        <v>589</v>
      </c>
      <c r="B21" s="398"/>
      <c r="C21" s="331"/>
      <c r="D21" s="351"/>
      <c r="E21" s="286"/>
    </row>
    <row r="22" spans="1:5" s="110" customFormat="1" ht="12.75" customHeight="1" x14ac:dyDescent="0.2">
      <c r="A22" s="353" t="s">
        <v>590</v>
      </c>
      <c r="B22" s="398"/>
      <c r="C22" s="331"/>
      <c r="D22" s="351"/>
      <c r="E22" s="286"/>
    </row>
    <row r="23" spans="1:5" s="110" customFormat="1" ht="12.75" customHeight="1" x14ac:dyDescent="0.2">
      <c r="A23" s="353" t="s">
        <v>591</v>
      </c>
      <c r="B23" s="398"/>
      <c r="C23" s="331"/>
      <c r="D23" s="351"/>
      <c r="E23" s="286"/>
    </row>
    <row r="24" spans="1:5" s="110" customFormat="1" ht="12.75" customHeight="1" x14ac:dyDescent="0.2">
      <c r="A24" s="353" t="s">
        <v>100</v>
      </c>
      <c r="B24" s="398"/>
      <c r="C24" s="331">
        <v>43</v>
      </c>
      <c r="D24" s="351"/>
      <c r="E24" s="286"/>
    </row>
    <row r="25" spans="1:5" s="110" customFormat="1" ht="12.75" customHeight="1" x14ac:dyDescent="0.2">
      <c r="A25" s="353" t="s">
        <v>195</v>
      </c>
      <c r="B25" s="398"/>
      <c r="C25" s="331"/>
      <c r="D25" s="351"/>
      <c r="E25" s="286"/>
    </row>
    <row r="26" spans="1:5" s="110" customFormat="1" ht="12.75" customHeight="1" x14ac:dyDescent="0.2">
      <c r="A26" s="353" t="s">
        <v>101</v>
      </c>
      <c r="B26" s="398"/>
      <c r="C26" s="331"/>
      <c r="D26" s="351"/>
      <c r="E26" s="286"/>
    </row>
    <row r="27" spans="1:5" s="110" customFormat="1" ht="12.75" customHeight="1" x14ac:dyDescent="0.2">
      <c r="A27" s="353" t="s">
        <v>927</v>
      </c>
      <c r="B27" s="398"/>
      <c r="C27" s="331"/>
      <c r="D27" s="351"/>
      <c r="E27" s="286"/>
    </row>
    <row r="28" spans="1:5" s="110" customFormat="1" ht="12.75" customHeight="1" x14ac:dyDescent="0.2">
      <c r="A28" s="353" t="s">
        <v>102</v>
      </c>
      <c r="B28" s="398"/>
      <c r="C28" s="331"/>
      <c r="D28" s="351"/>
      <c r="E28" s="286"/>
    </row>
    <row r="29" spans="1:5" s="110" customFormat="1" ht="12.75" customHeight="1" x14ac:dyDescent="0.2">
      <c r="A29" s="353" t="s">
        <v>103</v>
      </c>
      <c r="B29" s="398"/>
      <c r="C29" s="331"/>
      <c r="D29" s="351"/>
      <c r="E29" s="286"/>
    </row>
    <row r="30" spans="1:5" s="110" customFormat="1" ht="12.75" customHeight="1" x14ac:dyDescent="0.2">
      <c r="A30" s="353" t="s">
        <v>104</v>
      </c>
      <c r="B30" s="398"/>
      <c r="C30" s="331"/>
      <c r="D30" s="351"/>
      <c r="E30" s="286"/>
    </row>
    <row r="31" spans="1:5" s="110" customFormat="1" ht="12.75" customHeight="1" x14ac:dyDescent="0.2">
      <c r="A31" s="353" t="s">
        <v>105</v>
      </c>
      <c r="B31" s="398"/>
      <c r="C31" s="331"/>
      <c r="D31" s="351"/>
      <c r="E31" s="286"/>
    </row>
    <row r="32" spans="1:5" s="110" customFormat="1" ht="12.75" customHeight="1" x14ac:dyDescent="0.2">
      <c r="A32" s="353" t="s">
        <v>106</v>
      </c>
      <c r="B32" s="398"/>
      <c r="C32" s="331"/>
      <c r="D32" s="351"/>
      <c r="E32" s="286"/>
    </row>
    <row r="33" spans="1:6" s="110" customFormat="1" ht="12.75" customHeight="1" x14ac:dyDescent="0.2">
      <c r="A33" s="353" t="s">
        <v>107</v>
      </c>
      <c r="B33" s="398">
        <v>3</v>
      </c>
      <c r="C33" s="331">
        <v>3</v>
      </c>
      <c r="D33" s="351">
        <v>9.3000000000000007</v>
      </c>
      <c r="E33" s="286">
        <v>43</v>
      </c>
    </row>
    <row r="34" spans="1:6" s="110" customFormat="1" ht="12.75" customHeight="1" x14ac:dyDescent="0.2">
      <c r="A34" s="353" t="s">
        <v>108</v>
      </c>
      <c r="B34" s="398"/>
      <c r="C34" s="331">
        <v>12000</v>
      </c>
      <c r="D34" s="351"/>
      <c r="E34" s="286">
        <v>16000</v>
      </c>
    </row>
    <row r="35" spans="1:6" s="110" customFormat="1" ht="12.75" customHeight="1" x14ac:dyDescent="0.2">
      <c r="A35" s="353" t="s">
        <v>524</v>
      </c>
      <c r="B35" s="398">
        <v>4.3E-3</v>
      </c>
      <c r="C35" s="331">
        <v>2.4</v>
      </c>
      <c r="D35" s="351">
        <v>4.0000000000000001E-3</v>
      </c>
      <c r="E35" s="286">
        <v>0.09</v>
      </c>
    </row>
    <row r="36" spans="1:6" s="110" customFormat="1" ht="12.75" customHeight="1" x14ac:dyDescent="0.2">
      <c r="A36" s="353" t="s">
        <v>109</v>
      </c>
      <c r="B36" s="398"/>
      <c r="C36" s="331"/>
      <c r="D36" s="351"/>
      <c r="E36" s="286"/>
    </row>
    <row r="37" spans="1:6" s="110" customFormat="1" ht="12.75" customHeight="1" x14ac:dyDescent="0.2">
      <c r="A37" s="353" t="s">
        <v>110</v>
      </c>
      <c r="B37" s="398"/>
      <c r="C37" s="331"/>
      <c r="D37" s="351"/>
      <c r="E37" s="286"/>
    </row>
    <row r="38" spans="1:6" ht="11.25" customHeight="1" x14ac:dyDescent="0.2">
      <c r="A38" s="353" t="s">
        <v>669</v>
      </c>
      <c r="B38" s="398"/>
      <c r="C38" s="331"/>
      <c r="D38" s="351"/>
      <c r="E38" s="286"/>
      <c r="F38" s="112"/>
    </row>
    <row r="39" spans="1:6" ht="11.25" customHeight="1" x14ac:dyDescent="0.2">
      <c r="A39" s="353" t="s">
        <v>111</v>
      </c>
      <c r="B39" s="398"/>
      <c r="C39" s="331">
        <v>9600</v>
      </c>
      <c r="D39" s="351"/>
      <c r="E39" s="286"/>
      <c r="F39" s="112"/>
    </row>
    <row r="40" spans="1:6" ht="11.25" customHeight="1" x14ac:dyDescent="0.2">
      <c r="A40" s="353" t="s">
        <v>670</v>
      </c>
      <c r="B40" s="398"/>
      <c r="C40" s="331"/>
      <c r="D40" s="351"/>
      <c r="E40" s="286"/>
      <c r="F40" s="112"/>
    </row>
    <row r="41" spans="1:6" ht="11.25" customHeight="1" x14ac:dyDescent="0.2">
      <c r="A41" s="353" t="s">
        <v>112</v>
      </c>
      <c r="B41" s="398"/>
      <c r="C41" s="331">
        <v>1400</v>
      </c>
      <c r="D41" s="351"/>
      <c r="E41" s="286"/>
      <c r="F41" s="112"/>
    </row>
    <row r="42" spans="1:6" ht="11.25" customHeight="1" x14ac:dyDescent="0.2">
      <c r="A42" s="353" t="s">
        <v>522</v>
      </c>
      <c r="B42" s="398"/>
      <c r="C42" s="331"/>
      <c r="D42" s="351"/>
      <c r="E42" s="286"/>
      <c r="F42" s="112"/>
    </row>
    <row r="43" spans="1:6" ht="11.25" customHeight="1" x14ac:dyDescent="0.2">
      <c r="A43" s="353" t="s">
        <v>667</v>
      </c>
      <c r="B43" s="398"/>
      <c r="C43" s="331"/>
      <c r="D43" s="351"/>
      <c r="E43" s="286"/>
      <c r="F43" s="112"/>
    </row>
    <row r="44" spans="1:6" ht="11.25" customHeight="1" x14ac:dyDescent="0.2">
      <c r="A44" s="353" t="s">
        <v>668</v>
      </c>
      <c r="B44" s="398">
        <v>11</v>
      </c>
      <c r="C44" s="331">
        <v>16</v>
      </c>
      <c r="D44" s="351">
        <v>50</v>
      </c>
      <c r="E44" s="286">
        <v>1100</v>
      </c>
      <c r="F44" s="112"/>
    </row>
    <row r="45" spans="1:6" ht="11.25" customHeight="1" x14ac:dyDescent="0.2">
      <c r="A45" s="353" t="s">
        <v>113</v>
      </c>
      <c r="B45" s="398"/>
      <c r="C45" s="331"/>
      <c r="D45" s="351"/>
      <c r="E45" s="286"/>
      <c r="F45" s="112"/>
    </row>
    <row r="46" spans="1:6" ht="11.25" customHeight="1" x14ac:dyDescent="0.2">
      <c r="A46" s="353" t="s">
        <v>114</v>
      </c>
      <c r="B46" s="398"/>
      <c r="C46" s="331"/>
      <c r="D46" s="351"/>
      <c r="E46" s="286"/>
      <c r="F46" s="112"/>
    </row>
    <row r="47" spans="1:6" ht="11.25" customHeight="1" x14ac:dyDescent="0.2">
      <c r="A47" s="353" t="s">
        <v>115</v>
      </c>
      <c r="B47" s="398">
        <v>6</v>
      </c>
      <c r="C47" s="331">
        <v>6</v>
      </c>
      <c r="D47" s="351">
        <v>2.9</v>
      </c>
      <c r="E47" s="286">
        <v>2.9</v>
      </c>
      <c r="F47" s="112"/>
    </row>
    <row r="48" spans="1:6" ht="11.25" customHeight="1" x14ac:dyDescent="0.2">
      <c r="A48" s="353" t="s">
        <v>116</v>
      </c>
      <c r="B48" s="398">
        <v>5.2</v>
      </c>
      <c r="C48" s="331">
        <v>22</v>
      </c>
      <c r="D48" s="351">
        <v>1</v>
      </c>
      <c r="E48" s="286">
        <v>1</v>
      </c>
      <c r="F48" s="112"/>
    </row>
    <row r="49" spans="1:6" ht="11.25" customHeight="1" x14ac:dyDescent="0.2">
      <c r="A49" s="353" t="s">
        <v>70</v>
      </c>
      <c r="B49" s="677"/>
      <c r="C49" s="678"/>
      <c r="D49" s="679"/>
      <c r="E49" s="680"/>
      <c r="F49" s="112"/>
    </row>
    <row r="50" spans="1:6" ht="11.25" customHeight="1" x14ac:dyDescent="0.2">
      <c r="A50" s="353" t="s">
        <v>71</v>
      </c>
      <c r="B50" s="677"/>
      <c r="C50" s="678"/>
      <c r="D50" s="679"/>
      <c r="E50" s="680"/>
      <c r="F50" s="112"/>
    </row>
    <row r="51" spans="1:6" ht="11.25" customHeight="1" x14ac:dyDescent="0.2">
      <c r="A51" s="353" t="s">
        <v>117</v>
      </c>
      <c r="B51" s="398"/>
      <c r="C51" s="331"/>
      <c r="D51" s="351"/>
      <c r="E51" s="286"/>
      <c r="F51" s="112"/>
    </row>
    <row r="52" spans="1:6" ht="11.25" customHeight="1" x14ac:dyDescent="0.2">
      <c r="A52" s="353" t="s">
        <v>52</v>
      </c>
      <c r="B52" s="398"/>
      <c r="C52" s="331"/>
      <c r="D52" s="351"/>
      <c r="E52" s="286"/>
      <c r="F52" s="112"/>
    </row>
    <row r="53" spans="1:6" ht="11.25" customHeight="1" x14ac:dyDescent="0.2">
      <c r="A53" s="353" t="s">
        <v>118</v>
      </c>
      <c r="B53" s="398"/>
      <c r="C53" s="331"/>
      <c r="D53" s="351"/>
      <c r="E53" s="286"/>
      <c r="F53" s="112"/>
    </row>
    <row r="54" spans="1:6" ht="11.25" customHeight="1" x14ac:dyDescent="0.2">
      <c r="A54" s="353" t="s">
        <v>431</v>
      </c>
      <c r="B54" s="398"/>
      <c r="C54" s="331"/>
      <c r="D54" s="351"/>
      <c r="E54" s="286"/>
      <c r="F54" s="112"/>
    </row>
    <row r="55" spans="1:6" ht="11.25" customHeight="1" x14ac:dyDescent="0.2">
      <c r="A55" s="353" t="s">
        <v>119</v>
      </c>
      <c r="B55" s="398"/>
      <c r="C55" s="331">
        <v>370</v>
      </c>
      <c r="D55" s="351"/>
      <c r="E55" s="286">
        <v>660</v>
      </c>
      <c r="F55" s="112"/>
    </row>
    <row r="56" spans="1:6" ht="11.25" customHeight="1" x14ac:dyDescent="0.2">
      <c r="A56" s="353" t="s">
        <v>188</v>
      </c>
      <c r="B56" s="398"/>
      <c r="C56" s="331">
        <v>370</v>
      </c>
      <c r="D56" s="351"/>
      <c r="E56" s="286">
        <v>660</v>
      </c>
      <c r="F56" s="112"/>
    </row>
    <row r="57" spans="1:6" ht="11.25" customHeight="1" x14ac:dyDescent="0.2">
      <c r="A57" s="353" t="s">
        <v>189</v>
      </c>
      <c r="B57" s="398"/>
      <c r="C57" s="331">
        <v>370</v>
      </c>
      <c r="D57" s="351"/>
      <c r="E57" s="286">
        <v>660</v>
      </c>
      <c r="F57" s="112"/>
    </row>
    <row r="58" spans="1:6" ht="11.25" customHeight="1" x14ac:dyDescent="0.2">
      <c r="A58" s="353" t="s">
        <v>190</v>
      </c>
      <c r="B58" s="398"/>
      <c r="C58" s="331"/>
      <c r="D58" s="351"/>
      <c r="E58" s="286"/>
      <c r="F58" s="112"/>
    </row>
    <row r="59" spans="1:6" ht="11.25" customHeight="1" x14ac:dyDescent="0.2">
      <c r="A59" s="353" t="s">
        <v>286</v>
      </c>
      <c r="B59" s="398"/>
      <c r="C59" s="331"/>
      <c r="D59" s="351"/>
      <c r="E59" s="286"/>
      <c r="F59" s="112"/>
    </row>
    <row r="60" spans="1:6" ht="11.25" customHeight="1" x14ac:dyDescent="0.2">
      <c r="A60" s="353" t="s">
        <v>287</v>
      </c>
      <c r="B60" s="398"/>
      <c r="C60" s="331"/>
      <c r="D60" s="351"/>
      <c r="E60" s="286"/>
      <c r="F60" s="112"/>
    </row>
    <row r="61" spans="1:6" ht="11.25" customHeight="1" x14ac:dyDescent="0.2">
      <c r="A61" s="353" t="s">
        <v>288</v>
      </c>
      <c r="B61" s="398">
        <v>1E-3</v>
      </c>
      <c r="C61" s="331">
        <v>1.1000000000000001</v>
      </c>
      <c r="D61" s="351">
        <v>1E-3</v>
      </c>
      <c r="E61" s="286">
        <v>1.2999999999999999E-2</v>
      </c>
      <c r="F61" s="112"/>
    </row>
    <row r="62" spans="1:6" ht="11.25" customHeight="1" x14ac:dyDescent="0.2">
      <c r="A62" s="353" t="s">
        <v>196</v>
      </c>
      <c r="B62" s="398"/>
      <c r="C62" s="331"/>
      <c r="D62" s="351"/>
      <c r="E62" s="286"/>
      <c r="F62" s="112"/>
    </row>
    <row r="63" spans="1:6" ht="11.25" customHeight="1" x14ac:dyDescent="0.2">
      <c r="A63" s="353" t="s">
        <v>197</v>
      </c>
      <c r="B63" s="398"/>
      <c r="C63" s="331">
        <v>39000</v>
      </c>
      <c r="D63" s="351"/>
      <c r="E63" s="286">
        <v>38000</v>
      </c>
      <c r="F63" s="112"/>
    </row>
    <row r="64" spans="1:6" ht="11.25" customHeight="1" x14ac:dyDescent="0.2">
      <c r="A64" s="353" t="s">
        <v>243</v>
      </c>
      <c r="B64" s="398"/>
      <c r="C64" s="331">
        <v>3900</v>
      </c>
      <c r="D64" s="351"/>
      <c r="E64" s="286">
        <v>75000</v>
      </c>
      <c r="F64" s="112"/>
    </row>
    <row r="65" spans="1:6" ht="11.25" customHeight="1" x14ac:dyDescent="0.2">
      <c r="A65" s="353" t="s">
        <v>244</v>
      </c>
      <c r="B65" s="398"/>
      <c r="C65" s="331"/>
      <c r="D65" s="351"/>
      <c r="E65" s="286"/>
      <c r="F65" s="112"/>
    </row>
    <row r="66" spans="1:6" ht="11.25" customHeight="1" x14ac:dyDescent="0.2">
      <c r="A66" s="353" t="s">
        <v>191</v>
      </c>
      <c r="B66" s="398"/>
      <c r="C66" s="331"/>
      <c r="D66" s="351"/>
      <c r="E66" s="286"/>
      <c r="F66" s="112"/>
    </row>
    <row r="67" spans="1:6" ht="11.25" customHeight="1" x14ac:dyDescent="0.2">
      <c r="A67" s="353" t="s">
        <v>805</v>
      </c>
      <c r="B67" s="398"/>
      <c r="C67" s="331">
        <v>670</v>
      </c>
      <c r="D67" s="351"/>
      <c r="E67" s="286"/>
      <c r="F67" s="112"/>
    </row>
    <row r="68" spans="1:6" ht="11.25" customHeight="1" x14ac:dyDescent="0.2">
      <c r="A68" s="353" t="s">
        <v>72</v>
      </c>
      <c r="B68" s="677"/>
      <c r="C68" s="678"/>
      <c r="D68" s="679"/>
      <c r="E68" s="680"/>
      <c r="F68" s="112"/>
    </row>
    <row r="69" spans="1:6" ht="11.25" customHeight="1" x14ac:dyDescent="0.2">
      <c r="A69" s="353" t="s">
        <v>806</v>
      </c>
      <c r="B69" s="398"/>
      <c r="C69" s="331">
        <v>7700</v>
      </c>
      <c r="D69" s="351"/>
      <c r="E69" s="286">
        <v>3400</v>
      </c>
      <c r="F69" s="112"/>
    </row>
    <row r="70" spans="1:6" ht="11.25" customHeight="1" x14ac:dyDescent="0.2">
      <c r="A70" s="353" t="s">
        <v>245</v>
      </c>
      <c r="B70" s="398"/>
      <c r="C70" s="331">
        <v>2000</v>
      </c>
      <c r="D70" s="351"/>
      <c r="E70" s="286">
        <v>260</v>
      </c>
      <c r="F70" s="112"/>
    </row>
    <row r="71" spans="1:6" ht="11.25" customHeight="1" x14ac:dyDescent="0.2">
      <c r="A71" s="353" t="s">
        <v>807</v>
      </c>
      <c r="B71" s="398">
        <v>1.9E-3</v>
      </c>
      <c r="C71" s="331">
        <v>2.5</v>
      </c>
      <c r="D71" s="351">
        <v>1.9E-3</v>
      </c>
      <c r="E71" s="286">
        <v>0.71</v>
      </c>
      <c r="F71" s="112"/>
    </row>
    <row r="72" spans="1:6" ht="11.25" customHeight="1" x14ac:dyDescent="0.2">
      <c r="A72" s="353" t="s">
        <v>808</v>
      </c>
      <c r="B72" s="398"/>
      <c r="C72" s="331"/>
      <c r="D72" s="351"/>
      <c r="E72" s="286"/>
      <c r="F72" s="112"/>
    </row>
    <row r="73" spans="1:6" ht="11.25" customHeight="1" x14ac:dyDescent="0.2">
      <c r="A73" s="353" t="s">
        <v>810</v>
      </c>
      <c r="B73" s="398"/>
      <c r="C73" s="331">
        <v>700</v>
      </c>
      <c r="D73" s="351"/>
      <c r="E73" s="286"/>
      <c r="F73" s="112"/>
    </row>
    <row r="74" spans="1:6" ht="11.25" customHeight="1" x14ac:dyDescent="0.2">
      <c r="A74" s="353" t="s">
        <v>809</v>
      </c>
      <c r="B74" s="398"/>
      <c r="C74" s="331"/>
      <c r="D74" s="351"/>
      <c r="E74" s="286"/>
      <c r="F74" s="112"/>
    </row>
    <row r="75" spans="1:6" ht="11.25" customHeight="1" x14ac:dyDescent="0.2">
      <c r="A75" s="353" t="s">
        <v>73</v>
      </c>
      <c r="B75" s="677"/>
      <c r="C75" s="678"/>
      <c r="D75" s="679"/>
      <c r="E75" s="680"/>
      <c r="F75" s="112"/>
    </row>
    <row r="76" spans="1:6" ht="11.25" customHeight="1" x14ac:dyDescent="0.2">
      <c r="A76" s="353" t="s">
        <v>246</v>
      </c>
      <c r="B76" s="398"/>
      <c r="C76" s="331"/>
      <c r="D76" s="351"/>
      <c r="E76" s="286"/>
      <c r="F76" s="112"/>
    </row>
    <row r="77" spans="1:6" ht="11.25" customHeight="1" x14ac:dyDescent="0.2">
      <c r="A77" s="353" t="s">
        <v>74</v>
      </c>
      <c r="B77" s="677"/>
      <c r="C77" s="678">
        <v>110</v>
      </c>
      <c r="D77" s="679"/>
      <c r="E77" s="680">
        <v>200</v>
      </c>
      <c r="F77" s="112"/>
    </row>
    <row r="78" spans="1:6" ht="11.25" customHeight="1" x14ac:dyDescent="0.2">
      <c r="A78" s="353" t="s">
        <v>75</v>
      </c>
      <c r="B78" s="677"/>
      <c r="C78" s="678">
        <v>110</v>
      </c>
      <c r="D78" s="679"/>
      <c r="E78" s="680">
        <v>200</v>
      </c>
      <c r="F78" s="112"/>
    </row>
    <row r="79" spans="1:6" ht="11.25" customHeight="1" x14ac:dyDescent="0.2">
      <c r="A79" s="353" t="s">
        <v>312</v>
      </c>
      <c r="B79" s="398"/>
      <c r="C79" s="331"/>
      <c r="D79" s="351"/>
      <c r="E79" s="286"/>
      <c r="F79" s="112"/>
    </row>
    <row r="80" spans="1:6" ht="11.25" customHeight="1" x14ac:dyDescent="0.2">
      <c r="A80" s="111" t="s">
        <v>506</v>
      </c>
      <c r="B80" s="351"/>
      <c r="C80" s="331">
        <v>3.0000000000000001E-3</v>
      </c>
      <c r="D80" s="351"/>
      <c r="E80" s="286"/>
      <c r="F80" s="112"/>
    </row>
    <row r="81" spans="1:6" ht="11.25" customHeight="1" x14ac:dyDescent="0.2">
      <c r="A81" s="111" t="s">
        <v>76</v>
      </c>
      <c r="B81" s="679"/>
      <c r="C81" s="678"/>
      <c r="D81" s="679"/>
      <c r="E81" s="680"/>
      <c r="F81" s="112"/>
    </row>
    <row r="82" spans="1:6" ht="11.25" customHeight="1" x14ac:dyDescent="0.2">
      <c r="A82" s="111" t="s">
        <v>295</v>
      </c>
      <c r="B82" s="351">
        <v>5.6000000000000001E-2</v>
      </c>
      <c r="C82" s="331">
        <v>0.22</v>
      </c>
      <c r="D82" s="351">
        <v>8.6999999999999994E-3</v>
      </c>
      <c r="E82" s="286">
        <v>3.4000000000000002E-2</v>
      </c>
      <c r="F82" s="112"/>
    </row>
    <row r="83" spans="1:6" ht="11.25" customHeight="1" x14ac:dyDescent="0.2">
      <c r="A83" s="111" t="s">
        <v>264</v>
      </c>
      <c r="B83" s="351">
        <v>2.3E-3</v>
      </c>
      <c r="C83" s="331">
        <v>0.18</v>
      </c>
      <c r="D83" s="351">
        <v>2.3E-3</v>
      </c>
      <c r="E83" s="286">
        <v>3.6999999999999998E-2</v>
      </c>
      <c r="F83" s="112"/>
    </row>
    <row r="84" spans="1:6" ht="11.25" customHeight="1" x14ac:dyDescent="0.2">
      <c r="A84" s="111" t="s">
        <v>27</v>
      </c>
      <c r="B84" s="351"/>
      <c r="C84" s="331"/>
      <c r="D84" s="351"/>
      <c r="E84" s="286"/>
      <c r="F84" s="112"/>
    </row>
    <row r="85" spans="1:6" ht="11.25" customHeight="1" x14ac:dyDescent="0.2">
      <c r="A85" s="111" t="s">
        <v>265</v>
      </c>
      <c r="B85" s="351"/>
      <c r="C85" s="331">
        <v>11000</v>
      </c>
      <c r="D85" s="351"/>
      <c r="E85" s="286">
        <v>140</v>
      </c>
      <c r="F85" s="112"/>
    </row>
    <row r="86" spans="1:6" ht="11.25" customHeight="1" x14ac:dyDescent="0.2">
      <c r="A86" s="111" t="s">
        <v>266</v>
      </c>
      <c r="B86" s="351"/>
      <c r="C86" s="331">
        <v>1300</v>
      </c>
      <c r="D86" s="351"/>
      <c r="E86" s="286">
        <v>13</v>
      </c>
      <c r="F86" s="112"/>
    </row>
    <row r="87" spans="1:6" ht="11.25" customHeight="1" x14ac:dyDescent="0.2">
      <c r="A87" s="111" t="s">
        <v>267</v>
      </c>
      <c r="B87" s="351"/>
      <c r="C87" s="331"/>
      <c r="D87" s="351"/>
      <c r="E87" s="286"/>
      <c r="F87" s="112"/>
    </row>
    <row r="88" spans="1:6" ht="11.25" customHeight="1" x14ac:dyDescent="0.2">
      <c r="A88" s="111" t="s">
        <v>77</v>
      </c>
      <c r="B88" s="679"/>
      <c r="C88" s="678"/>
      <c r="D88" s="679"/>
      <c r="E88" s="680"/>
      <c r="F88" s="112"/>
    </row>
    <row r="89" spans="1:6" ht="11.25" customHeight="1" x14ac:dyDescent="0.2">
      <c r="A89" s="111" t="s">
        <v>268</v>
      </c>
      <c r="B89" s="351">
        <v>3.8E-3</v>
      </c>
      <c r="C89" s="331">
        <v>0.52</v>
      </c>
      <c r="D89" s="351">
        <v>3.5999999999999999E-3</v>
      </c>
      <c r="E89" s="286">
        <v>5.2999999999999999E-2</v>
      </c>
      <c r="F89" s="112"/>
    </row>
    <row r="90" spans="1:6" ht="11.25" customHeight="1" x14ac:dyDescent="0.2">
      <c r="A90" s="111" t="s">
        <v>269</v>
      </c>
      <c r="B90" s="351"/>
      <c r="C90" s="331"/>
      <c r="D90" s="351"/>
      <c r="E90" s="286"/>
      <c r="F90" s="112"/>
    </row>
    <row r="91" spans="1:6" ht="11.25" customHeight="1" x14ac:dyDescent="0.2">
      <c r="A91" s="111" t="s">
        <v>296</v>
      </c>
      <c r="B91" s="351"/>
      <c r="C91" s="331"/>
      <c r="D91" s="351"/>
      <c r="E91" s="286"/>
      <c r="F91" s="112"/>
    </row>
    <row r="92" spans="1:6" ht="11.25" customHeight="1" x14ac:dyDescent="0.2">
      <c r="A92" s="111" t="s">
        <v>270</v>
      </c>
      <c r="B92" s="351"/>
      <c r="C92" s="331">
        <v>30</v>
      </c>
      <c r="D92" s="351"/>
      <c r="E92" s="286">
        <v>11</v>
      </c>
      <c r="F92" s="112"/>
    </row>
    <row r="93" spans="1:6" ht="11.25" customHeight="1" x14ac:dyDescent="0.2">
      <c r="A93" s="111" t="s">
        <v>289</v>
      </c>
      <c r="B93" s="351">
        <v>0.08</v>
      </c>
      <c r="C93" s="331">
        <v>2</v>
      </c>
      <c r="D93" s="351"/>
      <c r="E93" s="286">
        <v>0.16</v>
      </c>
      <c r="F93" s="112"/>
    </row>
    <row r="94" spans="1:6" ht="11.25" customHeight="1" x14ac:dyDescent="0.2">
      <c r="A94" s="111" t="s">
        <v>271</v>
      </c>
      <c r="B94" s="351"/>
      <c r="C94" s="331">
        <v>330</v>
      </c>
      <c r="D94" s="351"/>
      <c r="E94" s="286">
        <v>310</v>
      </c>
      <c r="F94" s="112"/>
    </row>
    <row r="95" spans="1:6" ht="11.25" customHeight="1" x14ac:dyDescent="0.2">
      <c r="A95" s="111" t="s">
        <v>78</v>
      </c>
      <c r="B95" s="679"/>
      <c r="C95" s="678"/>
      <c r="D95" s="679"/>
      <c r="E95" s="680"/>
      <c r="F95" s="112"/>
    </row>
    <row r="96" spans="1:6" ht="11.25" customHeight="1" x14ac:dyDescent="0.2">
      <c r="A96" s="111" t="s">
        <v>272</v>
      </c>
      <c r="B96" s="351"/>
      <c r="C96" s="331"/>
      <c r="D96" s="351"/>
      <c r="E96" s="286"/>
      <c r="F96" s="112"/>
    </row>
    <row r="97" spans="1:6" ht="11.25" customHeight="1" x14ac:dyDescent="0.2">
      <c r="A97" s="111" t="s">
        <v>79</v>
      </c>
      <c r="B97" s="679"/>
      <c r="C97" s="678">
        <v>39000</v>
      </c>
      <c r="D97" s="679"/>
      <c r="E97" s="680">
        <v>4300</v>
      </c>
      <c r="F97" s="112"/>
    </row>
    <row r="98" spans="1:6" ht="11.25" customHeight="1" x14ac:dyDescent="0.2">
      <c r="A98" s="111" t="s">
        <v>273</v>
      </c>
      <c r="B98" s="351">
        <v>29</v>
      </c>
      <c r="C98" s="331">
        <v>29</v>
      </c>
      <c r="D98" s="351">
        <v>5.6</v>
      </c>
      <c r="E98" s="286">
        <v>140</v>
      </c>
      <c r="F98" s="112"/>
    </row>
    <row r="99" spans="1:6" ht="11.25" customHeight="1" x14ac:dyDescent="0.2">
      <c r="A99" s="111" t="s">
        <v>274</v>
      </c>
      <c r="B99" s="351">
        <v>0.55000000000000004</v>
      </c>
      <c r="C99" s="331">
        <v>2.4</v>
      </c>
      <c r="D99" s="351">
        <v>2.5000000000000001E-2</v>
      </c>
      <c r="E99" s="286">
        <v>2.1</v>
      </c>
      <c r="F99" s="112"/>
    </row>
    <row r="100" spans="1:6" ht="11.25" customHeight="1" x14ac:dyDescent="0.2">
      <c r="A100" s="111" t="s">
        <v>275</v>
      </c>
      <c r="B100" s="351">
        <v>0.03</v>
      </c>
      <c r="C100" s="331"/>
      <c r="D100" s="351">
        <v>0.03</v>
      </c>
      <c r="E100" s="286"/>
      <c r="F100" s="112"/>
    </row>
    <row r="101" spans="1:6" ht="11.25" customHeight="1" x14ac:dyDescent="0.2">
      <c r="A101" s="111" t="s">
        <v>277</v>
      </c>
      <c r="B101" s="351"/>
      <c r="C101" s="331"/>
      <c r="D101" s="351"/>
      <c r="E101" s="286"/>
      <c r="F101" s="112"/>
    </row>
    <row r="102" spans="1:6" ht="11.25" customHeight="1" x14ac:dyDescent="0.2">
      <c r="A102" s="111" t="s">
        <v>278</v>
      </c>
      <c r="B102" s="351"/>
      <c r="C102" s="331"/>
      <c r="D102" s="351"/>
      <c r="E102" s="286"/>
      <c r="F102" s="112"/>
    </row>
    <row r="103" spans="1:6" ht="11.25" customHeight="1" x14ac:dyDescent="0.2">
      <c r="A103" s="111" t="s">
        <v>279</v>
      </c>
      <c r="B103" s="351"/>
      <c r="C103" s="331"/>
      <c r="D103" s="351"/>
      <c r="E103" s="286"/>
      <c r="F103" s="112"/>
    </row>
    <row r="104" spans="1:6" ht="11.25" customHeight="1" x14ac:dyDescent="0.2">
      <c r="A104" s="111" t="s">
        <v>280</v>
      </c>
      <c r="B104" s="351"/>
      <c r="C104" s="331"/>
      <c r="D104" s="351"/>
      <c r="E104" s="286"/>
      <c r="F104" s="112"/>
    </row>
    <row r="105" spans="1:6" ht="11.25" customHeight="1" x14ac:dyDescent="0.2">
      <c r="A105" s="111" t="s">
        <v>276</v>
      </c>
      <c r="B105" s="351"/>
      <c r="C105" s="331"/>
      <c r="D105" s="351"/>
      <c r="E105" s="286"/>
      <c r="F105" s="112"/>
    </row>
    <row r="106" spans="1:6" ht="11.25" customHeight="1" x14ac:dyDescent="0.2">
      <c r="A106" s="111" t="s">
        <v>502</v>
      </c>
      <c r="B106" s="351"/>
      <c r="C106" s="331"/>
      <c r="D106" s="351"/>
      <c r="E106" s="286"/>
      <c r="F106" s="112"/>
    </row>
    <row r="107" spans="1:6" ht="11.25" customHeight="1" x14ac:dyDescent="0.2">
      <c r="A107" s="111" t="s">
        <v>503</v>
      </c>
      <c r="B107" s="351"/>
      <c r="C107" s="331"/>
      <c r="D107" s="351"/>
      <c r="E107" s="286"/>
      <c r="F107" s="112"/>
    </row>
    <row r="108" spans="1:6" ht="11.25" customHeight="1" x14ac:dyDescent="0.2">
      <c r="A108" s="111" t="s">
        <v>409</v>
      </c>
      <c r="B108" s="351"/>
      <c r="C108" s="331"/>
      <c r="D108" s="351"/>
      <c r="E108" s="286"/>
      <c r="F108" s="112"/>
    </row>
    <row r="109" spans="1:6" ht="11.25" customHeight="1" x14ac:dyDescent="0.2">
      <c r="A109" s="111" t="s">
        <v>410</v>
      </c>
      <c r="B109" s="351"/>
      <c r="C109" s="331">
        <v>770</v>
      </c>
      <c r="D109" s="351"/>
      <c r="E109" s="286">
        <v>780</v>
      </c>
      <c r="F109" s="112"/>
    </row>
    <row r="110" spans="1:6" ht="11.25" customHeight="1" x14ac:dyDescent="0.2">
      <c r="A110" s="111" t="s">
        <v>703</v>
      </c>
      <c r="B110" s="351">
        <v>5</v>
      </c>
      <c r="C110" s="331">
        <v>5</v>
      </c>
      <c r="D110" s="351">
        <v>8.3000000000000007</v>
      </c>
      <c r="E110" s="286">
        <v>75</v>
      </c>
      <c r="F110" s="112"/>
    </row>
    <row r="111" spans="1:6" ht="11.25" customHeight="1" x14ac:dyDescent="0.2">
      <c r="A111" s="111" t="s">
        <v>80</v>
      </c>
      <c r="B111" s="679"/>
      <c r="C111" s="678">
        <v>9000</v>
      </c>
      <c r="D111" s="679"/>
      <c r="E111" s="680">
        <v>2000</v>
      </c>
      <c r="F111" s="112"/>
    </row>
    <row r="112" spans="1:6" ht="11.25" customHeight="1" x14ac:dyDescent="0.2">
      <c r="A112" s="111" t="s">
        <v>81</v>
      </c>
      <c r="B112" s="679"/>
      <c r="C112" s="678"/>
      <c r="D112" s="679"/>
      <c r="E112" s="680"/>
      <c r="F112" s="112"/>
    </row>
    <row r="113" spans="1:6" ht="11.25" customHeight="1" x14ac:dyDescent="0.2">
      <c r="A113" s="111" t="s">
        <v>82</v>
      </c>
      <c r="B113" s="679"/>
      <c r="C113" s="678"/>
      <c r="D113" s="679"/>
      <c r="E113" s="680"/>
      <c r="F113" s="112"/>
    </row>
    <row r="114" spans="1:6" ht="11.25" customHeight="1" x14ac:dyDescent="0.2">
      <c r="A114" s="111" t="s">
        <v>83</v>
      </c>
      <c r="B114" s="679"/>
      <c r="C114" s="678"/>
      <c r="D114" s="679"/>
      <c r="E114" s="680"/>
      <c r="F114" s="112"/>
    </row>
    <row r="115" spans="1:6" ht="11.25" customHeight="1" x14ac:dyDescent="0.2">
      <c r="A115" s="111" t="s">
        <v>84</v>
      </c>
      <c r="B115" s="679"/>
      <c r="C115" s="678"/>
      <c r="D115" s="679"/>
      <c r="E115" s="680"/>
      <c r="F115" s="112"/>
    </row>
    <row r="116" spans="1:6" ht="11.25" customHeight="1" x14ac:dyDescent="0.2">
      <c r="A116" s="111" t="s">
        <v>411</v>
      </c>
      <c r="B116" s="351">
        <v>13</v>
      </c>
      <c r="C116" s="331">
        <v>20</v>
      </c>
      <c r="D116" s="351"/>
      <c r="E116" s="286">
        <v>13</v>
      </c>
      <c r="F116" s="112"/>
    </row>
    <row r="117" spans="1:6" ht="11.25" customHeight="1" x14ac:dyDescent="0.2">
      <c r="A117" s="111" t="s">
        <v>85</v>
      </c>
      <c r="B117" s="679"/>
      <c r="C117" s="678"/>
      <c r="D117" s="679"/>
      <c r="E117" s="680"/>
      <c r="F117" s="112"/>
    </row>
    <row r="118" spans="1:6" ht="11.25" customHeight="1" x14ac:dyDescent="0.2">
      <c r="A118" s="111" t="s">
        <v>193</v>
      </c>
      <c r="B118" s="351"/>
      <c r="C118" s="331"/>
      <c r="D118" s="351"/>
      <c r="E118" s="286"/>
      <c r="F118" s="112"/>
    </row>
    <row r="119" spans="1:6" ht="11.25" customHeight="1" x14ac:dyDescent="0.2">
      <c r="A119" s="111" t="s">
        <v>412</v>
      </c>
      <c r="B119" s="351"/>
      <c r="C119" s="331"/>
      <c r="D119" s="351"/>
      <c r="E119" s="286"/>
      <c r="F119" s="112"/>
    </row>
    <row r="120" spans="1:6" ht="11.25" customHeight="1" x14ac:dyDescent="0.2">
      <c r="A120" s="111" t="s">
        <v>413</v>
      </c>
      <c r="B120" s="351"/>
      <c r="C120" s="331">
        <v>4700</v>
      </c>
      <c r="D120" s="351"/>
      <c r="E120" s="286"/>
      <c r="F120" s="112"/>
    </row>
    <row r="121" spans="1:6" ht="11.25" customHeight="1" x14ac:dyDescent="0.2">
      <c r="A121" s="111" t="s">
        <v>290</v>
      </c>
      <c r="B121" s="351">
        <v>1.4E-2</v>
      </c>
      <c r="C121" s="331">
        <v>2</v>
      </c>
      <c r="D121" s="351">
        <v>0.03</v>
      </c>
      <c r="E121" s="286">
        <v>10</v>
      </c>
      <c r="F121" s="112"/>
    </row>
    <row r="122" spans="1:6" ht="11.25" customHeight="1" x14ac:dyDescent="0.2">
      <c r="A122" s="111" t="s">
        <v>86</v>
      </c>
      <c r="B122" s="679"/>
      <c r="C122" s="678"/>
      <c r="D122" s="679"/>
      <c r="E122" s="680"/>
      <c r="F122" s="112"/>
    </row>
    <row r="123" spans="1:6" ht="11.25" customHeight="1" x14ac:dyDescent="0.2">
      <c r="A123" s="111" t="s">
        <v>414</v>
      </c>
      <c r="B123" s="351"/>
      <c r="C123" s="331"/>
      <c r="D123" s="351"/>
      <c r="E123" s="286"/>
      <c r="F123" s="112"/>
    </row>
    <row r="124" spans="1:6" ht="11.25" customHeight="1" x14ac:dyDescent="0.2">
      <c r="A124" s="111" t="s">
        <v>415</v>
      </c>
      <c r="B124" s="351">
        <v>5</v>
      </c>
      <c r="C124" s="331">
        <v>20</v>
      </c>
      <c r="D124" s="351">
        <v>71</v>
      </c>
      <c r="E124" s="286">
        <v>300</v>
      </c>
      <c r="F124" s="112"/>
    </row>
    <row r="125" spans="1:6" ht="11.25" customHeight="1" x14ac:dyDescent="0.2">
      <c r="A125" s="111" t="s">
        <v>704</v>
      </c>
      <c r="B125" s="351">
        <v>1</v>
      </c>
      <c r="C125" s="331">
        <v>1</v>
      </c>
      <c r="D125" s="351"/>
      <c r="E125" s="286">
        <v>2.2999999999999998</v>
      </c>
      <c r="F125" s="112"/>
    </row>
    <row r="126" spans="1:6" ht="11.25" customHeight="1" x14ac:dyDescent="0.2">
      <c r="A126" s="111" t="s">
        <v>87</v>
      </c>
      <c r="B126" s="679"/>
      <c r="C126" s="678"/>
      <c r="D126" s="679"/>
      <c r="E126" s="680"/>
      <c r="F126" s="112"/>
    </row>
    <row r="127" spans="1:6" ht="11.25" customHeight="1" x14ac:dyDescent="0.2">
      <c r="A127" s="111" t="s">
        <v>416</v>
      </c>
      <c r="B127" s="351"/>
      <c r="C127" s="331"/>
      <c r="D127" s="351"/>
      <c r="E127" s="286"/>
      <c r="F127" s="112"/>
    </row>
    <row r="128" spans="1:6" ht="11.25" customHeight="1" x14ac:dyDescent="0.2">
      <c r="A128" s="111" t="s">
        <v>88</v>
      </c>
      <c r="B128" s="679"/>
      <c r="C128" s="678"/>
      <c r="D128" s="679"/>
      <c r="E128" s="680"/>
      <c r="F128" s="112"/>
    </row>
    <row r="129" spans="1:6" ht="11.25" customHeight="1" x14ac:dyDescent="0.2">
      <c r="A129" s="111" t="s">
        <v>20</v>
      </c>
      <c r="B129" s="351"/>
      <c r="C129" s="331"/>
      <c r="D129" s="351"/>
      <c r="E129" s="286"/>
      <c r="F129" s="112"/>
    </row>
    <row r="130" spans="1:6" ht="11.25" customHeight="1" x14ac:dyDescent="0.2">
      <c r="A130" s="111" t="s">
        <v>417</v>
      </c>
      <c r="B130" s="351"/>
      <c r="C130" s="331">
        <v>3100</v>
      </c>
      <c r="D130" s="351"/>
      <c r="E130" s="286"/>
      <c r="F130" s="112"/>
    </row>
    <row r="131" spans="1:6" ht="11.25" customHeight="1" x14ac:dyDescent="0.2">
      <c r="A131" s="111" t="s">
        <v>418</v>
      </c>
      <c r="B131" s="351"/>
      <c r="C131" s="331"/>
      <c r="D131" s="351"/>
      <c r="E131" s="286">
        <v>3000</v>
      </c>
      <c r="F131" s="112"/>
    </row>
    <row r="132" spans="1:6" ht="11.25" customHeight="1" x14ac:dyDescent="0.2">
      <c r="A132" s="111" t="s">
        <v>419</v>
      </c>
      <c r="B132" s="351"/>
      <c r="C132" s="331">
        <v>1800</v>
      </c>
      <c r="D132" s="681">
        <v>145</v>
      </c>
      <c r="E132" s="286">
        <v>3400</v>
      </c>
      <c r="F132" s="112"/>
    </row>
    <row r="133" spans="1:6" ht="11.25" customHeight="1" x14ac:dyDescent="0.2">
      <c r="A133" s="111" t="s">
        <v>89</v>
      </c>
      <c r="B133" s="679"/>
      <c r="C133" s="678"/>
      <c r="D133" s="679"/>
      <c r="E133" s="680"/>
      <c r="F133" s="112"/>
    </row>
    <row r="134" spans="1:6" ht="11.25" customHeight="1" x14ac:dyDescent="0.2">
      <c r="A134" s="111" t="s">
        <v>90</v>
      </c>
      <c r="B134" s="679"/>
      <c r="C134" s="678"/>
      <c r="D134" s="679"/>
      <c r="E134" s="680"/>
      <c r="F134" s="112"/>
    </row>
    <row r="135" spans="1:6" ht="11.25" customHeight="1" x14ac:dyDescent="0.2">
      <c r="A135" s="111" t="s">
        <v>420</v>
      </c>
      <c r="B135" s="351"/>
      <c r="C135" s="331">
        <v>470</v>
      </c>
      <c r="D135" s="351"/>
      <c r="E135" s="286">
        <v>710</v>
      </c>
      <c r="F135" s="112"/>
    </row>
    <row r="136" spans="1:6" ht="11.25" customHeight="1" x14ac:dyDescent="0.2">
      <c r="A136" s="111" t="s">
        <v>291</v>
      </c>
      <c r="B136" s="351"/>
      <c r="C136" s="678">
        <v>5800</v>
      </c>
      <c r="D136" s="351"/>
      <c r="E136" s="286">
        <v>2100</v>
      </c>
      <c r="F136" s="112"/>
    </row>
    <row r="137" spans="1:6" ht="11.25" customHeight="1" x14ac:dyDescent="0.2">
      <c r="A137" s="111" t="s">
        <v>21</v>
      </c>
      <c r="B137" s="351">
        <v>2.0000000000000001E-4</v>
      </c>
      <c r="C137" s="331">
        <v>0.73</v>
      </c>
      <c r="D137" s="351">
        <v>2.0000000000000001E-4</v>
      </c>
      <c r="E137" s="286">
        <v>0.21</v>
      </c>
      <c r="F137" s="112"/>
    </row>
    <row r="138" spans="1:6" ht="11.25" customHeight="1" x14ac:dyDescent="0.2">
      <c r="A138" s="111" t="s">
        <v>44</v>
      </c>
      <c r="B138" s="682"/>
      <c r="C138" s="331"/>
      <c r="D138" s="682"/>
      <c r="E138" s="286"/>
      <c r="F138" s="112"/>
    </row>
    <row r="139" spans="1:6" ht="11.25" customHeight="1" x14ac:dyDescent="0.2">
      <c r="A139" s="111" t="s">
        <v>43</v>
      </c>
      <c r="B139" s="682"/>
      <c r="C139" s="331"/>
      <c r="D139" s="351"/>
      <c r="E139" s="286"/>
      <c r="F139" s="112"/>
    </row>
    <row r="140" spans="1:6" ht="11.25" customHeight="1" x14ac:dyDescent="0.2">
      <c r="A140" s="111" t="s">
        <v>665</v>
      </c>
      <c r="B140" s="682"/>
      <c r="C140" s="331"/>
      <c r="D140" s="351"/>
      <c r="E140" s="286"/>
      <c r="F140" s="112"/>
    </row>
    <row r="141" spans="1:6" ht="11.25" customHeight="1" x14ac:dyDescent="0.2">
      <c r="A141" s="111" t="s">
        <v>705</v>
      </c>
      <c r="B141" s="351"/>
      <c r="C141" s="331"/>
      <c r="D141" s="351"/>
      <c r="E141" s="286"/>
      <c r="F141" s="112"/>
    </row>
    <row r="142" spans="1:6" ht="11.25" customHeight="1" x14ac:dyDescent="0.2">
      <c r="A142" s="111" t="s">
        <v>706</v>
      </c>
      <c r="B142" s="351"/>
      <c r="C142" s="331">
        <v>6000</v>
      </c>
      <c r="D142" s="351"/>
      <c r="E142" s="286">
        <v>10400</v>
      </c>
      <c r="F142" s="112"/>
    </row>
    <row r="143" spans="1:6" ht="11.25" customHeight="1" x14ac:dyDescent="0.2">
      <c r="A143" s="111" t="s">
        <v>421</v>
      </c>
      <c r="B143" s="351"/>
      <c r="C143" s="331">
        <v>6000</v>
      </c>
      <c r="D143" s="351"/>
      <c r="E143" s="286"/>
      <c r="F143" s="112"/>
    </row>
    <row r="144" spans="1:6" ht="11.25" customHeight="1" x14ac:dyDescent="0.2">
      <c r="A144" s="111" t="s">
        <v>422</v>
      </c>
      <c r="B144" s="351"/>
      <c r="C144" s="331">
        <v>15000</v>
      </c>
      <c r="D144" s="351"/>
      <c r="E144" s="286">
        <v>700</v>
      </c>
      <c r="F144" s="112"/>
    </row>
    <row r="145" spans="1:6" ht="11.25" customHeight="1" x14ac:dyDescent="0.2">
      <c r="A145" s="111" t="s">
        <v>423</v>
      </c>
      <c r="B145" s="351"/>
      <c r="C145" s="263"/>
      <c r="D145" s="351"/>
      <c r="E145" s="286"/>
      <c r="F145" s="112"/>
    </row>
    <row r="146" spans="1:6" ht="11.25" customHeight="1" x14ac:dyDescent="0.2">
      <c r="A146" s="111" t="s">
        <v>424</v>
      </c>
      <c r="B146" s="351"/>
      <c r="C146" s="263"/>
      <c r="D146" s="351"/>
      <c r="E146" s="286"/>
      <c r="F146" s="112"/>
    </row>
    <row r="147" spans="1:6" ht="11.25" customHeight="1" x14ac:dyDescent="0.2">
      <c r="A147" s="134" t="s">
        <v>91</v>
      </c>
      <c r="B147" s="351"/>
      <c r="C147" s="263"/>
      <c r="D147" s="351"/>
      <c r="E147" s="286"/>
      <c r="F147" s="112"/>
    </row>
    <row r="148" spans="1:6" ht="11.25" customHeight="1" x14ac:dyDescent="0.2">
      <c r="A148" s="111" t="s">
        <v>92</v>
      </c>
      <c r="B148" s="679"/>
      <c r="C148" s="683"/>
      <c r="D148" s="679"/>
      <c r="E148" s="680"/>
      <c r="F148" s="112"/>
    </row>
    <row r="149" spans="1:6" ht="11.25" customHeight="1" x14ac:dyDescent="0.2">
      <c r="A149" s="111" t="s">
        <v>93</v>
      </c>
      <c r="B149" s="679"/>
      <c r="C149" s="678"/>
      <c r="D149" s="679"/>
      <c r="E149" s="680"/>
      <c r="F149" s="112"/>
    </row>
    <row r="150" spans="1:6" ht="11.25" customHeight="1" x14ac:dyDescent="0.2">
      <c r="A150" s="111" t="s">
        <v>94</v>
      </c>
      <c r="B150" s="679"/>
      <c r="C150" s="678"/>
      <c r="D150" s="679"/>
      <c r="E150" s="680"/>
      <c r="F150" s="112"/>
    </row>
    <row r="151" spans="1:6" ht="11.25" customHeight="1" x14ac:dyDescent="0.2">
      <c r="A151" s="111" t="s">
        <v>513</v>
      </c>
      <c r="B151" s="679"/>
      <c r="C151" s="678"/>
      <c r="D151" s="679"/>
      <c r="E151" s="680"/>
      <c r="F151" s="112"/>
    </row>
    <row r="152" spans="1:6" ht="11.25" customHeight="1" x14ac:dyDescent="0.2">
      <c r="A152" s="353" t="s">
        <v>802</v>
      </c>
      <c r="B152" s="677"/>
      <c r="C152" s="678"/>
      <c r="D152" s="679"/>
      <c r="E152" s="680"/>
      <c r="F152" s="112"/>
    </row>
    <row r="153" spans="1:6" ht="11.25" customHeight="1" x14ac:dyDescent="0.2">
      <c r="A153" s="353" t="s">
        <v>514</v>
      </c>
      <c r="B153" s="677"/>
      <c r="C153" s="678"/>
      <c r="D153" s="679"/>
      <c r="E153" s="680"/>
      <c r="F153" s="112"/>
    </row>
    <row r="154" spans="1:6" ht="11.25" customHeight="1" x14ac:dyDescent="0.2">
      <c r="A154" s="353" t="s">
        <v>516</v>
      </c>
      <c r="B154" s="677"/>
      <c r="C154" s="678"/>
      <c r="D154" s="679"/>
      <c r="E154" s="680"/>
      <c r="F154" s="112"/>
    </row>
    <row r="155" spans="1:6" ht="11.25" customHeight="1" x14ac:dyDescent="0.2">
      <c r="A155" s="353" t="s">
        <v>425</v>
      </c>
      <c r="B155" s="398"/>
      <c r="C155" s="331"/>
      <c r="D155" s="351"/>
      <c r="E155" s="286"/>
      <c r="F155" s="112"/>
    </row>
    <row r="156" spans="1:6" ht="11.25" customHeight="1" x14ac:dyDescent="0.2">
      <c r="A156" s="353" t="s">
        <v>426</v>
      </c>
      <c r="B156" s="398"/>
      <c r="C156" s="331"/>
      <c r="D156" s="351"/>
      <c r="E156" s="286"/>
      <c r="F156" s="112"/>
    </row>
    <row r="157" spans="1:6" ht="11.25" customHeight="1" x14ac:dyDescent="0.2">
      <c r="A157" s="353" t="s">
        <v>427</v>
      </c>
      <c r="B157" s="398"/>
      <c r="C157" s="331"/>
      <c r="D157" s="351"/>
      <c r="E157" s="286"/>
      <c r="F157" s="112"/>
    </row>
    <row r="158" spans="1:6" ht="11.25" customHeight="1" thickBot="1" x14ac:dyDescent="0.25">
      <c r="A158" s="113" t="s">
        <v>428</v>
      </c>
      <c r="B158" s="408">
        <v>22</v>
      </c>
      <c r="C158" s="333">
        <v>22</v>
      </c>
      <c r="D158" s="523">
        <v>86</v>
      </c>
      <c r="E158" s="293">
        <v>95</v>
      </c>
      <c r="F158" s="112"/>
    </row>
    <row r="159" spans="1:6" ht="11.25" customHeight="1" thickTop="1" x14ac:dyDescent="0.2">
      <c r="A159" s="334"/>
      <c r="B159" s="684"/>
      <c r="C159" s="684"/>
      <c r="D159" s="684"/>
      <c r="E159" s="362"/>
    </row>
    <row r="160" spans="1:6" ht="11.25" customHeight="1" x14ac:dyDescent="0.2">
      <c r="A160" s="65" t="s">
        <v>702</v>
      </c>
      <c r="B160" s="256"/>
      <c r="C160" s="256"/>
      <c r="D160" s="107"/>
      <c r="E160" s="685"/>
    </row>
    <row r="161" spans="1:5" ht="11.25" customHeight="1" thickBot="1" x14ac:dyDescent="0.25">
      <c r="A161" s="686" t="s">
        <v>978</v>
      </c>
      <c r="B161" s="687"/>
      <c r="C161" s="687"/>
      <c r="D161" s="688"/>
      <c r="E161" s="689"/>
    </row>
    <row r="162" spans="1:5" ht="13.5" thickTop="1" x14ac:dyDescent="0.2"/>
  </sheetData>
  <sheetProtection algorithmName="SHA-512" hashValue="BTVumJWWfvZM5v7oslb7SztsvWJ5uUtkX0VMKw7gyIOP+QFDSkTfodqXzbMUYtV59qGzvncBJIhS56fRpz3ilw==" saltValue="ANN9esXbZB9Jh7zZc84lkQ==" spinCount="100000" sheet="1" objects="1" scenarios="1"/>
  <phoneticPr fontId="15" type="noConversion"/>
  <printOptions horizontalCentered="1"/>
  <pageMargins left="0.75" right="0.75" top="0.51" bottom="1" header="0.5" footer="0.5"/>
  <pageSetup scale="97" fitToHeight="4" orientation="portrait" r:id="rId1"/>
  <headerFooter alignWithMargins="0">
    <oddFooter>&amp;LHawai'i DOH
Fall 2017&amp;CPage &amp;P of &amp;N&amp;R&amp;A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Q180"/>
  <sheetViews>
    <sheetView zoomScaleNormal="100" workbookViewId="0">
      <pane xSplit="4665" ySplit="2775" topLeftCell="C6" activePane="bottomLeft"/>
      <selection activeCell="I16" sqref="I16"/>
      <selection pane="topRight" activeCell="I16" sqref="I16"/>
      <selection pane="bottomLeft" activeCell="I16" sqref="I16"/>
      <selection pane="bottomRight" activeCell="I16" sqref="I16"/>
    </sheetView>
  </sheetViews>
  <sheetFormatPr defaultColWidth="9.140625" defaultRowHeight="12.75" x14ac:dyDescent="0.2"/>
  <cols>
    <col min="1" max="1" width="40.7109375" style="112" customWidth="1"/>
    <col min="2" max="4" width="10.7109375" style="341" customWidth="1"/>
    <col min="5" max="5" width="25.7109375" style="580" customWidth="1"/>
    <col min="6" max="6" width="10.7109375" style="341" customWidth="1"/>
    <col min="7" max="7" width="25.7109375" style="341" customWidth="1"/>
    <col min="8" max="10" width="10.7109375" style="341" customWidth="1"/>
    <col min="11" max="11" width="25.7109375" style="228" customWidth="1"/>
    <col min="12" max="12" width="10.7109375" style="341" customWidth="1"/>
    <col min="13" max="13" width="25.7109375" style="341" customWidth="1"/>
    <col min="14" max="15" width="9" style="296"/>
    <col min="16" max="16" width="9.140625" style="112"/>
    <col min="17" max="17" width="9.140625" style="563"/>
    <col min="18" max="16384" width="9.140625" style="112"/>
  </cols>
  <sheetData>
    <row r="1" spans="1:17" s="107" customFormat="1" ht="15.75" x14ac:dyDescent="0.25">
      <c r="A1" s="626" t="s">
        <v>130</v>
      </c>
      <c r="B1" s="363"/>
      <c r="C1" s="363"/>
      <c r="D1" s="363"/>
      <c r="E1" s="363"/>
      <c r="F1" s="363"/>
      <c r="G1" s="363"/>
      <c r="H1" s="363"/>
      <c r="I1" s="363"/>
      <c r="J1" s="363"/>
      <c r="K1" s="565"/>
      <c r="L1" s="363"/>
      <c r="M1" s="363"/>
      <c r="Q1" s="476"/>
    </row>
    <row r="2" spans="1:17" s="107" customFormat="1" ht="15" x14ac:dyDescent="0.25">
      <c r="A2" s="564" t="s">
        <v>29</v>
      </c>
      <c r="B2" s="363"/>
      <c r="C2" s="363"/>
      <c r="D2" s="363"/>
      <c r="E2" s="363"/>
      <c r="F2" s="363"/>
      <c r="G2" s="363"/>
      <c r="H2" s="363"/>
      <c r="I2" s="363"/>
      <c r="J2" s="363"/>
      <c r="K2" s="565"/>
      <c r="L2" s="363"/>
      <c r="M2" s="363"/>
      <c r="Q2" s="476"/>
    </row>
    <row r="3" spans="1:17" s="107" customFormat="1" ht="12" thickBot="1" x14ac:dyDescent="0.25">
      <c r="A3" s="565"/>
      <c r="B3" s="256"/>
      <c r="C3" s="256"/>
      <c r="D3" s="256"/>
      <c r="E3" s="566"/>
      <c r="F3" s="256"/>
      <c r="G3" s="256"/>
      <c r="H3" s="256"/>
      <c r="I3" s="256"/>
      <c r="J3" s="256"/>
      <c r="K3" s="628"/>
      <c r="L3" s="256"/>
      <c r="M3" s="256"/>
      <c r="Q3" s="476"/>
    </row>
    <row r="4" spans="1:17" s="110" customFormat="1" ht="23.25" customHeight="1" thickTop="1" thickBot="1" x14ac:dyDescent="0.25">
      <c r="A4" s="584"/>
      <c r="B4" s="1008" t="s">
        <v>593</v>
      </c>
      <c r="C4" s="1009"/>
      <c r="D4" s="1009"/>
      <c r="E4" s="1009"/>
      <c r="F4" s="1009"/>
      <c r="G4" s="1010"/>
      <c r="H4" s="1011" t="s">
        <v>46</v>
      </c>
      <c r="I4" s="1012"/>
      <c r="J4" s="1012"/>
      <c r="K4" s="1012"/>
      <c r="L4" s="1012"/>
      <c r="M4" s="1013"/>
      <c r="Q4" s="690"/>
    </row>
    <row r="5" spans="1:17" s="110" customFormat="1" ht="60" customHeight="1" thickBot="1" x14ac:dyDescent="0.25">
      <c r="A5" s="589" t="s">
        <v>523</v>
      </c>
      <c r="B5" s="655" t="s">
        <v>916</v>
      </c>
      <c r="C5" s="343" t="s">
        <v>917</v>
      </c>
      <c r="D5" s="691" t="s">
        <v>659</v>
      </c>
      <c r="E5" s="692" t="s">
        <v>429</v>
      </c>
      <c r="F5" s="691" t="s">
        <v>658</v>
      </c>
      <c r="G5" s="693" t="s">
        <v>429</v>
      </c>
      <c r="H5" s="694" t="s">
        <v>916</v>
      </c>
      <c r="I5" s="343" t="s">
        <v>917</v>
      </c>
      <c r="J5" s="691" t="s">
        <v>659</v>
      </c>
      <c r="K5" s="695" t="s">
        <v>429</v>
      </c>
      <c r="L5" s="691" t="s">
        <v>658</v>
      </c>
      <c r="M5" s="696" t="s">
        <v>429</v>
      </c>
      <c r="Q5" s="690"/>
    </row>
    <row r="6" spans="1:17" s="110" customFormat="1" ht="11.25" customHeight="1" x14ac:dyDescent="0.2">
      <c r="A6" s="111" t="s">
        <v>477</v>
      </c>
      <c r="B6" s="352">
        <v>15</v>
      </c>
      <c r="C6" s="331"/>
      <c r="D6" s="263"/>
      <c r="E6" s="697"/>
      <c r="F6" s="281">
        <v>300</v>
      </c>
      <c r="G6" s="593" t="s">
        <v>867</v>
      </c>
      <c r="H6" s="429">
        <v>20</v>
      </c>
      <c r="I6" s="331"/>
      <c r="J6" s="263"/>
      <c r="K6" s="698"/>
      <c r="L6" s="263">
        <v>300</v>
      </c>
      <c r="M6" s="669" t="s">
        <v>867</v>
      </c>
      <c r="Q6" s="690"/>
    </row>
    <row r="7" spans="1:17" s="110" customFormat="1" ht="11.25" customHeight="1" x14ac:dyDescent="0.2">
      <c r="A7" s="111" t="s">
        <v>478</v>
      </c>
      <c r="B7" s="352">
        <v>13</v>
      </c>
      <c r="C7" s="331"/>
      <c r="D7" s="263"/>
      <c r="E7" s="697"/>
      <c r="F7" s="263">
        <v>300</v>
      </c>
      <c r="G7" s="594" t="s">
        <v>867</v>
      </c>
      <c r="H7" s="429">
        <v>307</v>
      </c>
      <c r="I7" s="331"/>
      <c r="J7" s="263"/>
      <c r="K7" s="698"/>
      <c r="L7" s="263">
        <v>300</v>
      </c>
      <c r="M7" s="669" t="s">
        <v>867</v>
      </c>
      <c r="Q7" s="690"/>
    </row>
    <row r="8" spans="1:17" s="110" customFormat="1" ht="11.25" customHeight="1" x14ac:dyDescent="0.2">
      <c r="A8" s="111" t="s">
        <v>479</v>
      </c>
      <c r="B8" s="352">
        <v>1700</v>
      </c>
      <c r="C8" s="331">
        <v>15000</v>
      </c>
      <c r="D8" s="263"/>
      <c r="E8" s="697"/>
      <c r="F8" s="263"/>
      <c r="G8" s="594"/>
      <c r="H8" s="429">
        <v>1500</v>
      </c>
      <c r="I8" s="331">
        <v>28000</v>
      </c>
      <c r="J8" s="263"/>
      <c r="K8" s="698"/>
      <c r="L8" s="263"/>
      <c r="M8" s="669"/>
      <c r="Q8" s="690"/>
    </row>
    <row r="9" spans="1:17" s="110" customFormat="1" ht="11.25" customHeight="1" x14ac:dyDescent="0.2">
      <c r="A9" s="111" t="s">
        <v>480</v>
      </c>
      <c r="B9" s="352">
        <v>3.5000000000000003E-2</v>
      </c>
      <c r="C9" s="331">
        <v>3</v>
      </c>
      <c r="D9" s="263"/>
      <c r="E9" s="697"/>
      <c r="F9" s="263"/>
      <c r="G9" s="594"/>
      <c r="H9" s="429">
        <v>1.3999999999999999E-4</v>
      </c>
      <c r="I9" s="331">
        <v>1.3</v>
      </c>
      <c r="J9" s="263"/>
      <c r="K9" s="698"/>
      <c r="L9" s="263"/>
      <c r="M9" s="669"/>
      <c r="Q9" s="690"/>
    </row>
    <row r="10" spans="1:17" s="110" customFormat="1" ht="11.25" customHeight="1" x14ac:dyDescent="0.2">
      <c r="A10" s="111" t="s">
        <v>133</v>
      </c>
      <c r="B10" s="699"/>
      <c r="C10" s="678"/>
      <c r="D10" s="683">
        <v>700</v>
      </c>
      <c r="E10" s="700" t="s">
        <v>920</v>
      </c>
      <c r="F10" s="683">
        <v>1800</v>
      </c>
      <c r="G10" s="701" t="s">
        <v>920</v>
      </c>
      <c r="H10" s="702"/>
      <c r="I10" s="678"/>
      <c r="J10" s="683">
        <v>700</v>
      </c>
      <c r="K10" s="703" t="s">
        <v>921</v>
      </c>
      <c r="L10" s="683">
        <v>1800</v>
      </c>
      <c r="M10" s="704" t="s">
        <v>921</v>
      </c>
      <c r="Q10" s="690"/>
    </row>
    <row r="11" spans="1:17" s="110" customFormat="1" ht="11.25" customHeight="1" x14ac:dyDescent="0.2">
      <c r="A11" s="134" t="s">
        <v>134</v>
      </c>
      <c r="B11" s="699">
        <v>18</v>
      </c>
      <c r="C11" s="678">
        <v>160</v>
      </c>
      <c r="D11" s="683"/>
      <c r="E11" s="700"/>
      <c r="F11" s="683"/>
      <c r="G11" s="701"/>
      <c r="H11" s="702">
        <v>20</v>
      </c>
      <c r="I11" s="678">
        <v>180</v>
      </c>
      <c r="J11" s="683"/>
      <c r="K11" s="705"/>
      <c r="L11" s="683"/>
      <c r="M11" s="704"/>
      <c r="Q11" s="690"/>
    </row>
    <row r="12" spans="1:17" s="110" customFormat="1" ht="11.25" customHeight="1" x14ac:dyDescent="0.2">
      <c r="A12" s="134" t="s">
        <v>68</v>
      </c>
      <c r="B12" s="699">
        <v>11</v>
      </c>
      <c r="C12" s="678">
        <v>98</v>
      </c>
      <c r="D12" s="683"/>
      <c r="E12" s="700"/>
      <c r="F12" s="683"/>
      <c r="G12" s="701"/>
      <c r="H12" s="702"/>
      <c r="I12" s="678"/>
      <c r="J12" s="683">
        <v>11</v>
      </c>
      <c r="K12" s="706" t="s">
        <v>915</v>
      </c>
      <c r="L12" s="683">
        <v>98</v>
      </c>
      <c r="M12" s="707" t="s">
        <v>915</v>
      </c>
      <c r="Q12" s="690"/>
    </row>
    <row r="13" spans="1:17" s="110" customFormat="1" ht="11.25" customHeight="1" x14ac:dyDescent="0.2">
      <c r="A13" s="111" t="s">
        <v>481</v>
      </c>
      <c r="B13" s="352">
        <v>0.02</v>
      </c>
      <c r="C13" s="331">
        <v>0.18</v>
      </c>
      <c r="D13" s="263"/>
      <c r="E13" s="697"/>
      <c r="F13" s="263"/>
      <c r="G13" s="594"/>
      <c r="H13" s="429">
        <v>0.73</v>
      </c>
      <c r="I13" s="331">
        <v>13</v>
      </c>
      <c r="J13" s="263"/>
      <c r="K13" s="698"/>
      <c r="L13" s="263">
        <v>300</v>
      </c>
      <c r="M13" s="669" t="s">
        <v>867</v>
      </c>
      <c r="Q13" s="690"/>
    </row>
    <row r="14" spans="1:17" s="110" customFormat="1" ht="11.25" customHeight="1" x14ac:dyDescent="0.2">
      <c r="A14" s="111" t="s">
        <v>482</v>
      </c>
      <c r="B14" s="352">
        <v>130</v>
      </c>
      <c r="C14" s="331">
        <v>300</v>
      </c>
      <c r="D14" s="263"/>
      <c r="E14" s="697"/>
      <c r="F14" s="263"/>
      <c r="G14" s="594"/>
      <c r="H14" s="429">
        <v>30</v>
      </c>
      <c r="I14" s="331">
        <v>180</v>
      </c>
      <c r="J14" s="263"/>
      <c r="K14" s="697"/>
      <c r="L14" s="263"/>
      <c r="M14" s="669"/>
      <c r="Q14" s="690"/>
    </row>
    <row r="15" spans="1:17" s="110" customFormat="1" ht="11.25" customHeight="1" x14ac:dyDescent="0.2">
      <c r="A15" s="111" t="s">
        <v>584</v>
      </c>
      <c r="B15" s="352">
        <v>150</v>
      </c>
      <c r="C15" s="331">
        <v>340</v>
      </c>
      <c r="D15" s="263"/>
      <c r="E15" s="697"/>
      <c r="F15" s="263"/>
      <c r="G15" s="594"/>
      <c r="H15" s="429">
        <v>36</v>
      </c>
      <c r="I15" s="331">
        <v>69</v>
      </c>
      <c r="J15" s="263"/>
      <c r="K15" s="697"/>
      <c r="L15" s="263"/>
      <c r="M15" s="669"/>
      <c r="Q15" s="690"/>
    </row>
    <row r="16" spans="1:17" s="110" customFormat="1" ht="11.25" customHeight="1" x14ac:dyDescent="0.2">
      <c r="A16" s="111" t="s">
        <v>69</v>
      </c>
      <c r="B16" s="699">
        <v>12</v>
      </c>
      <c r="C16" s="678">
        <v>330</v>
      </c>
      <c r="D16" s="683"/>
      <c r="E16" s="700"/>
      <c r="F16" s="683"/>
      <c r="G16" s="701"/>
      <c r="H16" s="702"/>
      <c r="I16" s="678"/>
      <c r="J16" s="683">
        <v>12</v>
      </c>
      <c r="K16" s="706" t="s">
        <v>915</v>
      </c>
      <c r="L16" s="683">
        <v>330</v>
      </c>
      <c r="M16" s="707" t="s">
        <v>915</v>
      </c>
      <c r="Q16" s="690"/>
    </row>
    <row r="17" spans="1:17" s="110" customFormat="1" ht="11.25" customHeight="1" x14ac:dyDescent="0.2">
      <c r="A17" s="111" t="s">
        <v>585</v>
      </c>
      <c r="B17" s="352">
        <v>220</v>
      </c>
      <c r="C17" s="331">
        <v>2000</v>
      </c>
      <c r="D17" s="263"/>
      <c r="E17" s="616"/>
      <c r="F17" s="263"/>
      <c r="G17" s="594"/>
      <c r="H17" s="429">
        <v>220</v>
      </c>
      <c r="I17" s="331">
        <v>2000</v>
      </c>
      <c r="J17" s="263"/>
      <c r="K17" s="616"/>
      <c r="L17" s="263"/>
      <c r="M17" s="669"/>
      <c r="Q17" s="690"/>
    </row>
    <row r="18" spans="1:17" s="110" customFormat="1" ht="11.25" customHeight="1" x14ac:dyDescent="0.2">
      <c r="A18" s="111" t="s">
        <v>964</v>
      </c>
      <c r="B18" s="352"/>
      <c r="C18" s="331"/>
      <c r="D18" s="263">
        <v>0.14000000000000001</v>
      </c>
      <c r="E18" s="698" t="s">
        <v>966</v>
      </c>
      <c r="F18" s="263">
        <v>2.8</v>
      </c>
      <c r="G18" s="594" t="s">
        <v>965</v>
      </c>
      <c r="H18" s="429"/>
      <c r="I18" s="331"/>
      <c r="J18" s="263">
        <v>0.14000000000000001</v>
      </c>
      <c r="K18" s="698" t="s">
        <v>967</v>
      </c>
      <c r="L18" s="263">
        <v>2.8</v>
      </c>
      <c r="M18" s="669" t="s">
        <v>968</v>
      </c>
      <c r="Q18" s="690"/>
    </row>
    <row r="19" spans="1:17" s="110" customFormat="1" ht="11.25" customHeight="1" x14ac:dyDescent="0.2">
      <c r="A19" s="111" t="s">
        <v>586</v>
      </c>
      <c r="B19" s="352">
        <v>160</v>
      </c>
      <c r="C19" s="331">
        <v>700</v>
      </c>
      <c r="D19" s="263"/>
      <c r="E19" s="697"/>
      <c r="F19" s="263"/>
      <c r="G19" s="594"/>
      <c r="H19" s="429">
        <v>71.3</v>
      </c>
      <c r="I19" s="331"/>
      <c r="J19" s="263"/>
      <c r="K19" s="698"/>
      <c r="L19" s="263">
        <v>700</v>
      </c>
      <c r="M19" s="707" t="s">
        <v>915</v>
      </c>
      <c r="Q19" s="690"/>
    </row>
    <row r="20" spans="1:17" s="110" customFormat="1" ht="11.25" customHeight="1" x14ac:dyDescent="0.2">
      <c r="A20" s="111" t="s">
        <v>587</v>
      </c>
      <c r="B20" s="352">
        <v>4.7</v>
      </c>
      <c r="C20" s="331"/>
      <c r="D20" s="263"/>
      <c r="E20" s="697"/>
      <c r="F20" s="263">
        <v>300</v>
      </c>
      <c r="G20" s="594" t="s">
        <v>867</v>
      </c>
      <c r="H20" s="429">
        <v>2.7E-2</v>
      </c>
      <c r="I20" s="331"/>
      <c r="J20" s="263"/>
      <c r="K20" s="698"/>
      <c r="L20" s="263">
        <v>300</v>
      </c>
      <c r="M20" s="669" t="s">
        <v>867</v>
      </c>
      <c r="Q20" s="690"/>
    </row>
    <row r="21" spans="1:17" s="110" customFormat="1" ht="11.25" customHeight="1" x14ac:dyDescent="0.2">
      <c r="A21" s="111" t="s">
        <v>588</v>
      </c>
      <c r="B21" s="352">
        <v>0.06</v>
      </c>
      <c r="C21" s="331"/>
      <c r="D21" s="263"/>
      <c r="E21" s="697"/>
      <c r="F21" s="263">
        <v>300</v>
      </c>
      <c r="G21" s="594" t="s">
        <v>867</v>
      </c>
      <c r="H21" s="429">
        <v>0.3</v>
      </c>
      <c r="I21" s="331"/>
      <c r="J21" s="263"/>
      <c r="K21" s="698"/>
      <c r="L21" s="263">
        <v>300</v>
      </c>
      <c r="M21" s="669" t="s">
        <v>867</v>
      </c>
      <c r="Q21" s="690"/>
    </row>
    <row r="22" spans="1:17" s="110" customFormat="1" ht="11.25" customHeight="1" x14ac:dyDescent="0.2">
      <c r="A22" s="111" t="s">
        <v>589</v>
      </c>
      <c r="B22" s="352">
        <v>2.6</v>
      </c>
      <c r="C22" s="331"/>
      <c r="D22" s="263"/>
      <c r="E22" s="708"/>
      <c r="F22" s="263">
        <v>300</v>
      </c>
      <c r="G22" s="594" t="s">
        <v>867</v>
      </c>
      <c r="H22" s="429">
        <v>0.68</v>
      </c>
      <c r="I22" s="331"/>
      <c r="J22" s="263"/>
      <c r="K22" s="698"/>
      <c r="L22" s="263">
        <v>300</v>
      </c>
      <c r="M22" s="669" t="s">
        <v>867</v>
      </c>
      <c r="Q22" s="690"/>
    </row>
    <row r="23" spans="1:17" s="110" customFormat="1" ht="11.25" customHeight="1" x14ac:dyDescent="0.2">
      <c r="A23" s="111" t="s">
        <v>590</v>
      </c>
      <c r="B23" s="352">
        <v>0.44</v>
      </c>
      <c r="C23" s="331"/>
      <c r="D23" s="263"/>
      <c r="E23" s="697"/>
      <c r="F23" s="263">
        <v>300</v>
      </c>
      <c r="G23" s="594" t="s">
        <v>867</v>
      </c>
      <c r="H23" s="429">
        <v>0.44</v>
      </c>
      <c r="I23" s="331"/>
      <c r="J23" s="263"/>
      <c r="K23" s="698"/>
      <c r="L23" s="263">
        <v>300</v>
      </c>
      <c r="M23" s="669" t="s">
        <v>867</v>
      </c>
      <c r="Q23" s="690"/>
    </row>
    <row r="24" spans="1:17" s="110" customFormat="1" ht="11.25" customHeight="1" x14ac:dyDescent="0.2">
      <c r="A24" s="111" t="s">
        <v>591</v>
      </c>
      <c r="B24" s="352">
        <v>0.64</v>
      </c>
      <c r="C24" s="331"/>
      <c r="D24" s="263"/>
      <c r="E24" s="697"/>
      <c r="F24" s="263">
        <v>300</v>
      </c>
      <c r="G24" s="594" t="s">
        <v>867</v>
      </c>
      <c r="H24" s="429">
        <v>0.64</v>
      </c>
      <c r="I24" s="331"/>
      <c r="J24" s="263"/>
      <c r="K24" s="698"/>
      <c r="L24" s="263">
        <v>300</v>
      </c>
      <c r="M24" s="669" t="s">
        <v>867</v>
      </c>
      <c r="Q24" s="690"/>
    </row>
    <row r="25" spans="1:17" s="110" customFormat="1" ht="11.25" customHeight="1" x14ac:dyDescent="0.2">
      <c r="A25" s="111" t="s">
        <v>100</v>
      </c>
      <c r="B25" s="352">
        <v>11</v>
      </c>
      <c r="C25" s="331">
        <v>93</v>
      </c>
      <c r="D25" s="263"/>
      <c r="E25" s="616"/>
      <c r="F25" s="263"/>
      <c r="G25" s="594"/>
      <c r="H25" s="429">
        <v>0.66</v>
      </c>
      <c r="I25" s="331">
        <v>35</v>
      </c>
      <c r="J25" s="263"/>
      <c r="K25" s="616"/>
      <c r="L25" s="263"/>
      <c r="M25" s="669"/>
      <c r="Q25" s="690"/>
    </row>
    <row r="26" spans="1:17" s="110" customFormat="1" ht="11.25" customHeight="1" x14ac:dyDescent="0.2">
      <c r="A26" s="111" t="s">
        <v>195</v>
      </c>
      <c r="B26" s="352">
        <v>6.5</v>
      </c>
      <c r="C26" s="331">
        <v>26</v>
      </c>
      <c r="D26" s="263"/>
      <c r="E26" s="697"/>
      <c r="F26" s="263"/>
      <c r="G26" s="594"/>
      <c r="H26" s="429">
        <v>14</v>
      </c>
      <c r="I26" s="331"/>
      <c r="J26" s="263"/>
      <c r="K26" s="698"/>
      <c r="L26" s="263">
        <v>26</v>
      </c>
      <c r="M26" s="707" t="s">
        <v>915</v>
      </c>
      <c r="Q26" s="690"/>
    </row>
    <row r="27" spans="1:17" s="110" customFormat="1" ht="11.25" customHeight="1" x14ac:dyDescent="0.2">
      <c r="A27" s="111" t="s">
        <v>101</v>
      </c>
      <c r="B27" s="352"/>
      <c r="C27" s="331"/>
      <c r="D27" s="263">
        <v>2380</v>
      </c>
      <c r="E27" s="697" t="s">
        <v>950</v>
      </c>
      <c r="F27" s="263">
        <v>23800</v>
      </c>
      <c r="G27" s="594" t="s">
        <v>951</v>
      </c>
      <c r="H27" s="429"/>
      <c r="I27" s="331"/>
      <c r="J27" s="263">
        <v>2380</v>
      </c>
      <c r="K27" s="697" t="s">
        <v>952</v>
      </c>
      <c r="L27" s="263">
        <v>23800</v>
      </c>
      <c r="M27" s="709" t="s">
        <v>953</v>
      </c>
      <c r="Q27" s="690"/>
    </row>
    <row r="28" spans="1:17" s="110" customFormat="1" ht="11.25" customHeight="1" x14ac:dyDescent="0.2">
      <c r="A28" s="353" t="s">
        <v>927</v>
      </c>
      <c r="B28" s="352"/>
      <c r="C28" s="331"/>
      <c r="D28" s="263"/>
      <c r="E28" s="697"/>
      <c r="F28" s="263"/>
      <c r="G28" s="594"/>
      <c r="H28" s="429"/>
      <c r="I28" s="331"/>
      <c r="J28" s="263"/>
      <c r="K28" s="698"/>
      <c r="L28" s="263"/>
      <c r="M28" s="669"/>
      <c r="Q28" s="690"/>
    </row>
    <row r="29" spans="1:17" s="110" customFormat="1" ht="11.25" customHeight="1" x14ac:dyDescent="0.2">
      <c r="A29" s="111" t="s">
        <v>102</v>
      </c>
      <c r="B29" s="352">
        <v>3</v>
      </c>
      <c r="C29" s="331">
        <v>27</v>
      </c>
      <c r="D29" s="263"/>
      <c r="E29" s="697"/>
      <c r="F29" s="263"/>
      <c r="G29" s="594"/>
      <c r="H29" s="429">
        <v>3</v>
      </c>
      <c r="I29" s="331">
        <v>27</v>
      </c>
      <c r="J29" s="263"/>
      <c r="K29" s="698"/>
      <c r="L29" s="263"/>
      <c r="M29" s="669"/>
      <c r="Q29" s="690"/>
    </row>
    <row r="30" spans="1:17" s="110" customFormat="1" ht="11.25" customHeight="1" x14ac:dyDescent="0.2">
      <c r="A30" s="111" t="s">
        <v>103</v>
      </c>
      <c r="B30" s="352">
        <v>7200</v>
      </c>
      <c r="C30" s="331">
        <v>34000</v>
      </c>
      <c r="D30" s="263"/>
      <c r="E30" s="616"/>
      <c r="F30" s="263"/>
      <c r="G30" s="594"/>
      <c r="H30" s="429">
        <v>1000</v>
      </c>
      <c r="I30" s="331"/>
      <c r="J30" s="263"/>
      <c r="K30" s="616"/>
      <c r="L30" s="263">
        <v>34000</v>
      </c>
      <c r="M30" s="707" t="s">
        <v>915</v>
      </c>
      <c r="Q30" s="690"/>
    </row>
    <row r="31" spans="1:17" s="110" customFormat="1" ht="11.25" customHeight="1" x14ac:dyDescent="0.2">
      <c r="A31" s="111" t="s">
        <v>104</v>
      </c>
      <c r="B31" s="352">
        <v>340</v>
      </c>
      <c r="C31" s="331">
        <v>3100</v>
      </c>
      <c r="D31" s="263"/>
      <c r="E31" s="697"/>
      <c r="F31" s="263"/>
      <c r="G31" s="594"/>
      <c r="H31" s="429"/>
      <c r="I31" s="331"/>
      <c r="J31" s="263">
        <v>340</v>
      </c>
      <c r="K31" s="706" t="s">
        <v>915</v>
      </c>
      <c r="L31" s="263">
        <v>3100</v>
      </c>
      <c r="M31" s="707" t="s">
        <v>915</v>
      </c>
      <c r="Q31" s="690"/>
    </row>
    <row r="32" spans="1:17" s="110" customFormat="1" ht="11.25" customHeight="1" x14ac:dyDescent="0.2">
      <c r="A32" s="111" t="s">
        <v>105</v>
      </c>
      <c r="B32" s="352">
        <v>230</v>
      </c>
      <c r="C32" s="331">
        <v>1100</v>
      </c>
      <c r="D32" s="263"/>
      <c r="E32" s="697"/>
      <c r="F32" s="263"/>
      <c r="G32" s="594"/>
      <c r="H32" s="429">
        <v>320</v>
      </c>
      <c r="I32" s="331">
        <v>2300</v>
      </c>
      <c r="J32" s="263"/>
      <c r="K32" s="698"/>
      <c r="L32" s="263"/>
      <c r="M32" s="669"/>
      <c r="Q32" s="690"/>
    </row>
    <row r="33" spans="1:17" s="110" customFormat="1" ht="11.25" customHeight="1" x14ac:dyDescent="0.2">
      <c r="A33" s="111" t="s">
        <v>106</v>
      </c>
      <c r="B33" s="352">
        <v>16</v>
      </c>
      <c r="C33" s="331">
        <v>38</v>
      </c>
      <c r="D33" s="263"/>
      <c r="E33" s="697"/>
      <c r="F33" s="263"/>
      <c r="G33" s="594"/>
      <c r="H33" s="429"/>
      <c r="I33" s="331"/>
      <c r="J33" s="263">
        <v>16</v>
      </c>
      <c r="K33" s="706" t="s">
        <v>915</v>
      </c>
      <c r="L33" s="263">
        <v>38</v>
      </c>
      <c r="M33" s="707" t="s">
        <v>915</v>
      </c>
      <c r="Q33" s="690"/>
    </row>
    <row r="34" spans="1:17" s="110" customFormat="1" ht="11.25" customHeight="1" x14ac:dyDescent="0.2">
      <c r="A34" s="111" t="s">
        <v>107</v>
      </c>
      <c r="B34" s="352">
        <v>0.25</v>
      </c>
      <c r="C34" s="331">
        <v>2</v>
      </c>
      <c r="D34" s="263"/>
      <c r="E34" s="616"/>
      <c r="F34" s="263"/>
      <c r="G34" s="594"/>
      <c r="H34" s="429">
        <v>8.8000000000000007</v>
      </c>
      <c r="I34" s="331">
        <v>40</v>
      </c>
      <c r="J34" s="263"/>
      <c r="K34" s="616"/>
      <c r="L34" s="263"/>
      <c r="M34" s="669"/>
      <c r="Q34" s="690"/>
    </row>
    <row r="35" spans="1:17" s="110" customFormat="1" ht="11.25" customHeight="1" x14ac:dyDescent="0.2">
      <c r="A35" s="111" t="s">
        <v>108</v>
      </c>
      <c r="B35" s="352">
        <v>77</v>
      </c>
      <c r="C35" s="331">
        <v>690</v>
      </c>
      <c r="D35" s="263"/>
      <c r="E35" s="697"/>
      <c r="F35" s="263"/>
      <c r="G35" s="594"/>
      <c r="H35" s="429">
        <v>9.8000000000000007</v>
      </c>
      <c r="I35" s="331">
        <v>180</v>
      </c>
      <c r="J35" s="263"/>
      <c r="K35" s="698"/>
      <c r="L35" s="263"/>
      <c r="M35" s="669"/>
      <c r="Q35" s="690"/>
    </row>
    <row r="36" spans="1:17" s="110" customFormat="1" ht="11.25" customHeight="1" x14ac:dyDescent="0.2">
      <c r="A36" s="111" t="s">
        <v>524</v>
      </c>
      <c r="B36" s="352">
        <v>4.3E-3</v>
      </c>
      <c r="C36" s="331">
        <v>2.4</v>
      </c>
      <c r="D36" s="263"/>
      <c r="E36" s="697"/>
      <c r="F36" s="263"/>
      <c r="G36" s="594"/>
      <c r="H36" s="429">
        <v>5.9000000000000003E-4</v>
      </c>
      <c r="I36" s="331">
        <v>4.0000000000000001E-3</v>
      </c>
      <c r="J36" s="263"/>
      <c r="K36" s="698"/>
      <c r="L36" s="263"/>
      <c r="M36" s="669"/>
      <c r="Q36" s="690"/>
    </row>
    <row r="37" spans="1:17" s="110" customFormat="1" ht="11.25" customHeight="1" x14ac:dyDescent="0.2">
      <c r="A37" s="111" t="s">
        <v>109</v>
      </c>
      <c r="B37" s="352">
        <v>19</v>
      </c>
      <c r="C37" s="331">
        <v>459</v>
      </c>
      <c r="D37" s="263"/>
      <c r="E37" s="697"/>
      <c r="F37" s="263"/>
      <c r="G37" s="594"/>
      <c r="H37" s="429"/>
      <c r="I37" s="331"/>
      <c r="J37" s="263">
        <v>19</v>
      </c>
      <c r="K37" s="706" t="s">
        <v>915</v>
      </c>
      <c r="L37" s="263">
        <v>459</v>
      </c>
      <c r="M37" s="707" t="s">
        <v>915</v>
      </c>
      <c r="Q37" s="690"/>
    </row>
    <row r="38" spans="1:17" s="110" customFormat="1" ht="11.25" customHeight="1" x14ac:dyDescent="0.2">
      <c r="A38" s="111" t="s">
        <v>110</v>
      </c>
      <c r="B38" s="352">
        <v>25</v>
      </c>
      <c r="C38" s="331">
        <v>220</v>
      </c>
      <c r="D38" s="263"/>
      <c r="E38" s="697"/>
      <c r="F38" s="263"/>
      <c r="G38" s="594"/>
      <c r="H38" s="429">
        <v>64</v>
      </c>
      <c r="I38" s="331">
        <v>1100</v>
      </c>
      <c r="J38" s="263"/>
      <c r="K38" s="698"/>
      <c r="L38" s="263"/>
      <c r="M38" s="669"/>
      <c r="Q38" s="690"/>
    </row>
    <row r="39" spans="1:17" ht="11.25" customHeight="1" x14ac:dyDescent="0.2">
      <c r="A39" s="111" t="s">
        <v>669</v>
      </c>
      <c r="B39" s="352"/>
      <c r="C39" s="331"/>
      <c r="D39" s="263"/>
      <c r="E39" s="710"/>
      <c r="F39" s="263"/>
      <c r="G39" s="594"/>
      <c r="H39" s="402"/>
      <c r="I39" s="711"/>
      <c r="J39" s="712"/>
      <c r="K39" s="706"/>
      <c r="L39" s="712"/>
      <c r="M39" s="713"/>
      <c r="Q39" s="690"/>
    </row>
    <row r="40" spans="1:17" ht="11.25" customHeight="1" x14ac:dyDescent="0.2">
      <c r="A40" s="111" t="s">
        <v>111</v>
      </c>
      <c r="B40" s="352">
        <v>140</v>
      </c>
      <c r="C40" s="331">
        <v>1300</v>
      </c>
      <c r="D40" s="263"/>
      <c r="E40" s="710"/>
      <c r="F40" s="263"/>
      <c r="G40" s="594"/>
      <c r="H40" s="402">
        <v>28</v>
      </c>
      <c r="I40" s="711">
        <v>490</v>
      </c>
      <c r="J40" s="712"/>
      <c r="K40" s="706"/>
      <c r="L40" s="712"/>
      <c r="M40" s="713"/>
      <c r="Q40" s="690"/>
    </row>
    <row r="41" spans="1:17" ht="11.25" customHeight="1" x14ac:dyDescent="0.2">
      <c r="A41" s="111" t="s">
        <v>670</v>
      </c>
      <c r="B41" s="352"/>
      <c r="C41" s="331"/>
      <c r="D41" s="263"/>
      <c r="E41" s="710"/>
      <c r="F41" s="263"/>
      <c r="G41" s="594"/>
      <c r="H41" s="402"/>
      <c r="I41" s="711"/>
      <c r="J41" s="712"/>
      <c r="K41" s="706"/>
      <c r="L41" s="263"/>
      <c r="M41" s="713"/>
      <c r="Q41" s="690"/>
    </row>
    <row r="42" spans="1:17" ht="11.25" customHeight="1" x14ac:dyDescent="0.2">
      <c r="A42" s="111" t="s">
        <v>112</v>
      </c>
      <c r="B42" s="352">
        <v>32</v>
      </c>
      <c r="C42" s="331">
        <v>290</v>
      </c>
      <c r="D42" s="263"/>
      <c r="E42" s="710"/>
      <c r="F42" s="263"/>
      <c r="G42" s="594"/>
      <c r="H42" s="402">
        <v>400</v>
      </c>
      <c r="I42" s="711"/>
      <c r="J42" s="712"/>
      <c r="K42" s="706"/>
      <c r="L42" s="712">
        <v>400</v>
      </c>
      <c r="M42" s="669" t="s">
        <v>919</v>
      </c>
      <c r="Q42" s="690"/>
    </row>
    <row r="43" spans="1:17" ht="11.25" customHeight="1" x14ac:dyDescent="0.2">
      <c r="A43" s="111" t="s">
        <v>522</v>
      </c>
      <c r="B43" s="352"/>
      <c r="C43" s="331"/>
      <c r="D43" s="263">
        <v>11</v>
      </c>
      <c r="E43" s="616" t="s">
        <v>918</v>
      </c>
      <c r="F43" s="263">
        <v>16</v>
      </c>
      <c r="G43" s="594" t="s">
        <v>918</v>
      </c>
      <c r="H43" s="402"/>
      <c r="I43" s="711"/>
      <c r="J43" s="263">
        <v>50</v>
      </c>
      <c r="K43" s="616" t="s">
        <v>918</v>
      </c>
      <c r="L43" s="263">
        <v>1000</v>
      </c>
      <c r="M43" s="669" t="s">
        <v>918</v>
      </c>
      <c r="Q43" s="690"/>
    </row>
    <row r="44" spans="1:17" ht="11.25" customHeight="1" x14ac:dyDescent="0.2">
      <c r="A44" s="111" t="s">
        <v>667</v>
      </c>
      <c r="B44" s="352">
        <v>74</v>
      </c>
      <c r="C44" s="331">
        <v>570</v>
      </c>
      <c r="D44" s="263"/>
      <c r="E44" s="616"/>
      <c r="F44" s="263"/>
      <c r="G44" s="594"/>
      <c r="H44" s="402">
        <v>20</v>
      </c>
      <c r="I44" s="711"/>
      <c r="J44" s="712"/>
      <c r="K44" s="706"/>
      <c r="L44" s="712">
        <v>570</v>
      </c>
      <c r="M44" s="707" t="s">
        <v>915</v>
      </c>
      <c r="Q44" s="690"/>
    </row>
    <row r="45" spans="1:17" ht="11.25" customHeight="1" x14ac:dyDescent="0.2">
      <c r="A45" s="111" t="s">
        <v>668</v>
      </c>
      <c r="B45" s="352">
        <v>11</v>
      </c>
      <c r="C45" s="331">
        <v>16</v>
      </c>
      <c r="D45" s="263"/>
      <c r="E45" s="710"/>
      <c r="F45" s="263"/>
      <c r="G45" s="594"/>
      <c r="H45" s="402">
        <v>50</v>
      </c>
      <c r="I45" s="711">
        <v>1100</v>
      </c>
      <c r="J45" s="712"/>
      <c r="K45" s="706"/>
      <c r="L45" s="712"/>
      <c r="M45" s="713"/>
      <c r="Q45" s="690"/>
    </row>
    <row r="46" spans="1:17" ht="11.25" customHeight="1" x14ac:dyDescent="0.2">
      <c r="A46" s="111" t="s">
        <v>113</v>
      </c>
      <c r="B46" s="352">
        <v>4.7</v>
      </c>
      <c r="C46" s="331"/>
      <c r="D46" s="263"/>
      <c r="E46" s="710"/>
      <c r="F46" s="263">
        <v>300</v>
      </c>
      <c r="G46" s="594" t="s">
        <v>867</v>
      </c>
      <c r="H46" s="429">
        <v>2</v>
      </c>
      <c r="I46" s="331"/>
      <c r="J46" s="712"/>
      <c r="K46" s="706"/>
      <c r="L46" s="263">
        <v>300</v>
      </c>
      <c r="M46" s="669" t="s">
        <v>867</v>
      </c>
      <c r="Q46" s="690"/>
    </row>
    <row r="47" spans="1:17" ht="11.25" customHeight="1" x14ac:dyDescent="0.2">
      <c r="A47" s="111" t="s">
        <v>114</v>
      </c>
      <c r="B47" s="352">
        <v>19</v>
      </c>
      <c r="C47" s="331">
        <v>120</v>
      </c>
      <c r="D47" s="263"/>
      <c r="E47" s="710"/>
      <c r="F47" s="263"/>
      <c r="G47" s="594"/>
      <c r="H47" s="402">
        <v>23</v>
      </c>
      <c r="I47" s="711">
        <v>1500</v>
      </c>
      <c r="J47" s="712"/>
      <c r="K47" s="706"/>
      <c r="L47" s="712"/>
      <c r="M47" s="713"/>
      <c r="Q47" s="690"/>
    </row>
    <row r="48" spans="1:17" ht="11.25" customHeight="1" x14ac:dyDescent="0.2">
      <c r="A48" s="111" t="s">
        <v>115</v>
      </c>
      <c r="B48" s="352">
        <v>9</v>
      </c>
      <c r="C48" s="331">
        <v>13</v>
      </c>
      <c r="D48" s="263"/>
      <c r="E48" s="710"/>
      <c r="F48" s="263"/>
      <c r="G48" s="594"/>
      <c r="H48" s="402">
        <v>3.1</v>
      </c>
      <c r="I48" s="711">
        <v>4.8</v>
      </c>
      <c r="J48" s="712"/>
      <c r="K48" s="706"/>
      <c r="L48" s="712"/>
      <c r="M48" s="713"/>
      <c r="Q48" s="690"/>
    </row>
    <row r="49" spans="1:17" ht="11.25" customHeight="1" x14ac:dyDescent="0.2">
      <c r="A49" s="111" t="s">
        <v>116</v>
      </c>
      <c r="B49" s="352">
        <v>5.2</v>
      </c>
      <c r="C49" s="331">
        <v>22</v>
      </c>
      <c r="D49" s="263"/>
      <c r="E49" s="710"/>
      <c r="F49" s="263"/>
      <c r="G49" s="594"/>
      <c r="H49" s="402">
        <v>1</v>
      </c>
      <c r="I49" s="711">
        <v>1</v>
      </c>
      <c r="J49" s="712"/>
      <c r="K49" s="706"/>
      <c r="L49" s="712"/>
      <c r="M49" s="713"/>
      <c r="Q49" s="690"/>
    </row>
    <row r="50" spans="1:17" ht="11.25" customHeight="1" x14ac:dyDescent="0.2">
      <c r="A50" s="134" t="s">
        <v>70</v>
      </c>
      <c r="B50" s="699">
        <v>79</v>
      </c>
      <c r="C50" s="678">
        <v>520</v>
      </c>
      <c r="D50" s="683"/>
      <c r="E50" s="708"/>
      <c r="F50" s="683"/>
      <c r="G50" s="701"/>
      <c r="H50" s="714">
        <v>190</v>
      </c>
      <c r="I50" s="715">
        <v>700</v>
      </c>
      <c r="J50" s="716"/>
      <c r="K50" s="703"/>
      <c r="L50" s="716"/>
      <c r="M50" s="717"/>
      <c r="Q50" s="690"/>
    </row>
    <row r="51" spans="1:17" ht="11.25" customHeight="1" x14ac:dyDescent="0.2">
      <c r="A51" s="111" t="s">
        <v>71</v>
      </c>
      <c r="B51" s="699"/>
      <c r="C51" s="678"/>
      <c r="D51" s="683">
        <v>300</v>
      </c>
      <c r="E51" s="708" t="s">
        <v>928</v>
      </c>
      <c r="F51" s="683">
        <v>3000</v>
      </c>
      <c r="G51" s="701" t="s">
        <v>938</v>
      </c>
      <c r="H51" s="714"/>
      <c r="I51" s="715"/>
      <c r="J51" s="683">
        <v>300</v>
      </c>
      <c r="K51" s="708" t="s">
        <v>940</v>
      </c>
      <c r="L51" s="683">
        <v>3000</v>
      </c>
      <c r="M51" s="704" t="s">
        <v>938</v>
      </c>
      <c r="Q51" s="690"/>
    </row>
    <row r="52" spans="1:17" ht="11.25" customHeight="1" x14ac:dyDescent="0.2">
      <c r="A52" s="111" t="s">
        <v>117</v>
      </c>
      <c r="B52" s="352">
        <v>0.8</v>
      </c>
      <c r="C52" s="331"/>
      <c r="D52" s="263"/>
      <c r="E52" s="710" t="s">
        <v>939</v>
      </c>
      <c r="F52" s="263">
        <v>300</v>
      </c>
      <c r="G52" s="594" t="s">
        <v>867</v>
      </c>
      <c r="H52" s="429">
        <v>7.1</v>
      </c>
      <c r="I52" s="331"/>
      <c r="J52" s="712"/>
      <c r="K52" s="706"/>
      <c r="L52" s="263">
        <v>300</v>
      </c>
      <c r="M52" s="669" t="s">
        <v>867</v>
      </c>
      <c r="Q52" s="690"/>
    </row>
    <row r="53" spans="1:17" ht="11.25" customHeight="1" x14ac:dyDescent="0.2">
      <c r="A53" s="111" t="s">
        <v>52</v>
      </c>
      <c r="B53" s="352"/>
      <c r="C53" s="331"/>
      <c r="D53" s="263"/>
      <c r="E53" s="331"/>
      <c r="F53" s="263"/>
      <c r="G53" s="594"/>
      <c r="H53" s="402"/>
      <c r="I53" s="711"/>
      <c r="J53" s="712"/>
      <c r="K53" s="718"/>
      <c r="L53" s="712"/>
      <c r="M53" s="713"/>
      <c r="Q53" s="690"/>
    </row>
    <row r="54" spans="1:17" ht="11.25" customHeight="1" x14ac:dyDescent="0.2">
      <c r="A54" s="111" t="s">
        <v>118</v>
      </c>
      <c r="B54" s="352">
        <v>320</v>
      </c>
      <c r="C54" s="331">
        <v>2900</v>
      </c>
      <c r="D54" s="263"/>
      <c r="E54" s="710"/>
      <c r="F54" s="263"/>
      <c r="G54" s="594"/>
      <c r="H54" s="402">
        <v>34</v>
      </c>
      <c r="I54" s="711"/>
      <c r="J54" s="712"/>
      <c r="K54" s="706"/>
      <c r="L54" s="263">
        <v>2900</v>
      </c>
      <c r="M54" s="707" t="s">
        <v>915</v>
      </c>
      <c r="Q54" s="690"/>
    </row>
    <row r="55" spans="1:17" ht="11.25" customHeight="1" x14ac:dyDescent="0.2">
      <c r="A55" s="111" t="s">
        <v>431</v>
      </c>
      <c r="B55" s="352"/>
      <c r="C55" s="331"/>
      <c r="D55" s="263">
        <v>1400</v>
      </c>
      <c r="E55" s="710" t="s">
        <v>284</v>
      </c>
      <c r="F55" s="263">
        <v>1400</v>
      </c>
      <c r="G55" s="594" t="s">
        <v>284</v>
      </c>
      <c r="H55" s="402"/>
      <c r="I55" s="711"/>
      <c r="J55" s="263">
        <v>1400</v>
      </c>
      <c r="K55" s="710" t="s">
        <v>284</v>
      </c>
      <c r="L55" s="263">
        <v>1400</v>
      </c>
      <c r="M55" s="669" t="s">
        <v>284</v>
      </c>
      <c r="Q55" s="690"/>
    </row>
    <row r="56" spans="1:17" ht="11.25" customHeight="1" x14ac:dyDescent="0.2">
      <c r="A56" s="111" t="s">
        <v>119</v>
      </c>
      <c r="B56" s="352">
        <v>23</v>
      </c>
      <c r="C56" s="331">
        <v>130</v>
      </c>
      <c r="D56" s="263"/>
      <c r="E56" s="710"/>
      <c r="F56" s="263"/>
      <c r="G56" s="594"/>
      <c r="H56" s="402">
        <v>14</v>
      </c>
      <c r="I56" s="711">
        <v>260</v>
      </c>
      <c r="J56" s="712"/>
      <c r="K56" s="706"/>
      <c r="L56" s="712"/>
      <c r="M56" s="713"/>
      <c r="Q56" s="690"/>
    </row>
    <row r="57" spans="1:17" ht="11.25" customHeight="1" x14ac:dyDescent="0.2">
      <c r="A57" s="111" t="s">
        <v>188</v>
      </c>
      <c r="B57" s="352">
        <v>22</v>
      </c>
      <c r="C57" s="331">
        <v>79</v>
      </c>
      <c r="D57" s="263"/>
      <c r="E57" s="710"/>
      <c r="F57" s="263"/>
      <c r="G57" s="594"/>
      <c r="H57" s="402">
        <v>71</v>
      </c>
      <c r="I57" s="711">
        <v>630</v>
      </c>
      <c r="J57" s="712"/>
      <c r="K57" s="706"/>
      <c r="L57" s="712"/>
      <c r="M57" s="713"/>
      <c r="Q57" s="690"/>
    </row>
    <row r="58" spans="1:17" ht="11.25" customHeight="1" x14ac:dyDescent="0.2">
      <c r="A58" s="111" t="s">
        <v>189</v>
      </c>
      <c r="B58" s="352">
        <v>9.4</v>
      </c>
      <c r="C58" s="331">
        <v>57</v>
      </c>
      <c r="D58" s="263"/>
      <c r="E58" s="710"/>
      <c r="F58" s="263"/>
      <c r="G58" s="594"/>
      <c r="H58" s="402">
        <v>15</v>
      </c>
      <c r="I58" s="711">
        <v>180</v>
      </c>
      <c r="J58" s="712"/>
      <c r="K58" s="706"/>
      <c r="L58" s="712"/>
      <c r="M58" s="713"/>
      <c r="Q58" s="690"/>
    </row>
    <row r="59" spans="1:17" ht="11.25" customHeight="1" x14ac:dyDescent="0.2">
      <c r="A59" s="111" t="s">
        <v>190</v>
      </c>
      <c r="B59" s="352">
        <v>4.5</v>
      </c>
      <c r="C59" s="331">
        <v>41</v>
      </c>
      <c r="D59" s="263"/>
      <c r="E59" s="710"/>
      <c r="F59" s="263"/>
      <c r="G59" s="594"/>
      <c r="H59" s="402"/>
      <c r="I59" s="711"/>
      <c r="J59" s="263">
        <v>4.5</v>
      </c>
      <c r="K59" s="706" t="s">
        <v>915</v>
      </c>
      <c r="L59" s="263">
        <v>41</v>
      </c>
      <c r="M59" s="707" t="s">
        <v>915</v>
      </c>
      <c r="Q59" s="690"/>
    </row>
    <row r="60" spans="1:17" ht="11.25" customHeight="1" x14ac:dyDescent="0.2">
      <c r="A60" s="111" t="s">
        <v>286</v>
      </c>
      <c r="B60" s="352">
        <v>1.0999999999999999E-2</v>
      </c>
      <c r="C60" s="331">
        <v>0.19</v>
      </c>
      <c r="D60" s="263"/>
      <c r="E60" s="616"/>
      <c r="F60" s="263"/>
      <c r="G60" s="594"/>
      <c r="H60" s="402">
        <v>1.0999999999999999E-2</v>
      </c>
      <c r="I60" s="711">
        <v>0.19</v>
      </c>
      <c r="J60" s="712"/>
      <c r="K60" s="706"/>
      <c r="L60" s="712"/>
      <c r="M60" s="713"/>
      <c r="Q60" s="690"/>
    </row>
    <row r="61" spans="1:17" ht="11.25" customHeight="1" x14ac:dyDescent="0.2">
      <c r="A61" s="111" t="s">
        <v>287</v>
      </c>
      <c r="B61" s="352">
        <v>0.41</v>
      </c>
      <c r="C61" s="331">
        <v>7</v>
      </c>
      <c r="D61" s="263"/>
      <c r="E61" s="616"/>
      <c r="F61" s="263"/>
      <c r="G61" s="594"/>
      <c r="H61" s="402"/>
      <c r="I61" s="711"/>
      <c r="J61" s="263">
        <v>0.41</v>
      </c>
      <c r="K61" s="706" t="s">
        <v>915</v>
      </c>
      <c r="L61" s="263">
        <v>7</v>
      </c>
      <c r="M61" s="707" t="s">
        <v>915</v>
      </c>
      <c r="Q61" s="690"/>
    </row>
    <row r="62" spans="1:17" ht="11.25" customHeight="1" x14ac:dyDescent="0.2">
      <c r="A62" s="111" t="s">
        <v>288</v>
      </c>
      <c r="B62" s="352">
        <v>3.2000000000000002E-3</v>
      </c>
      <c r="C62" s="331">
        <v>1.1000000000000001</v>
      </c>
      <c r="D62" s="263"/>
      <c r="E62" s="710"/>
      <c r="F62" s="263"/>
      <c r="G62" s="594"/>
      <c r="H62" s="402">
        <v>1E-3</v>
      </c>
      <c r="I62" s="711">
        <v>0.13</v>
      </c>
      <c r="J62" s="712"/>
      <c r="K62" s="706"/>
      <c r="L62" s="712"/>
      <c r="M62" s="713"/>
      <c r="Q62" s="690"/>
    </row>
    <row r="63" spans="1:17" ht="11.25" customHeight="1" x14ac:dyDescent="0.2">
      <c r="A63" s="111" t="s">
        <v>196</v>
      </c>
      <c r="B63" s="352">
        <v>410</v>
      </c>
      <c r="C63" s="331">
        <v>3700</v>
      </c>
      <c r="D63" s="263"/>
      <c r="E63" s="710"/>
      <c r="F63" s="263"/>
      <c r="G63" s="594"/>
      <c r="H63" s="402">
        <v>47</v>
      </c>
      <c r="I63" s="711">
        <v>830</v>
      </c>
      <c r="J63" s="712"/>
      <c r="K63" s="706"/>
      <c r="L63" s="263"/>
      <c r="M63" s="713"/>
      <c r="Q63" s="690"/>
    </row>
    <row r="64" spans="1:17" ht="11.25" customHeight="1" x14ac:dyDescent="0.2">
      <c r="A64" s="111" t="s">
        <v>197</v>
      </c>
      <c r="B64" s="352">
        <v>2000</v>
      </c>
      <c r="C64" s="331">
        <v>8200</v>
      </c>
      <c r="D64" s="263"/>
      <c r="E64" s="710"/>
      <c r="F64" s="263"/>
      <c r="G64" s="594"/>
      <c r="H64" s="402">
        <v>910</v>
      </c>
      <c r="I64" s="711">
        <v>8800</v>
      </c>
      <c r="J64" s="712"/>
      <c r="K64" s="706"/>
      <c r="L64" s="712"/>
      <c r="M64" s="713"/>
      <c r="Q64" s="690"/>
    </row>
    <row r="65" spans="1:17" ht="11.25" customHeight="1" x14ac:dyDescent="0.2">
      <c r="A65" s="111" t="s">
        <v>243</v>
      </c>
      <c r="B65" s="352">
        <v>130</v>
      </c>
      <c r="C65" s="331">
        <v>1200</v>
      </c>
      <c r="D65" s="263"/>
      <c r="E65" s="710"/>
      <c r="F65" s="263"/>
      <c r="G65" s="594"/>
      <c r="H65" s="402">
        <v>25</v>
      </c>
      <c r="I65" s="711">
        <v>450</v>
      </c>
      <c r="J65" s="712"/>
      <c r="K65" s="706"/>
      <c r="L65" s="712"/>
      <c r="M65" s="713"/>
      <c r="Q65" s="690"/>
    </row>
    <row r="66" spans="1:17" ht="11.25" customHeight="1" x14ac:dyDescent="0.2">
      <c r="A66" s="111" t="s">
        <v>244</v>
      </c>
      <c r="B66" s="352">
        <v>620</v>
      </c>
      <c r="C66" s="331">
        <v>5500</v>
      </c>
      <c r="D66" s="263"/>
      <c r="E66" s="710"/>
      <c r="F66" s="263"/>
      <c r="G66" s="594"/>
      <c r="H66" s="402"/>
      <c r="I66" s="711"/>
      <c r="J66" s="263">
        <v>620</v>
      </c>
      <c r="K66" s="706" t="s">
        <v>915</v>
      </c>
      <c r="L66" s="263">
        <v>5500</v>
      </c>
      <c r="M66" s="719" t="s">
        <v>915</v>
      </c>
      <c r="Q66" s="690"/>
    </row>
    <row r="67" spans="1:17" ht="11.25" customHeight="1" x14ac:dyDescent="0.2">
      <c r="A67" s="111" t="s">
        <v>191</v>
      </c>
      <c r="B67" s="352">
        <v>558</v>
      </c>
      <c r="C67" s="331">
        <v>10046</v>
      </c>
      <c r="D67" s="263"/>
      <c r="E67" s="710"/>
      <c r="F67" s="263"/>
      <c r="G67" s="594"/>
      <c r="H67" s="402"/>
      <c r="I67" s="711"/>
      <c r="J67" s="263">
        <v>558</v>
      </c>
      <c r="K67" s="706" t="s">
        <v>915</v>
      </c>
      <c r="L67" s="263">
        <v>10046</v>
      </c>
      <c r="M67" s="719" t="s">
        <v>915</v>
      </c>
      <c r="Q67" s="690"/>
    </row>
    <row r="68" spans="1:17" ht="11.25" customHeight="1" x14ac:dyDescent="0.2">
      <c r="A68" s="111" t="s">
        <v>805</v>
      </c>
      <c r="B68" s="352">
        <v>11</v>
      </c>
      <c r="C68" s="331">
        <v>110</v>
      </c>
      <c r="D68" s="263"/>
      <c r="E68" s="710"/>
      <c r="F68" s="263"/>
      <c r="G68" s="594"/>
      <c r="H68" s="402">
        <v>790</v>
      </c>
      <c r="I68" s="711"/>
      <c r="J68" s="712"/>
      <c r="K68" s="706"/>
      <c r="L68" s="712">
        <v>790</v>
      </c>
      <c r="M68" s="713" t="s">
        <v>919</v>
      </c>
      <c r="Q68" s="690"/>
    </row>
    <row r="69" spans="1:17" ht="11.25" customHeight="1" x14ac:dyDescent="0.2">
      <c r="A69" s="111" t="s">
        <v>72</v>
      </c>
      <c r="B69" s="699">
        <v>79.2</v>
      </c>
      <c r="C69" s="678">
        <v>130</v>
      </c>
      <c r="D69" s="683"/>
      <c r="E69" s="708"/>
      <c r="F69" s="683"/>
      <c r="G69" s="701"/>
      <c r="H69" s="714">
        <v>70</v>
      </c>
      <c r="I69" s="715"/>
      <c r="J69" s="716"/>
      <c r="K69" s="703"/>
      <c r="L69" s="683">
        <v>130</v>
      </c>
      <c r="M69" s="719" t="s">
        <v>915</v>
      </c>
      <c r="Q69" s="690"/>
    </row>
    <row r="70" spans="1:17" ht="11.25" customHeight="1" x14ac:dyDescent="0.2">
      <c r="A70" s="111" t="s">
        <v>806</v>
      </c>
      <c r="B70" s="352">
        <v>520</v>
      </c>
      <c r="C70" s="331">
        <v>3300</v>
      </c>
      <c r="D70" s="263"/>
      <c r="E70" s="710"/>
      <c r="F70" s="263"/>
      <c r="G70" s="594"/>
      <c r="H70" s="402"/>
      <c r="I70" s="711">
        <v>3400</v>
      </c>
      <c r="J70" s="712">
        <v>520</v>
      </c>
      <c r="K70" s="706" t="s">
        <v>915</v>
      </c>
      <c r="L70" s="712"/>
      <c r="M70" s="713"/>
      <c r="Q70" s="690"/>
    </row>
    <row r="71" spans="1:17" ht="11.25" customHeight="1" x14ac:dyDescent="0.2">
      <c r="A71" s="111" t="s">
        <v>245</v>
      </c>
      <c r="B71" s="352">
        <v>1.7</v>
      </c>
      <c r="C71" s="331">
        <v>15</v>
      </c>
      <c r="D71" s="263"/>
      <c r="E71" s="710"/>
      <c r="F71" s="263"/>
      <c r="G71" s="594"/>
      <c r="H71" s="402">
        <v>0.06</v>
      </c>
      <c r="I71" s="711">
        <v>0.99</v>
      </c>
      <c r="J71" s="712"/>
      <c r="K71" s="706"/>
      <c r="L71" s="712"/>
      <c r="M71" s="713"/>
      <c r="Q71" s="690"/>
    </row>
    <row r="72" spans="1:17" ht="11.25" customHeight="1" x14ac:dyDescent="0.2">
      <c r="A72" s="111" t="s">
        <v>807</v>
      </c>
      <c r="B72" s="352">
        <v>5.6000000000000001E-2</v>
      </c>
      <c r="C72" s="331">
        <v>0.24</v>
      </c>
      <c r="D72" s="263"/>
      <c r="E72" s="710"/>
      <c r="F72" s="263"/>
      <c r="G72" s="594"/>
      <c r="H72" s="402">
        <v>1.9E-3</v>
      </c>
      <c r="I72" s="711">
        <v>0.71</v>
      </c>
      <c r="J72" s="712"/>
      <c r="K72" s="706"/>
      <c r="L72" s="712"/>
      <c r="M72" s="713"/>
      <c r="Q72" s="690"/>
    </row>
    <row r="73" spans="1:17" ht="11.25" customHeight="1" x14ac:dyDescent="0.2">
      <c r="A73" s="111" t="s">
        <v>808</v>
      </c>
      <c r="B73" s="352">
        <v>220</v>
      </c>
      <c r="C73" s="711">
        <v>980</v>
      </c>
      <c r="D73" s="263"/>
      <c r="E73" s="710"/>
      <c r="F73" s="263"/>
      <c r="G73" s="594"/>
      <c r="H73" s="402">
        <v>210</v>
      </c>
      <c r="I73" s="711">
        <v>1800</v>
      </c>
      <c r="J73" s="712"/>
      <c r="K73" s="706"/>
      <c r="L73" s="712"/>
      <c r="M73" s="707"/>
      <c r="Q73" s="690"/>
    </row>
    <row r="74" spans="1:17" ht="11.25" customHeight="1" x14ac:dyDescent="0.2">
      <c r="A74" s="111" t="s">
        <v>810</v>
      </c>
      <c r="B74" s="352">
        <v>120</v>
      </c>
      <c r="C74" s="331">
        <v>1100</v>
      </c>
      <c r="D74" s="263"/>
      <c r="E74" s="710"/>
      <c r="F74" s="263"/>
      <c r="G74" s="594"/>
      <c r="H74" s="402"/>
      <c r="I74" s="711"/>
      <c r="J74" s="263">
        <v>120</v>
      </c>
      <c r="K74" s="706" t="s">
        <v>915</v>
      </c>
      <c r="L74" s="263">
        <v>1100</v>
      </c>
      <c r="M74" s="719" t="s">
        <v>915</v>
      </c>
      <c r="Q74" s="690"/>
    </row>
    <row r="75" spans="1:17" ht="11.25" customHeight="1" x14ac:dyDescent="0.2">
      <c r="A75" s="111" t="s">
        <v>809</v>
      </c>
      <c r="B75" s="352">
        <v>1100</v>
      </c>
      <c r="C75" s="711">
        <v>3200</v>
      </c>
      <c r="D75" s="263"/>
      <c r="E75" s="710"/>
      <c r="F75" s="263"/>
      <c r="G75" s="594"/>
      <c r="H75" s="402">
        <v>2900</v>
      </c>
      <c r="I75" s="711"/>
      <c r="J75" s="712"/>
      <c r="K75" s="706"/>
      <c r="L75" s="712">
        <v>3200</v>
      </c>
      <c r="M75" s="719" t="s">
        <v>915</v>
      </c>
      <c r="Q75" s="690"/>
    </row>
    <row r="76" spans="1:17" ht="11.25" customHeight="1" x14ac:dyDescent="0.2">
      <c r="A76" s="134" t="s">
        <v>73</v>
      </c>
      <c r="B76" s="699">
        <v>22</v>
      </c>
      <c r="C76" s="678">
        <v>100</v>
      </c>
      <c r="D76" s="683"/>
      <c r="E76" s="708"/>
      <c r="F76" s="683"/>
      <c r="G76" s="701"/>
      <c r="H76" s="714">
        <v>10</v>
      </c>
      <c r="I76" s="715">
        <v>110</v>
      </c>
      <c r="J76" s="716"/>
      <c r="K76" s="703"/>
      <c r="L76" s="716"/>
      <c r="M76" s="719" t="s">
        <v>915</v>
      </c>
      <c r="Q76" s="690"/>
    </row>
    <row r="77" spans="1:17" ht="11.25" customHeight="1" x14ac:dyDescent="0.2">
      <c r="A77" s="111" t="s">
        <v>246</v>
      </c>
      <c r="B77" s="352">
        <v>71</v>
      </c>
      <c r="C77" s="331">
        <v>379</v>
      </c>
      <c r="D77" s="263"/>
      <c r="E77" s="710"/>
      <c r="F77" s="263"/>
      <c r="G77" s="594"/>
      <c r="H77" s="402">
        <v>14.3</v>
      </c>
      <c r="I77" s="711"/>
      <c r="J77" s="712"/>
      <c r="K77" s="706"/>
      <c r="L77" s="263">
        <v>379</v>
      </c>
      <c r="M77" s="713"/>
      <c r="Q77" s="690"/>
    </row>
    <row r="78" spans="1:17" ht="11.25" customHeight="1" x14ac:dyDescent="0.2">
      <c r="A78" s="134" t="s">
        <v>74</v>
      </c>
      <c r="B78" s="699">
        <v>44</v>
      </c>
      <c r="C78" s="678">
        <v>390</v>
      </c>
      <c r="D78" s="683"/>
      <c r="E78" s="708"/>
      <c r="F78" s="683"/>
      <c r="G78" s="701"/>
      <c r="H78" s="714">
        <v>9.1</v>
      </c>
      <c r="I78" s="715">
        <v>200</v>
      </c>
      <c r="J78" s="716"/>
      <c r="K78" s="720"/>
      <c r="L78" s="716"/>
      <c r="M78" s="717"/>
      <c r="Q78" s="690"/>
    </row>
    <row r="79" spans="1:17" ht="11.25" customHeight="1" x14ac:dyDescent="0.2">
      <c r="A79" s="134" t="s">
        <v>75</v>
      </c>
      <c r="B79" s="699">
        <v>81</v>
      </c>
      <c r="C79" s="678">
        <v>730</v>
      </c>
      <c r="D79" s="683"/>
      <c r="E79" s="721"/>
      <c r="F79" s="683"/>
      <c r="G79" s="722"/>
      <c r="H79" s="702"/>
      <c r="I79" s="678">
        <v>200</v>
      </c>
      <c r="J79" s="683">
        <v>81</v>
      </c>
      <c r="K79" s="706" t="s">
        <v>915</v>
      </c>
      <c r="L79" s="683"/>
      <c r="M79" s="704"/>
      <c r="Q79" s="690"/>
    </row>
    <row r="80" spans="1:17" ht="11.25" customHeight="1" x14ac:dyDescent="0.2">
      <c r="A80" s="111" t="s">
        <v>312</v>
      </c>
      <c r="B80" s="352"/>
      <c r="C80" s="331"/>
      <c r="D80" s="263">
        <v>335000</v>
      </c>
      <c r="E80" s="710" t="s">
        <v>931</v>
      </c>
      <c r="F80" s="263">
        <v>3350000</v>
      </c>
      <c r="G80" s="701" t="s">
        <v>932</v>
      </c>
      <c r="H80" s="402"/>
      <c r="I80" s="711"/>
      <c r="J80" s="712">
        <v>500000</v>
      </c>
      <c r="K80" s="723" t="s">
        <v>933</v>
      </c>
      <c r="L80" s="712">
        <v>5000000</v>
      </c>
      <c r="M80" s="713" t="s">
        <v>934</v>
      </c>
      <c r="Q80" s="690"/>
    </row>
    <row r="81" spans="1:17" ht="11.25" customHeight="1" x14ac:dyDescent="0.2">
      <c r="A81" s="111" t="s">
        <v>506</v>
      </c>
      <c r="B81" s="352">
        <v>3.1E-9</v>
      </c>
      <c r="C81" s="331">
        <v>3.0000000000000001E-3</v>
      </c>
      <c r="D81" s="263"/>
      <c r="E81" s="710"/>
      <c r="F81" s="263"/>
      <c r="G81" s="594"/>
      <c r="H81" s="402"/>
      <c r="I81" s="711"/>
      <c r="J81" s="263">
        <v>3.1E-9</v>
      </c>
      <c r="K81" s="706" t="s">
        <v>915</v>
      </c>
      <c r="L81" s="263">
        <v>3.0000000000000001E-3</v>
      </c>
      <c r="M81" s="719" t="s">
        <v>915</v>
      </c>
      <c r="Q81" s="690"/>
    </row>
    <row r="82" spans="1:17" ht="11.25" customHeight="1" x14ac:dyDescent="0.2">
      <c r="A82" s="111" t="s">
        <v>76</v>
      </c>
      <c r="B82" s="699"/>
      <c r="C82" s="678"/>
      <c r="D82" s="683">
        <v>60</v>
      </c>
      <c r="E82" s="708" t="s">
        <v>930</v>
      </c>
      <c r="F82" s="683">
        <v>200</v>
      </c>
      <c r="G82" s="701" t="s">
        <v>929</v>
      </c>
      <c r="H82" s="714"/>
      <c r="I82" s="715"/>
      <c r="J82" s="683">
        <v>60</v>
      </c>
      <c r="K82" s="708" t="s">
        <v>930</v>
      </c>
      <c r="L82" s="716">
        <v>550</v>
      </c>
      <c r="M82" s="717" t="s">
        <v>935</v>
      </c>
      <c r="Q82" s="690"/>
    </row>
    <row r="83" spans="1:17" ht="11.25" customHeight="1" x14ac:dyDescent="0.2">
      <c r="A83" s="111" t="s">
        <v>295</v>
      </c>
      <c r="B83" s="352">
        <v>0.01</v>
      </c>
      <c r="C83" s="331">
        <v>0.11</v>
      </c>
      <c r="D83" s="263"/>
      <c r="E83" s="710"/>
      <c r="F83" s="263"/>
      <c r="G83" s="594"/>
      <c r="H83" s="402">
        <v>8.6999999999999994E-3</v>
      </c>
      <c r="I83" s="711">
        <v>3.4000000000000002E-2</v>
      </c>
      <c r="J83" s="712"/>
      <c r="K83" s="706"/>
      <c r="L83" s="712"/>
      <c r="M83" s="713"/>
      <c r="Q83" s="690"/>
    </row>
    <row r="84" spans="1:17" ht="11.25" customHeight="1" x14ac:dyDescent="0.2">
      <c r="A84" s="111" t="s">
        <v>264</v>
      </c>
      <c r="B84" s="352">
        <v>3.5999999999999997E-2</v>
      </c>
      <c r="C84" s="331">
        <v>8.5999999999999993E-2</v>
      </c>
      <c r="D84" s="263"/>
      <c r="E84" s="710"/>
      <c r="F84" s="263"/>
      <c r="G84" s="594"/>
      <c r="H84" s="402">
        <v>2.3E-3</v>
      </c>
      <c r="I84" s="711">
        <v>3.6999999999999998E-2</v>
      </c>
      <c r="J84" s="712"/>
      <c r="K84" s="706"/>
      <c r="L84" s="712"/>
      <c r="M84" s="713"/>
      <c r="Q84" s="690"/>
    </row>
    <row r="85" spans="1:17" ht="11.25" customHeight="1" x14ac:dyDescent="0.2">
      <c r="A85" s="111" t="s">
        <v>27</v>
      </c>
      <c r="B85" s="352"/>
      <c r="C85" s="331"/>
      <c r="D85" s="263"/>
      <c r="E85" s="710"/>
      <c r="F85" s="263"/>
      <c r="G85" s="594"/>
      <c r="H85" s="402"/>
      <c r="I85" s="711"/>
      <c r="J85" s="712"/>
      <c r="K85" s="706"/>
      <c r="L85" s="712"/>
      <c r="M85" s="713"/>
      <c r="Q85" s="690"/>
    </row>
    <row r="86" spans="1:17" ht="11.25" customHeight="1" x14ac:dyDescent="0.2">
      <c r="A86" s="111" t="s">
        <v>265</v>
      </c>
      <c r="B86" s="352">
        <v>61</v>
      </c>
      <c r="C86" s="331">
        <v>550</v>
      </c>
      <c r="D86" s="263"/>
      <c r="E86" s="710"/>
      <c r="F86" s="263"/>
      <c r="G86" s="594"/>
      <c r="H86" s="402">
        <v>7.3</v>
      </c>
      <c r="I86" s="711">
        <v>130</v>
      </c>
      <c r="J86" s="712"/>
      <c r="K86" s="706"/>
      <c r="L86" s="712"/>
      <c r="M86" s="713"/>
      <c r="Q86" s="690"/>
    </row>
    <row r="87" spans="1:17" ht="11.25" customHeight="1" x14ac:dyDescent="0.2">
      <c r="A87" s="111" t="s">
        <v>266</v>
      </c>
      <c r="B87" s="352">
        <v>0.8</v>
      </c>
      <c r="C87" s="331"/>
      <c r="D87" s="263"/>
      <c r="E87" s="710"/>
      <c r="F87" s="263">
        <v>300</v>
      </c>
      <c r="G87" s="594" t="s">
        <v>867</v>
      </c>
      <c r="H87" s="429">
        <v>7.1</v>
      </c>
      <c r="I87" s="331"/>
      <c r="J87" s="712"/>
      <c r="K87" s="706"/>
      <c r="L87" s="263">
        <v>300</v>
      </c>
      <c r="M87" s="669" t="s">
        <v>867</v>
      </c>
      <c r="Q87" s="690"/>
    </row>
    <row r="88" spans="1:17" ht="11.25" customHeight="1" x14ac:dyDescent="0.2">
      <c r="A88" s="111" t="s">
        <v>267</v>
      </c>
      <c r="B88" s="352">
        <v>19</v>
      </c>
      <c r="C88" s="331"/>
      <c r="D88" s="263"/>
      <c r="E88" s="710"/>
      <c r="F88" s="263">
        <v>300</v>
      </c>
      <c r="G88" s="594" t="s">
        <v>867</v>
      </c>
      <c r="H88" s="429">
        <v>3.9</v>
      </c>
      <c r="I88" s="331"/>
      <c r="J88" s="712"/>
      <c r="K88" s="706"/>
      <c r="L88" s="263">
        <v>300</v>
      </c>
      <c r="M88" s="669" t="s">
        <v>867</v>
      </c>
      <c r="Q88" s="690"/>
    </row>
    <row r="89" spans="1:17" ht="11.25" customHeight="1" x14ac:dyDescent="0.2">
      <c r="A89" s="111" t="s">
        <v>77</v>
      </c>
      <c r="B89" s="699"/>
      <c r="C89" s="678"/>
      <c r="D89" s="683">
        <v>1800</v>
      </c>
      <c r="E89" s="708" t="s">
        <v>920</v>
      </c>
      <c r="F89" s="683">
        <v>21500</v>
      </c>
      <c r="G89" s="701" t="s">
        <v>920</v>
      </c>
      <c r="H89" s="714"/>
      <c r="I89" s="715"/>
      <c r="J89" s="683">
        <v>1800</v>
      </c>
      <c r="K89" s="703" t="s">
        <v>921</v>
      </c>
      <c r="L89" s="683">
        <v>21500</v>
      </c>
      <c r="M89" s="704" t="s">
        <v>921</v>
      </c>
      <c r="Q89" s="690"/>
    </row>
    <row r="90" spans="1:17" ht="11.25" customHeight="1" x14ac:dyDescent="0.2">
      <c r="A90" s="111" t="s">
        <v>268</v>
      </c>
      <c r="B90" s="352">
        <v>3.8E-3</v>
      </c>
      <c r="C90" s="331">
        <v>0.52</v>
      </c>
      <c r="D90" s="263"/>
      <c r="E90" s="710"/>
      <c r="F90" s="263"/>
      <c r="G90" s="594"/>
      <c r="H90" s="402">
        <v>3.5999999999999999E-3</v>
      </c>
      <c r="I90" s="711">
        <v>5.2999999999999999E-2</v>
      </c>
      <c r="J90" s="712"/>
      <c r="K90" s="706"/>
      <c r="L90" s="712"/>
      <c r="M90" s="713"/>
      <c r="Q90" s="690"/>
    </row>
    <row r="91" spans="1:17" ht="11.25" customHeight="1" x14ac:dyDescent="0.2">
      <c r="A91" s="111" t="s">
        <v>269</v>
      </c>
      <c r="B91" s="352">
        <v>3.8E-3</v>
      </c>
      <c r="C91" s="331">
        <v>0.52</v>
      </c>
      <c r="D91" s="263"/>
      <c r="E91" s="710"/>
      <c r="F91" s="263"/>
      <c r="G91" s="594"/>
      <c r="H91" s="402">
        <v>3.5999999999999999E-3</v>
      </c>
      <c r="I91" s="711">
        <v>5.2999999999999999E-2</v>
      </c>
      <c r="J91" s="712"/>
      <c r="K91" s="706"/>
      <c r="L91" s="712"/>
      <c r="M91" s="713"/>
      <c r="Q91" s="690"/>
    </row>
    <row r="92" spans="1:17" ht="11.25" customHeight="1" x14ac:dyDescent="0.2">
      <c r="A92" s="111" t="s">
        <v>296</v>
      </c>
      <c r="B92" s="352">
        <v>2.9999999999999997E-4</v>
      </c>
      <c r="C92" s="331"/>
      <c r="D92" s="263"/>
      <c r="E92" s="710"/>
      <c r="F92" s="331">
        <v>2.9999999999999997E-4</v>
      </c>
      <c r="G92" s="594" t="s">
        <v>922</v>
      </c>
      <c r="H92" s="402"/>
      <c r="I92" s="711"/>
      <c r="J92" s="331">
        <v>2.9999999999999997E-4</v>
      </c>
      <c r="K92" s="706" t="s">
        <v>915</v>
      </c>
      <c r="L92" s="331">
        <v>2.9999999999999997E-4</v>
      </c>
      <c r="M92" s="709" t="s">
        <v>922</v>
      </c>
      <c r="Q92" s="690"/>
    </row>
    <row r="93" spans="1:17" ht="11.25" customHeight="1" x14ac:dyDescent="0.2">
      <c r="A93" s="111" t="s">
        <v>270</v>
      </c>
      <c r="B93" s="352">
        <v>1</v>
      </c>
      <c r="C93" s="331">
        <v>10</v>
      </c>
      <c r="D93" s="263"/>
      <c r="E93" s="710"/>
      <c r="F93" s="263"/>
      <c r="G93" s="594"/>
      <c r="H93" s="402">
        <v>0.3</v>
      </c>
      <c r="I93" s="711">
        <v>3</v>
      </c>
      <c r="J93" s="712"/>
      <c r="K93" s="706"/>
      <c r="L93" s="712"/>
      <c r="M93" s="713"/>
      <c r="Q93" s="690"/>
    </row>
    <row r="94" spans="1:17" ht="11.25" customHeight="1" x14ac:dyDescent="0.2">
      <c r="A94" s="111" t="s">
        <v>289</v>
      </c>
      <c r="B94" s="352">
        <v>0.11</v>
      </c>
      <c r="C94" s="331">
        <v>0.95</v>
      </c>
      <c r="D94" s="263"/>
      <c r="E94" s="710"/>
      <c r="F94" s="263"/>
      <c r="G94" s="594"/>
      <c r="H94" s="402">
        <v>6.3E-2</v>
      </c>
      <c r="I94" s="711">
        <v>0.16</v>
      </c>
      <c r="J94" s="712"/>
      <c r="K94" s="706"/>
      <c r="L94" s="712"/>
      <c r="M94" s="713"/>
      <c r="Q94" s="690"/>
    </row>
    <row r="95" spans="1:17" ht="11.25" customHeight="1" x14ac:dyDescent="0.2">
      <c r="A95" s="111" t="s">
        <v>271</v>
      </c>
      <c r="B95" s="352">
        <v>12</v>
      </c>
      <c r="C95" s="331">
        <v>210</v>
      </c>
      <c r="D95" s="263"/>
      <c r="E95" s="710"/>
      <c r="F95" s="263"/>
      <c r="G95" s="594"/>
      <c r="H95" s="402">
        <v>12</v>
      </c>
      <c r="I95" s="711">
        <v>210</v>
      </c>
      <c r="J95" s="712"/>
      <c r="K95" s="706"/>
      <c r="L95" s="712"/>
      <c r="M95" s="713"/>
      <c r="Q95" s="690"/>
    </row>
    <row r="96" spans="1:17" ht="11.25" customHeight="1" x14ac:dyDescent="0.2">
      <c r="A96" s="111" t="s">
        <v>78</v>
      </c>
      <c r="B96" s="699"/>
      <c r="C96" s="678"/>
      <c r="D96" s="683">
        <v>17000</v>
      </c>
      <c r="E96" s="708" t="s">
        <v>920</v>
      </c>
      <c r="F96" s="683">
        <v>137000</v>
      </c>
      <c r="G96" s="701" t="s">
        <v>920</v>
      </c>
      <c r="H96" s="714"/>
      <c r="I96" s="715"/>
      <c r="J96" s="716">
        <v>17000</v>
      </c>
      <c r="K96" s="703" t="s">
        <v>921</v>
      </c>
      <c r="L96" s="683">
        <v>137000</v>
      </c>
      <c r="M96" s="704" t="s">
        <v>921</v>
      </c>
      <c r="Q96" s="690"/>
    </row>
    <row r="97" spans="1:17" ht="11.25" customHeight="1" x14ac:dyDescent="0.2">
      <c r="A97" s="111" t="s">
        <v>272</v>
      </c>
      <c r="B97" s="352">
        <v>0.28000000000000003</v>
      </c>
      <c r="C97" s="331"/>
      <c r="D97" s="263"/>
      <c r="E97" s="708"/>
      <c r="F97" s="263">
        <v>300</v>
      </c>
      <c r="G97" s="594" t="s">
        <v>867</v>
      </c>
      <c r="H97" s="429">
        <v>0.28000000000000003</v>
      </c>
      <c r="I97" s="331"/>
      <c r="J97" s="712"/>
      <c r="K97" s="706"/>
      <c r="L97" s="263">
        <v>300</v>
      </c>
      <c r="M97" s="669" t="s">
        <v>867</v>
      </c>
      <c r="Q97" s="690"/>
    </row>
    <row r="98" spans="1:17" ht="11.25" customHeight="1" x14ac:dyDescent="0.2">
      <c r="A98" s="111" t="s">
        <v>79</v>
      </c>
      <c r="B98" s="699">
        <v>920</v>
      </c>
      <c r="C98" s="678">
        <v>7500</v>
      </c>
      <c r="D98" s="683"/>
      <c r="E98" s="708"/>
      <c r="F98" s="683"/>
      <c r="G98" s="701"/>
      <c r="H98" s="714"/>
      <c r="I98" s="715"/>
      <c r="J98" s="683">
        <v>920</v>
      </c>
      <c r="K98" s="708" t="s">
        <v>915</v>
      </c>
      <c r="L98" s="683">
        <v>7500</v>
      </c>
      <c r="M98" s="704" t="s">
        <v>915</v>
      </c>
      <c r="Q98" s="690"/>
    </row>
    <row r="99" spans="1:17" ht="11.25" customHeight="1" x14ac:dyDescent="0.2">
      <c r="A99" s="111" t="s">
        <v>273</v>
      </c>
      <c r="B99" s="352">
        <v>2.5</v>
      </c>
      <c r="C99" s="331">
        <v>65</v>
      </c>
      <c r="D99" s="263"/>
      <c r="E99" s="710"/>
      <c r="F99" s="263"/>
      <c r="G99" s="594"/>
      <c r="H99" s="402">
        <v>8.1</v>
      </c>
      <c r="I99" s="711">
        <v>210</v>
      </c>
      <c r="J99" s="712"/>
      <c r="K99" s="706"/>
      <c r="L99" s="712"/>
      <c r="M99" s="713"/>
      <c r="Q99" s="690"/>
    </row>
    <row r="100" spans="1:17" ht="11.25" customHeight="1" x14ac:dyDescent="0.2">
      <c r="A100" s="111" t="s">
        <v>274</v>
      </c>
      <c r="B100" s="352">
        <v>0.77</v>
      </c>
      <c r="C100" s="331">
        <v>1.4</v>
      </c>
      <c r="D100" s="263"/>
      <c r="E100" s="710"/>
      <c r="F100" s="263"/>
      <c r="G100" s="594"/>
      <c r="H100" s="402">
        <v>0.94</v>
      </c>
      <c r="I100" s="711">
        <v>1.8</v>
      </c>
      <c r="J100" s="712"/>
      <c r="K100" s="706"/>
      <c r="L100" s="712"/>
      <c r="M100" s="713"/>
      <c r="Q100" s="690"/>
    </row>
    <row r="101" spans="1:17" ht="11.25" customHeight="1" x14ac:dyDescent="0.2">
      <c r="A101" s="111" t="s">
        <v>275</v>
      </c>
      <c r="B101" s="352">
        <v>0.03</v>
      </c>
      <c r="C101" s="331">
        <v>0.7</v>
      </c>
      <c r="D101" s="263"/>
      <c r="E101" s="710"/>
      <c r="F101" s="263"/>
      <c r="G101" s="594"/>
      <c r="H101" s="402">
        <v>1.9E-2</v>
      </c>
      <c r="I101" s="711"/>
      <c r="J101" s="712"/>
      <c r="K101" s="706"/>
      <c r="L101" s="263">
        <v>0.7</v>
      </c>
      <c r="M101" s="704" t="s">
        <v>915</v>
      </c>
      <c r="Q101" s="690"/>
    </row>
    <row r="102" spans="1:17" ht="11.25" customHeight="1" x14ac:dyDescent="0.2">
      <c r="A102" s="111" t="s">
        <v>277</v>
      </c>
      <c r="B102" s="352">
        <v>22000</v>
      </c>
      <c r="C102" s="331">
        <v>200000</v>
      </c>
      <c r="D102" s="263"/>
      <c r="E102" s="710"/>
      <c r="F102" s="263"/>
      <c r="G102" s="594"/>
      <c r="H102" s="402">
        <v>14000</v>
      </c>
      <c r="I102" s="711">
        <v>240000</v>
      </c>
      <c r="J102" s="712"/>
      <c r="K102" s="706"/>
      <c r="L102" s="712"/>
      <c r="M102" s="713"/>
      <c r="Q102" s="690"/>
    </row>
    <row r="103" spans="1:17" ht="11.25" customHeight="1" x14ac:dyDescent="0.2">
      <c r="A103" s="111" t="s">
        <v>278</v>
      </c>
      <c r="B103" s="352">
        <v>170</v>
      </c>
      <c r="C103" s="331">
        <v>2200</v>
      </c>
      <c r="D103" s="263"/>
      <c r="E103" s="710"/>
      <c r="F103" s="263"/>
      <c r="G103" s="594"/>
      <c r="H103" s="429">
        <v>170</v>
      </c>
      <c r="I103" s="331">
        <v>2200</v>
      </c>
      <c r="J103" s="263"/>
      <c r="K103" s="616"/>
      <c r="L103" s="263"/>
      <c r="M103" s="669"/>
      <c r="Q103" s="690"/>
    </row>
    <row r="104" spans="1:17" ht="11.25" customHeight="1" x14ac:dyDescent="0.2">
      <c r="A104" s="111" t="s">
        <v>279</v>
      </c>
      <c r="B104" s="352">
        <v>2.8E-3</v>
      </c>
      <c r="C104" s="331">
        <v>9.9000000000000005E-2</v>
      </c>
      <c r="D104" s="263"/>
      <c r="E104" s="710"/>
      <c r="F104" s="263"/>
      <c r="G104" s="594"/>
      <c r="H104" s="429">
        <v>2.8E-3</v>
      </c>
      <c r="I104" s="331">
        <v>9.9000000000000005E-2</v>
      </c>
      <c r="J104" s="263"/>
      <c r="K104" s="616"/>
      <c r="L104" s="263"/>
      <c r="M104" s="669"/>
      <c r="Q104" s="690"/>
    </row>
    <row r="105" spans="1:17" ht="11.25" customHeight="1" x14ac:dyDescent="0.2">
      <c r="A105" s="111" t="s">
        <v>280</v>
      </c>
      <c r="B105" s="352">
        <v>730</v>
      </c>
      <c r="C105" s="331">
        <v>6500</v>
      </c>
      <c r="D105" s="263"/>
      <c r="E105" s="710"/>
      <c r="F105" s="263"/>
      <c r="G105" s="594"/>
      <c r="H105" s="429">
        <v>18000</v>
      </c>
      <c r="I105" s="331">
        <v>53000</v>
      </c>
      <c r="J105" s="263"/>
      <c r="K105" s="616"/>
      <c r="L105" s="263"/>
      <c r="M105" s="669"/>
      <c r="Q105" s="690"/>
    </row>
    <row r="106" spans="1:17" ht="11.25" customHeight="1" x14ac:dyDescent="0.2">
      <c r="A106" s="111" t="s">
        <v>276</v>
      </c>
      <c r="B106" s="352">
        <v>1500</v>
      </c>
      <c r="C106" s="331">
        <v>8500</v>
      </c>
      <c r="D106" s="263"/>
      <c r="E106" s="710"/>
      <c r="F106" s="263"/>
      <c r="G106" s="594"/>
      <c r="H106" s="429">
        <v>2200</v>
      </c>
      <c r="I106" s="331">
        <v>26000</v>
      </c>
      <c r="J106" s="263"/>
      <c r="K106" s="616"/>
      <c r="L106" s="263"/>
      <c r="M106" s="669"/>
      <c r="Q106" s="690"/>
    </row>
    <row r="107" spans="1:17" ht="11.25" customHeight="1" x14ac:dyDescent="0.2">
      <c r="A107" s="111" t="s">
        <v>502</v>
      </c>
      <c r="B107" s="352">
        <v>2.1</v>
      </c>
      <c r="C107" s="331">
        <v>37</v>
      </c>
      <c r="D107" s="263"/>
      <c r="E107" s="710"/>
      <c r="F107" s="263"/>
      <c r="G107" s="594"/>
      <c r="H107" s="429">
        <v>2.1</v>
      </c>
      <c r="I107" s="331">
        <v>37</v>
      </c>
      <c r="J107" s="263"/>
      <c r="K107" s="616"/>
      <c r="L107" s="263"/>
      <c r="M107" s="669"/>
      <c r="Q107" s="690"/>
    </row>
    <row r="108" spans="1:17" ht="11.25" customHeight="1" x14ac:dyDescent="0.2">
      <c r="A108" s="111" t="s">
        <v>503</v>
      </c>
      <c r="B108" s="352">
        <v>4.7</v>
      </c>
      <c r="C108" s="331">
        <v>42</v>
      </c>
      <c r="D108" s="263"/>
      <c r="E108" s="710"/>
      <c r="F108" s="263"/>
      <c r="G108" s="594"/>
      <c r="H108" s="429">
        <v>72</v>
      </c>
      <c r="I108" s="331">
        <v>86</v>
      </c>
      <c r="J108" s="263"/>
      <c r="K108" s="616"/>
      <c r="L108" s="263"/>
      <c r="M108" s="669"/>
      <c r="Q108" s="690"/>
    </row>
    <row r="109" spans="1:17" ht="11.25" customHeight="1" x14ac:dyDescent="0.2">
      <c r="A109" s="111" t="s">
        <v>409</v>
      </c>
      <c r="B109" s="352">
        <v>800</v>
      </c>
      <c r="C109" s="331">
        <v>7200</v>
      </c>
      <c r="D109" s="263"/>
      <c r="E109" s="710"/>
      <c r="F109" s="263"/>
      <c r="G109" s="594"/>
      <c r="H109" s="429">
        <v>370</v>
      </c>
      <c r="I109" s="331">
        <v>16000</v>
      </c>
      <c r="J109" s="263"/>
      <c r="K109" s="616"/>
      <c r="L109" s="263"/>
      <c r="M109" s="669"/>
      <c r="Q109" s="690"/>
    </row>
    <row r="110" spans="1:17" ht="11.25" customHeight="1" x14ac:dyDescent="0.2">
      <c r="A110" s="111" t="s">
        <v>410</v>
      </c>
      <c r="B110" s="352">
        <v>21</v>
      </c>
      <c r="C110" s="331">
        <v>170</v>
      </c>
      <c r="D110" s="263"/>
      <c r="E110" s="710"/>
      <c r="F110" s="263"/>
      <c r="G110" s="594"/>
      <c r="H110" s="429">
        <v>12</v>
      </c>
      <c r="I110" s="331">
        <v>190</v>
      </c>
      <c r="J110" s="263"/>
      <c r="K110" s="616"/>
      <c r="L110" s="263"/>
      <c r="M110" s="669"/>
      <c r="Q110" s="690"/>
    </row>
    <row r="111" spans="1:17" ht="11.25" customHeight="1" x14ac:dyDescent="0.2">
      <c r="A111" s="111" t="s">
        <v>703</v>
      </c>
      <c r="B111" s="352">
        <v>52</v>
      </c>
      <c r="C111" s="331">
        <v>470</v>
      </c>
      <c r="D111" s="263"/>
      <c r="E111" s="710"/>
      <c r="F111" s="263"/>
      <c r="G111" s="594"/>
      <c r="H111" s="429">
        <v>8.1999999999999993</v>
      </c>
      <c r="I111" s="331">
        <v>74</v>
      </c>
      <c r="J111" s="263"/>
      <c r="K111" s="616"/>
      <c r="L111" s="263"/>
      <c r="M111" s="669"/>
      <c r="Q111" s="690"/>
    </row>
    <row r="112" spans="1:17" ht="11.25" customHeight="1" x14ac:dyDescent="0.2">
      <c r="A112" s="134" t="s">
        <v>80</v>
      </c>
      <c r="B112" s="699">
        <v>380</v>
      </c>
      <c r="C112" s="678">
        <v>2000</v>
      </c>
      <c r="D112" s="683"/>
      <c r="E112" s="708"/>
      <c r="F112" s="683"/>
      <c r="G112" s="701"/>
      <c r="H112" s="702"/>
      <c r="I112" s="678">
        <v>2000</v>
      </c>
      <c r="J112" s="683">
        <v>380</v>
      </c>
      <c r="K112" s="708" t="s">
        <v>915</v>
      </c>
      <c r="L112" s="683"/>
      <c r="M112" s="704"/>
      <c r="Q112" s="690"/>
    </row>
    <row r="113" spans="1:17" ht="11.25" customHeight="1" x14ac:dyDescent="0.2">
      <c r="A113" s="134" t="s">
        <v>81</v>
      </c>
      <c r="B113" s="699">
        <v>18</v>
      </c>
      <c r="C113" s="678">
        <v>160</v>
      </c>
      <c r="D113" s="683"/>
      <c r="E113" s="708"/>
      <c r="F113" s="683"/>
      <c r="G113" s="701"/>
      <c r="H113" s="702"/>
      <c r="I113" s="678"/>
      <c r="J113" s="683">
        <v>18</v>
      </c>
      <c r="K113" s="708" t="s">
        <v>915</v>
      </c>
      <c r="L113" s="683">
        <v>160</v>
      </c>
      <c r="M113" s="704" t="s">
        <v>915</v>
      </c>
      <c r="Q113" s="690"/>
    </row>
    <row r="114" spans="1:17" ht="11.25" customHeight="1" x14ac:dyDescent="0.2">
      <c r="A114" s="134" t="s">
        <v>82</v>
      </c>
      <c r="B114" s="699">
        <v>71</v>
      </c>
      <c r="C114" s="678">
        <v>640</v>
      </c>
      <c r="D114" s="683"/>
      <c r="E114" s="721"/>
      <c r="F114" s="683"/>
      <c r="G114" s="722"/>
      <c r="H114" s="702"/>
      <c r="I114" s="678"/>
      <c r="J114" s="683">
        <v>71</v>
      </c>
      <c r="K114" s="708" t="s">
        <v>915</v>
      </c>
      <c r="L114" s="683">
        <v>640</v>
      </c>
      <c r="M114" s="704" t="s">
        <v>915</v>
      </c>
      <c r="Q114" s="690"/>
    </row>
    <row r="115" spans="1:17" ht="11.25" customHeight="1" x14ac:dyDescent="0.2">
      <c r="A115" s="134" t="s">
        <v>83</v>
      </c>
      <c r="B115" s="699">
        <v>42</v>
      </c>
      <c r="C115" s="678">
        <v>380</v>
      </c>
      <c r="D115" s="683"/>
      <c r="E115" s="708"/>
      <c r="F115" s="683"/>
      <c r="G115" s="701"/>
      <c r="H115" s="702"/>
      <c r="I115" s="678"/>
      <c r="J115" s="683">
        <v>42</v>
      </c>
      <c r="K115" s="708" t="s">
        <v>915</v>
      </c>
      <c r="L115" s="683">
        <v>380</v>
      </c>
      <c r="M115" s="704" t="s">
        <v>915</v>
      </c>
      <c r="Q115" s="690"/>
    </row>
    <row r="116" spans="1:17" ht="11.25" customHeight="1" x14ac:dyDescent="0.2">
      <c r="A116" s="134" t="s">
        <v>84</v>
      </c>
      <c r="B116" s="699">
        <v>46</v>
      </c>
      <c r="C116" s="678">
        <v>410</v>
      </c>
      <c r="D116" s="683"/>
      <c r="E116" s="708"/>
      <c r="F116" s="683"/>
      <c r="G116" s="701"/>
      <c r="H116" s="702"/>
      <c r="I116" s="678"/>
      <c r="J116" s="683">
        <v>46</v>
      </c>
      <c r="K116" s="708" t="s">
        <v>915</v>
      </c>
      <c r="L116" s="683">
        <v>410</v>
      </c>
      <c r="M116" s="704" t="s">
        <v>915</v>
      </c>
      <c r="Q116" s="690"/>
    </row>
    <row r="117" spans="1:17" ht="11.25" customHeight="1" x14ac:dyDescent="0.2">
      <c r="A117" s="111" t="s">
        <v>411</v>
      </c>
      <c r="B117" s="352">
        <v>15</v>
      </c>
      <c r="C117" s="331">
        <v>19</v>
      </c>
      <c r="D117" s="263"/>
      <c r="E117" s="710"/>
      <c r="F117" s="263"/>
      <c r="G117" s="594"/>
      <c r="H117" s="429">
        <v>7.9</v>
      </c>
      <c r="I117" s="331">
        <v>13</v>
      </c>
      <c r="J117" s="263"/>
      <c r="K117" s="616"/>
      <c r="L117" s="263"/>
      <c r="M117" s="669"/>
      <c r="Q117" s="690"/>
    </row>
    <row r="118" spans="1:17" ht="11.25" customHeight="1" x14ac:dyDescent="0.2">
      <c r="A118" s="134" t="s">
        <v>85</v>
      </c>
      <c r="B118" s="699"/>
      <c r="C118" s="678"/>
      <c r="D118" s="683">
        <v>850000</v>
      </c>
      <c r="E118" s="708" t="s">
        <v>954</v>
      </c>
      <c r="F118" s="683">
        <v>850000</v>
      </c>
      <c r="G118" s="701" t="s">
        <v>954</v>
      </c>
      <c r="H118" s="702"/>
      <c r="I118" s="678"/>
      <c r="J118" s="683">
        <v>850000</v>
      </c>
      <c r="K118" s="708" t="s">
        <v>954</v>
      </c>
      <c r="L118" s="683">
        <v>850000</v>
      </c>
      <c r="M118" s="704" t="s">
        <v>954</v>
      </c>
      <c r="Q118" s="690"/>
    </row>
    <row r="119" spans="1:17" ht="11.25" customHeight="1" x14ac:dyDescent="0.2">
      <c r="A119" s="111" t="s">
        <v>193</v>
      </c>
      <c r="B119" s="352"/>
      <c r="C119" s="331"/>
      <c r="D119" s="331">
        <v>600</v>
      </c>
      <c r="E119" s="710" t="s">
        <v>942</v>
      </c>
      <c r="F119" s="263">
        <v>5000</v>
      </c>
      <c r="G119" s="594" t="s">
        <v>942</v>
      </c>
      <c r="H119" s="429"/>
      <c r="I119" s="331"/>
      <c r="J119" s="331">
        <v>600</v>
      </c>
      <c r="K119" s="710" t="s">
        <v>942</v>
      </c>
      <c r="L119" s="263">
        <v>5000</v>
      </c>
      <c r="M119" s="669" t="s">
        <v>942</v>
      </c>
      <c r="Q119" s="690"/>
    </row>
    <row r="120" spans="1:17" ht="11.25" customHeight="1" x14ac:dyDescent="0.2">
      <c r="A120" s="111" t="s">
        <v>412</v>
      </c>
      <c r="B120" s="352">
        <v>2.2999999999999998</v>
      </c>
      <c r="C120" s="331"/>
      <c r="D120" s="263"/>
      <c r="E120" s="710"/>
      <c r="F120" s="263">
        <v>300</v>
      </c>
      <c r="G120" s="594" t="s">
        <v>867</v>
      </c>
      <c r="H120" s="429">
        <v>4.5999999999999996</v>
      </c>
      <c r="I120" s="331"/>
      <c r="J120" s="263"/>
      <c r="K120" s="616"/>
      <c r="L120" s="263">
        <v>300</v>
      </c>
      <c r="M120" s="669" t="s">
        <v>867</v>
      </c>
      <c r="Q120" s="690"/>
    </row>
    <row r="121" spans="1:17" ht="11.25" customHeight="1" x14ac:dyDescent="0.2">
      <c r="A121" s="111" t="s">
        <v>413</v>
      </c>
      <c r="B121" s="352">
        <v>160</v>
      </c>
      <c r="C121" s="331">
        <v>4700</v>
      </c>
      <c r="D121" s="263"/>
      <c r="E121" s="710"/>
      <c r="F121" s="263"/>
      <c r="G121" s="594"/>
      <c r="H121" s="429">
        <v>58</v>
      </c>
      <c r="I121" s="331">
        <v>300</v>
      </c>
      <c r="J121" s="263"/>
      <c r="K121" s="616"/>
      <c r="L121" s="263"/>
      <c r="M121" s="669"/>
      <c r="Q121" s="690"/>
    </row>
    <row r="122" spans="1:17" ht="11.25" customHeight="1" x14ac:dyDescent="0.2">
      <c r="A122" s="111" t="s">
        <v>290</v>
      </c>
      <c r="B122" s="352">
        <v>7.3999999999999996E-5</v>
      </c>
      <c r="C122" s="331">
        <v>1.4E-2</v>
      </c>
      <c r="D122" s="331"/>
      <c r="E122" s="710"/>
      <c r="F122" s="263"/>
      <c r="G122" s="594"/>
      <c r="H122" s="429"/>
      <c r="I122" s="331"/>
      <c r="J122" s="331">
        <v>7.3999999999999996E-5</v>
      </c>
      <c r="K122" s="708" t="s">
        <v>915</v>
      </c>
      <c r="L122" s="331">
        <v>1.4E-2</v>
      </c>
      <c r="M122" s="704" t="s">
        <v>915</v>
      </c>
      <c r="Q122" s="690"/>
    </row>
    <row r="123" spans="1:17" ht="11.25" customHeight="1" x14ac:dyDescent="0.2">
      <c r="A123" s="111" t="s">
        <v>86</v>
      </c>
      <c r="B123" s="699"/>
      <c r="C123" s="678"/>
      <c r="D123" s="683">
        <v>95</v>
      </c>
      <c r="E123" s="708" t="s">
        <v>920</v>
      </c>
      <c r="F123" s="683">
        <v>425</v>
      </c>
      <c r="G123" s="701" t="s">
        <v>920</v>
      </c>
      <c r="H123" s="702"/>
      <c r="I123" s="678"/>
      <c r="J123" s="683">
        <v>95</v>
      </c>
      <c r="K123" s="703" t="s">
        <v>921</v>
      </c>
      <c r="L123" s="683">
        <v>425</v>
      </c>
      <c r="M123" s="704" t="s">
        <v>921</v>
      </c>
      <c r="Q123" s="690"/>
    </row>
    <row r="124" spans="1:17" ht="11.25" customHeight="1" x14ac:dyDescent="0.2">
      <c r="A124" s="111" t="s">
        <v>414</v>
      </c>
      <c r="B124" s="352">
        <v>4.5999999999999996</v>
      </c>
      <c r="C124" s="331"/>
      <c r="D124" s="263"/>
      <c r="E124" s="710"/>
      <c r="F124" s="263">
        <v>300</v>
      </c>
      <c r="G124" s="594" t="s">
        <v>867</v>
      </c>
      <c r="H124" s="429">
        <v>10</v>
      </c>
      <c r="I124" s="331"/>
      <c r="J124" s="263"/>
      <c r="K124" s="616"/>
      <c r="L124" s="263">
        <v>300</v>
      </c>
      <c r="M124" s="669" t="s">
        <v>867</v>
      </c>
      <c r="Q124" s="690"/>
    </row>
    <row r="125" spans="1:17" ht="11.25" customHeight="1" x14ac:dyDescent="0.2">
      <c r="A125" s="111" t="s">
        <v>415</v>
      </c>
      <c r="B125" s="352">
        <v>5</v>
      </c>
      <c r="C125" s="331">
        <v>20</v>
      </c>
      <c r="D125" s="263"/>
      <c r="E125" s="710"/>
      <c r="F125" s="263"/>
      <c r="G125" s="594"/>
      <c r="H125" s="429">
        <v>71</v>
      </c>
      <c r="I125" s="331">
        <v>290</v>
      </c>
      <c r="J125" s="263"/>
      <c r="K125" s="616"/>
      <c r="L125" s="263"/>
      <c r="M125" s="669"/>
      <c r="Q125" s="690"/>
    </row>
    <row r="126" spans="1:17" ht="11.25" customHeight="1" x14ac:dyDescent="0.2">
      <c r="A126" s="111" t="s">
        <v>704</v>
      </c>
      <c r="B126" s="352">
        <v>0.06</v>
      </c>
      <c r="C126" s="331">
        <v>3.2</v>
      </c>
      <c r="D126" s="263"/>
      <c r="E126" s="710"/>
      <c r="F126" s="263"/>
      <c r="G126" s="594"/>
      <c r="H126" s="429">
        <v>0.1</v>
      </c>
      <c r="I126" s="331">
        <v>1.9</v>
      </c>
      <c r="J126" s="263"/>
      <c r="K126" s="616"/>
      <c r="L126" s="263"/>
      <c r="M126" s="669"/>
      <c r="Q126" s="690"/>
    </row>
    <row r="127" spans="1:17" ht="11.25" customHeight="1" x14ac:dyDescent="0.2">
      <c r="A127" s="111" t="s">
        <v>87</v>
      </c>
      <c r="B127" s="699">
        <v>9</v>
      </c>
      <c r="C127" s="678">
        <v>80</v>
      </c>
      <c r="D127" s="683"/>
      <c r="E127" s="708"/>
      <c r="F127" s="683"/>
      <c r="G127" s="701"/>
      <c r="H127" s="702"/>
      <c r="I127" s="678"/>
      <c r="J127" s="683">
        <v>9</v>
      </c>
      <c r="K127" s="708" t="s">
        <v>915</v>
      </c>
      <c r="L127" s="683">
        <v>80</v>
      </c>
      <c r="M127" s="669" t="s">
        <v>915</v>
      </c>
      <c r="Q127" s="690"/>
    </row>
    <row r="128" spans="1:17" ht="11.25" customHeight="1" x14ac:dyDescent="0.2">
      <c r="A128" s="111" t="s">
        <v>416</v>
      </c>
      <c r="B128" s="352">
        <v>32</v>
      </c>
      <c r="C128" s="331">
        <v>290</v>
      </c>
      <c r="D128" s="263"/>
      <c r="E128" s="708"/>
      <c r="F128" s="263"/>
      <c r="G128" s="594"/>
      <c r="H128" s="429"/>
      <c r="I128" s="331"/>
      <c r="J128" s="263">
        <v>32</v>
      </c>
      <c r="K128" s="708" t="s">
        <v>915</v>
      </c>
      <c r="L128" s="263">
        <v>290</v>
      </c>
      <c r="M128" s="669" t="s">
        <v>915</v>
      </c>
      <c r="Q128" s="690"/>
    </row>
    <row r="129" spans="1:17" ht="11.25" customHeight="1" x14ac:dyDescent="0.2">
      <c r="A129" s="111" t="s">
        <v>88</v>
      </c>
      <c r="B129" s="699"/>
      <c r="C129" s="678"/>
      <c r="D129" s="683">
        <v>1200</v>
      </c>
      <c r="E129" s="708" t="s">
        <v>920</v>
      </c>
      <c r="F129" s="683">
        <v>23100</v>
      </c>
      <c r="G129" s="701" t="s">
        <v>920</v>
      </c>
      <c r="H129" s="702"/>
      <c r="I129" s="678"/>
      <c r="J129" s="683"/>
      <c r="K129" s="721"/>
      <c r="L129" s="683"/>
      <c r="M129" s="704"/>
      <c r="Q129" s="690"/>
    </row>
    <row r="130" spans="1:17" ht="11.25" customHeight="1" x14ac:dyDescent="0.2">
      <c r="A130" s="111" t="s">
        <v>20</v>
      </c>
      <c r="B130" s="352"/>
      <c r="C130" s="331"/>
      <c r="D130" s="263">
        <v>18000</v>
      </c>
      <c r="E130" s="710" t="s">
        <v>937</v>
      </c>
      <c r="F130" s="263">
        <v>180000</v>
      </c>
      <c r="G130" s="594" t="s">
        <v>936</v>
      </c>
      <c r="H130" s="429"/>
      <c r="I130" s="331"/>
      <c r="J130" s="263">
        <v>18000</v>
      </c>
      <c r="K130" s="710" t="s">
        <v>937</v>
      </c>
      <c r="L130" s="263">
        <v>180000</v>
      </c>
      <c r="M130" s="709" t="s">
        <v>936</v>
      </c>
      <c r="Q130" s="690"/>
    </row>
    <row r="131" spans="1:17" ht="11.25" customHeight="1" x14ac:dyDescent="0.2">
      <c r="A131" s="111" t="s">
        <v>417</v>
      </c>
      <c r="B131" s="352">
        <v>85</v>
      </c>
      <c r="C131" s="331">
        <v>770</v>
      </c>
      <c r="D131" s="263"/>
      <c r="E131" s="710"/>
      <c r="F131" s="263"/>
      <c r="G131" s="594"/>
      <c r="H131" s="429">
        <v>10.8</v>
      </c>
      <c r="I131" s="331"/>
      <c r="J131" s="263"/>
      <c r="K131" s="616"/>
      <c r="L131" s="263">
        <v>770</v>
      </c>
      <c r="M131" s="669" t="s">
        <v>915</v>
      </c>
      <c r="Q131" s="690"/>
    </row>
    <row r="132" spans="1:17" ht="11.25" customHeight="1" x14ac:dyDescent="0.2">
      <c r="A132" s="111" t="s">
        <v>418</v>
      </c>
      <c r="B132" s="352">
        <v>200</v>
      </c>
      <c r="C132" s="331">
        <v>910</v>
      </c>
      <c r="D132" s="263"/>
      <c r="E132" s="710"/>
      <c r="F132" s="263"/>
      <c r="G132" s="594"/>
      <c r="H132" s="429">
        <v>610</v>
      </c>
      <c r="I132" s="331">
        <v>2100</v>
      </c>
      <c r="J132" s="263"/>
      <c r="K132" s="616"/>
      <c r="L132" s="263"/>
      <c r="M132" s="669"/>
      <c r="Q132" s="690"/>
    </row>
    <row r="133" spans="1:17" ht="11.25" customHeight="1" x14ac:dyDescent="0.2">
      <c r="A133" s="111" t="s">
        <v>419</v>
      </c>
      <c r="B133" s="352">
        <v>53</v>
      </c>
      <c r="C133" s="331">
        <v>430</v>
      </c>
      <c r="D133" s="263"/>
      <c r="E133" s="710"/>
      <c r="F133" s="263"/>
      <c r="G133" s="594"/>
      <c r="H133" s="429">
        <v>98</v>
      </c>
      <c r="I133" s="331">
        <v>830</v>
      </c>
      <c r="J133" s="263"/>
      <c r="K133" s="616"/>
      <c r="L133" s="263"/>
      <c r="M133" s="669"/>
      <c r="Q133" s="690"/>
    </row>
    <row r="134" spans="1:17" ht="11.25" customHeight="1" x14ac:dyDescent="0.2">
      <c r="A134" s="111" t="s">
        <v>89</v>
      </c>
      <c r="B134" s="699">
        <v>1.2</v>
      </c>
      <c r="C134" s="678">
        <v>11</v>
      </c>
      <c r="D134" s="683"/>
      <c r="E134" s="708"/>
      <c r="F134" s="683"/>
      <c r="G134" s="701"/>
      <c r="H134" s="702"/>
      <c r="I134" s="678"/>
      <c r="J134" s="683">
        <v>1.2</v>
      </c>
      <c r="K134" s="708" t="s">
        <v>915</v>
      </c>
      <c r="L134" s="683">
        <v>11</v>
      </c>
      <c r="M134" s="669" t="s">
        <v>915</v>
      </c>
      <c r="Q134" s="690"/>
    </row>
    <row r="135" spans="1:17" ht="11.25" customHeight="1" x14ac:dyDescent="0.2">
      <c r="A135" s="134" t="s">
        <v>90</v>
      </c>
      <c r="B135" s="699">
        <v>220</v>
      </c>
      <c r="C135" s="678">
        <v>1200</v>
      </c>
      <c r="D135" s="683"/>
      <c r="E135" s="708"/>
      <c r="F135" s="683"/>
      <c r="G135" s="701"/>
      <c r="H135" s="702">
        <v>330</v>
      </c>
      <c r="I135" s="678">
        <v>1880</v>
      </c>
      <c r="J135" s="683"/>
      <c r="K135" s="721"/>
      <c r="L135" s="683"/>
      <c r="M135" s="704"/>
      <c r="Q135" s="690"/>
    </row>
    <row r="136" spans="1:17" ht="11.25" customHeight="1" x14ac:dyDescent="0.2">
      <c r="A136" s="111" t="s">
        <v>420</v>
      </c>
      <c r="B136" s="352">
        <v>6</v>
      </c>
      <c r="C136" s="331">
        <v>54</v>
      </c>
      <c r="D136" s="263"/>
      <c r="E136" s="710"/>
      <c r="F136" s="263"/>
      <c r="G136" s="594"/>
      <c r="H136" s="429">
        <v>12</v>
      </c>
      <c r="I136" s="331">
        <v>110</v>
      </c>
      <c r="J136" s="263"/>
      <c r="K136" s="616"/>
      <c r="L136" s="263"/>
      <c r="M136" s="669"/>
      <c r="Q136" s="690"/>
    </row>
    <row r="137" spans="1:17" ht="11.25" customHeight="1" x14ac:dyDescent="0.2">
      <c r="A137" s="111" t="s">
        <v>291</v>
      </c>
      <c r="B137" s="352">
        <v>62</v>
      </c>
      <c r="C137" s="331">
        <v>560</v>
      </c>
      <c r="D137" s="263"/>
      <c r="E137" s="710"/>
      <c r="F137" s="263"/>
      <c r="G137" s="594"/>
      <c r="H137" s="429">
        <v>9.8000000000000007</v>
      </c>
      <c r="I137" s="331">
        <v>120</v>
      </c>
      <c r="J137" s="263"/>
      <c r="K137" s="616"/>
      <c r="L137" s="263"/>
      <c r="M137" s="669"/>
      <c r="Q137" s="690"/>
    </row>
    <row r="138" spans="1:17" ht="11.25" customHeight="1" x14ac:dyDescent="0.2">
      <c r="A138" s="111" t="s">
        <v>21</v>
      </c>
      <c r="B138" s="352">
        <v>2.0000000000000001E-4</v>
      </c>
      <c r="C138" s="331">
        <v>0.73</v>
      </c>
      <c r="D138" s="263"/>
      <c r="E138" s="710"/>
      <c r="F138" s="263"/>
      <c r="G138" s="594"/>
      <c r="H138" s="429">
        <v>2.0000000000000001E-4</v>
      </c>
      <c r="I138" s="331">
        <v>0.21</v>
      </c>
      <c r="J138" s="263"/>
      <c r="K138" s="708"/>
      <c r="L138" s="263"/>
      <c r="M138" s="669"/>
      <c r="Q138" s="690"/>
    </row>
    <row r="139" spans="1:17" ht="11.25" customHeight="1" x14ac:dyDescent="0.2">
      <c r="A139" s="111" t="s">
        <v>44</v>
      </c>
      <c r="B139" s="352"/>
      <c r="C139" s="331"/>
      <c r="D139" s="263">
        <v>500</v>
      </c>
      <c r="E139" s="710" t="s">
        <v>923</v>
      </c>
      <c r="F139" s="263">
        <v>5000</v>
      </c>
      <c r="G139" s="594" t="s">
        <v>657</v>
      </c>
      <c r="H139" s="429"/>
      <c r="I139" s="331"/>
      <c r="J139" s="263">
        <v>3700</v>
      </c>
      <c r="K139" s="616" t="s">
        <v>925</v>
      </c>
      <c r="L139" s="263">
        <v>5000</v>
      </c>
      <c r="M139" s="669" t="s">
        <v>657</v>
      </c>
      <c r="Q139" s="690"/>
    </row>
    <row r="140" spans="1:17" ht="11.25" customHeight="1" x14ac:dyDescent="0.2">
      <c r="A140" s="111" t="s">
        <v>43</v>
      </c>
      <c r="B140" s="352"/>
      <c r="C140" s="331"/>
      <c r="D140" s="263">
        <v>640</v>
      </c>
      <c r="E140" s="710" t="s">
        <v>923</v>
      </c>
      <c r="F140" s="263">
        <v>2500</v>
      </c>
      <c r="G140" s="594" t="s">
        <v>657</v>
      </c>
      <c r="H140" s="429"/>
      <c r="I140" s="331"/>
      <c r="J140" s="263">
        <v>640</v>
      </c>
      <c r="K140" s="710" t="s">
        <v>926</v>
      </c>
      <c r="L140" s="263">
        <v>2500</v>
      </c>
      <c r="M140" s="669" t="s">
        <v>657</v>
      </c>
      <c r="Q140" s="690"/>
    </row>
    <row r="141" spans="1:17" ht="11.25" customHeight="1" x14ac:dyDescent="0.2">
      <c r="A141" s="111" t="s">
        <v>665</v>
      </c>
      <c r="B141" s="352"/>
      <c r="C141" s="331"/>
      <c r="D141" s="263">
        <v>640</v>
      </c>
      <c r="E141" s="710" t="s">
        <v>924</v>
      </c>
      <c r="F141" s="263">
        <v>2500</v>
      </c>
      <c r="G141" s="594" t="s">
        <v>657</v>
      </c>
      <c r="H141" s="429"/>
      <c r="I141" s="331"/>
      <c r="J141" s="263">
        <v>640</v>
      </c>
      <c r="K141" s="710" t="s">
        <v>926</v>
      </c>
      <c r="L141" s="263">
        <v>2500</v>
      </c>
      <c r="M141" s="669" t="s">
        <v>657</v>
      </c>
      <c r="Q141" s="690"/>
    </row>
    <row r="142" spans="1:17" ht="11.25" customHeight="1" x14ac:dyDescent="0.2">
      <c r="A142" s="111" t="s">
        <v>705</v>
      </c>
      <c r="B142" s="352">
        <v>130</v>
      </c>
      <c r="C142" s="331">
        <v>420</v>
      </c>
      <c r="D142" s="263"/>
      <c r="E142" s="710"/>
      <c r="F142" s="263"/>
      <c r="G142" s="594"/>
      <c r="H142" s="429">
        <v>110</v>
      </c>
      <c r="I142" s="331">
        <v>700</v>
      </c>
      <c r="J142" s="263"/>
      <c r="K142" s="616"/>
      <c r="L142" s="263"/>
      <c r="M142" s="669"/>
      <c r="Q142" s="690"/>
    </row>
    <row r="143" spans="1:17" ht="11.25" customHeight="1" x14ac:dyDescent="0.2">
      <c r="A143" s="111" t="s">
        <v>706</v>
      </c>
      <c r="B143" s="352">
        <v>76</v>
      </c>
      <c r="C143" s="331">
        <v>690</v>
      </c>
      <c r="D143" s="263"/>
      <c r="E143" s="710"/>
      <c r="F143" s="263"/>
      <c r="G143" s="594"/>
      <c r="H143" s="429">
        <v>11</v>
      </c>
      <c r="I143" s="331">
        <v>200</v>
      </c>
      <c r="J143" s="263"/>
      <c r="K143" s="616"/>
      <c r="L143" s="263"/>
      <c r="M143" s="669"/>
      <c r="Q143" s="690"/>
    </row>
    <row r="144" spans="1:17" ht="11.25" customHeight="1" x14ac:dyDescent="0.2">
      <c r="A144" s="111" t="s">
        <v>421</v>
      </c>
      <c r="B144" s="352">
        <v>730</v>
      </c>
      <c r="C144" s="331">
        <v>3200</v>
      </c>
      <c r="D144" s="263"/>
      <c r="E144" s="710"/>
      <c r="F144" s="263"/>
      <c r="G144" s="594"/>
      <c r="H144" s="429">
        <v>1200</v>
      </c>
      <c r="I144" s="331">
        <v>5200</v>
      </c>
      <c r="J144" s="263"/>
      <c r="K144" s="616"/>
      <c r="L144" s="263"/>
      <c r="M144" s="669"/>
      <c r="Q144" s="690"/>
    </row>
    <row r="145" spans="1:17" ht="11.25" customHeight="1" x14ac:dyDescent="0.2">
      <c r="A145" s="111" t="s">
        <v>422</v>
      </c>
      <c r="B145" s="352">
        <v>200</v>
      </c>
      <c r="C145" s="331">
        <v>2000</v>
      </c>
      <c r="D145" s="263"/>
      <c r="E145" s="710"/>
      <c r="F145" s="263"/>
      <c r="G145" s="594"/>
      <c r="H145" s="429">
        <v>47</v>
      </c>
      <c r="I145" s="331">
        <v>440</v>
      </c>
      <c r="J145" s="263"/>
      <c r="K145" s="616"/>
      <c r="L145" s="263"/>
      <c r="M145" s="669"/>
      <c r="Q145" s="690"/>
    </row>
    <row r="146" spans="1:17" ht="11.25" customHeight="1" x14ac:dyDescent="0.2">
      <c r="A146" s="111" t="s">
        <v>423</v>
      </c>
      <c r="B146" s="352">
        <v>1.9</v>
      </c>
      <c r="C146" s="331">
        <v>17</v>
      </c>
      <c r="D146" s="263"/>
      <c r="E146" s="710"/>
      <c r="F146" s="263"/>
      <c r="G146" s="594"/>
      <c r="H146" s="429">
        <v>12</v>
      </c>
      <c r="I146" s="331">
        <v>259</v>
      </c>
      <c r="J146" s="263"/>
      <c r="K146" s="616"/>
      <c r="L146" s="263"/>
      <c r="M146" s="669"/>
      <c r="Q146" s="690"/>
    </row>
    <row r="147" spans="1:17" ht="11.25" customHeight="1" x14ac:dyDescent="0.2">
      <c r="A147" s="111" t="s">
        <v>424</v>
      </c>
      <c r="B147" s="352">
        <v>4.9000000000000004</v>
      </c>
      <c r="C147" s="331">
        <v>39</v>
      </c>
      <c r="D147" s="263"/>
      <c r="E147" s="710"/>
      <c r="F147" s="263"/>
      <c r="G147" s="594"/>
      <c r="H147" s="429">
        <v>6.5</v>
      </c>
      <c r="I147" s="331"/>
      <c r="J147" s="263"/>
      <c r="K147" s="616"/>
      <c r="L147" s="263">
        <v>39</v>
      </c>
      <c r="M147" s="669" t="s">
        <v>915</v>
      </c>
      <c r="Q147" s="690"/>
    </row>
    <row r="148" spans="1:17" ht="11.25" customHeight="1" x14ac:dyDescent="0.2">
      <c r="A148" s="134" t="s">
        <v>91</v>
      </c>
      <c r="B148" s="724"/>
      <c r="C148" s="725"/>
      <c r="D148" s="683">
        <v>686</v>
      </c>
      <c r="E148" s="708" t="s">
        <v>652</v>
      </c>
      <c r="F148" s="683">
        <v>686</v>
      </c>
      <c r="G148" s="701" t="s">
        <v>652</v>
      </c>
      <c r="H148" s="726"/>
      <c r="I148" s="725"/>
      <c r="J148" s="683">
        <v>686</v>
      </c>
      <c r="K148" s="708" t="s">
        <v>652</v>
      </c>
      <c r="L148" s="683">
        <v>686</v>
      </c>
      <c r="M148" s="704" t="s">
        <v>652</v>
      </c>
      <c r="Q148" s="690"/>
    </row>
    <row r="149" spans="1:17" ht="11.25" customHeight="1" x14ac:dyDescent="0.2">
      <c r="A149" s="111" t="s">
        <v>92</v>
      </c>
      <c r="B149" s="699">
        <v>30</v>
      </c>
      <c r="C149" s="678">
        <v>270</v>
      </c>
      <c r="D149" s="683"/>
      <c r="E149" s="708"/>
      <c r="F149" s="683"/>
      <c r="G149" s="701"/>
      <c r="H149" s="702">
        <v>50</v>
      </c>
      <c r="I149" s="678"/>
      <c r="J149" s="683"/>
      <c r="K149" s="721"/>
      <c r="L149" s="683">
        <v>270</v>
      </c>
      <c r="M149" s="669" t="s">
        <v>915</v>
      </c>
      <c r="Q149" s="690"/>
    </row>
    <row r="150" spans="1:17" ht="11.25" customHeight="1" x14ac:dyDescent="0.2">
      <c r="A150" s="111" t="s">
        <v>93</v>
      </c>
      <c r="B150" s="699"/>
      <c r="C150" s="678"/>
      <c r="D150" s="683">
        <v>14</v>
      </c>
      <c r="E150" s="708" t="s">
        <v>930</v>
      </c>
      <c r="F150" s="683">
        <v>140</v>
      </c>
      <c r="G150" s="701" t="s">
        <v>941</v>
      </c>
      <c r="H150" s="702"/>
      <c r="I150" s="678"/>
      <c r="J150" s="683">
        <v>14</v>
      </c>
      <c r="K150" s="708" t="s">
        <v>930</v>
      </c>
      <c r="L150" s="683">
        <v>140</v>
      </c>
      <c r="M150" s="704" t="s">
        <v>941</v>
      </c>
      <c r="Q150" s="690"/>
    </row>
    <row r="151" spans="1:17" ht="11.25" customHeight="1" x14ac:dyDescent="0.2">
      <c r="A151" s="111" t="s">
        <v>94</v>
      </c>
      <c r="B151" s="699"/>
      <c r="C151" s="678"/>
      <c r="D151" s="683"/>
      <c r="E151" s="708"/>
      <c r="F151" s="683"/>
      <c r="G151" s="701"/>
      <c r="H151" s="702"/>
      <c r="I151" s="678"/>
      <c r="J151" s="683"/>
      <c r="K151" s="721"/>
      <c r="L151" s="683"/>
      <c r="M151" s="704"/>
      <c r="Q151" s="690"/>
    </row>
    <row r="152" spans="1:17" ht="11.25" customHeight="1" x14ac:dyDescent="0.2">
      <c r="A152" s="111" t="s">
        <v>513</v>
      </c>
      <c r="B152" s="352">
        <v>1.1399999999999999</v>
      </c>
      <c r="C152" s="331">
        <v>20.5</v>
      </c>
      <c r="D152" s="263"/>
      <c r="E152" s="710"/>
      <c r="F152" s="263"/>
      <c r="G152" s="594"/>
      <c r="H152" s="429"/>
      <c r="I152" s="331"/>
      <c r="J152" s="263">
        <v>1.1399999999999999</v>
      </c>
      <c r="K152" s="708" t="s">
        <v>915</v>
      </c>
      <c r="L152" s="263">
        <v>20.5</v>
      </c>
      <c r="M152" s="669" t="s">
        <v>915</v>
      </c>
      <c r="Q152" s="690"/>
    </row>
    <row r="153" spans="1:17" ht="11.25" customHeight="1" x14ac:dyDescent="0.2">
      <c r="A153" s="134" t="s">
        <v>802</v>
      </c>
      <c r="B153" s="699">
        <v>11</v>
      </c>
      <c r="C153" s="678">
        <v>27</v>
      </c>
      <c r="D153" s="683"/>
      <c r="E153" s="708"/>
      <c r="F153" s="683"/>
      <c r="G153" s="701"/>
      <c r="H153" s="702">
        <v>10</v>
      </c>
      <c r="I153" s="678">
        <v>30</v>
      </c>
      <c r="J153" s="683"/>
      <c r="K153" s="721"/>
      <c r="L153" s="683"/>
      <c r="M153" s="704"/>
      <c r="Q153" s="690"/>
    </row>
    <row r="154" spans="1:17" ht="11.25" customHeight="1" x14ac:dyDescent="0.2">
      <c r="A154" s="134" t="s">
        <v>514</v>
      </c>
      <c r="B154" s="699"/>
      <c r="C154" s="678"/>
      <c r="D154" s="683"/>
      <c r="E154" s="708"/>
      <c r="F154" s="683"/>
      <c r="G154" s="701"/>
      <c r="H154" s="702"/>
      <c r="I154" s="678"/>
      <c r="J154" s="683"/>
      <c r="K154" s="721"/>
      <c r="L154" s="683"/>
      <c r="M154" s="704"/>
      <c r="Q154" s="690"/>
    </row>
    <row r="155" spans="1:17" ht="11.25" customHeight="1" x14ac:dyDescent="0.2">
      <c r="A155" s="134" t="s">
        <v>516</v>
      </c>
      <c r="B155" s="699">
        <v>13</v>
      </c>
      <c r="C155" s="678">
        <v>210</v>
      </c>
      <c r="D155" s="683"/>
      <c r="E155" s="708"/>
      <c r="F155" s="683"/>
      <c r="G155" s="701"/>
      <c r="H155" s="702">
        <v>90</v>
      </c>
      <c r="I155" s="678">
        <v>570</v>
      </c>
      <c r="J155" s="683"/>
      <c r="K155" s="721"/>
      <c r="L155" s="683"/>
      <c r="M155" s="704"/>
      <c r="Q155" s="690"/>
    </row>
    <row r="156" spans="1:17" ht="11.25" customHeight="1" x14ac:dyDescent="0.2">
      <c r="A156" s="111" t="s">
        <v>425</v>
      </c>
      <c r="B156" s="352">
        <v>27</v>
      </c>
      <c r="C156" s="331">
        <v>120</v>
      </c>
      <c r="D156" s="263"/>
      <c r="E156" s="710"/>
      <c r="F156" s="263"/>
      <c r="G156" s="594"/>
      <c r="H156" s="429">
        <v>81</v>
      </c>
      <c r="I156" s="331">
        <v>90</v>
      </c>
      <c r="J156" s="263"/>
      <c r="K156" s="616"/>
      <c r="L156" s="263"/>
      <c r="M156" s="669"/>
      <c r="Q156" s="690"/>
    </row>
    <row r="157" spans="1:17" ht="11.25" customHeight="1" x14ac:dyDescent="0.2">
      <c r="A157" s="111" t="s">
        <v>426</v>
      </c>
      <c r="B157" s="352">
        <v>930</v>
      </c>
      <c r="C157" s="331">
        <v>8400</v>
      </c>
      <c r="D157" s="683"/>
      <c r="E157" s="710"/>
      <c r="F157" s="263"/>
      <c r="G157" s="594"/>
      <c r="H157" s="429"/>
      <c r="I157" s="331"/>
      <c r="J157" s="263">
        <v>930</v>
      </c>
      <c r="K157" s="720" t="s">
        <v>656</v>
      </c>
      <c r="L157" s="263">
        <v>8400</v>
      </c>
      <c r="M157" s="717" t="s">
        <v>655</v>
      </c>
      <c r="Q157" s="690"/>
    </row>
    <row r="158" spans="1:17" ht="11.25" customHeight="1" x14ac:dyDescent="0.2">
      <c r="A158" s="111" t="s">
        <v>427</v>
      </c>
      <c r="B158" s="352">
        <v>27</v>
      </c>
      <c r="C158" s="331">
        <v>240</v>
      </c>
      <c r="D158" s="263"/>
      <c r="E158" s="710"/>
      <c r="F158" s="263"/>
      <c r="G158" s="594"/>
      <c r="H158" s="429">
        <v>13</v>
      </c>
      <c r="I158" s="331">
        <v>230</v>
      </c>
      <c r="J158" s="263">
        <v>100</v>
      </c>
      <c r="K158" s="710" t="s">
        <v>654</v>
      </c>
      <c r="L158" s="263">
        <v>1000</v>
      </c>
      <c r="M158" s="669" t="s">
        <v>653</v>
      </c>
      <c r="Q158" s="690"/>
    </row>
    <row r="159" spans="1:17" ht="11.25" customHeight="1" thickBot="1" x14ac:dyDescent="0.25">
      <c r="A159" s="148" t="s">
        <v>428</v>
      </c>
      <c r="B159" s="354">
        <v>120</v>
      </c>
      <c r="C159" s="333">
        <v>120</v>
      </c>
      <c r="D159" s="292"/>
      <c r="E159" s="727"/>
      <c r="F159" s="292"/>
      <c r="G159" s="595"/>
      <c r="H159" s="406">
        <v>81</v>
      </c>
      <c r="I159" s="333">
        <v>90</v>
      </c>
      <c r="J159" s="292"/>
      <c r="K159" s="728"/>
      <c r="L159" s="292"/>
      <c r="M159" s="670"/>
      <c r="Q159" s="690"/>
    </row>
    <row r="160" spans="1:17" ht="11.25" customHeight="1" thickTop="1" x14ac:dyDescent="0.2">
      <c r="A160" s="65" t="s">
        <v>594</v>
      </c>
      <c r="B160" s="338"/>
      <c r="C160" s="338"/>
      <c r="D160" s="338"/>
      <c r="E160" s="446"/>
      <c r="F160" s="338"/>
      <c r="G160" s="338"/>
      <c r="H160" s="338"/>
      <c r="I160" s="338"/>
      <c r="J160" s="338"/>
      <c r="K160" s="480"/>
      <c r="L160" s="684"/>
      <c r="M160" s="362"/>
    </row>
    <row r="161" spans="1:13" ht="23.25" customHeight="1" x14ac:dyDescent="0.2">
      <c r="A161" s="952" t="s">
        <v>973</v>
      </c>
      <c r="B161" s="1014"/>
      <c r="C161" s="1014"/>
      <c r="D161" s="1014"/>
      <c r="E161" s="1014"/>
      <c r="F161" s="1014"/>
      <c r="G161" s="1014"/>
      <c r="H161" s="1014"/>
      <c r="I161" s="1014"/>
      <c r="J161" s="1014"/>
      <c r="K161" s="1014"/>
      <c r="L161" s="1014"/>
      <c r="M161" s="1015"/>
    </row>
    <row r="162" spans="1:13" ht="11.25" customHeight="1" x14ac:dyDescent="0.2">
      <c r="A162" s="66"/>
      <c r="B162" s="338"/>
      <c r="C162" s="338"/>
      <c r="D162" s="338"/>
      <c r="E162" s="446"/>
      <c r="F162" s="338"/>
      <c r="G162" s="338"/>
      <c r="H162" s="338"/>
      <c r="I162" s="338"/>
      <c r="J162" s="338"/>
      <c r="K162" s="480"/>
      <c r="L162" s="338"/>
      <c r="M162" s="355"/>
    </row>
    <row r="163" spans="1:13" ht="11.25" customHeight="1" x14ac:dyDescent="0.2">
      <c r="A163" s="65" t="s">
        <v>432</v>
      </c>
      <c r="B163" s="338"/>
      <c r="C163" s="338"/>
      <c r="D163" s="338"/>
      <c r="E163" s="446"/>
      <c r="F163" s="338"/>
      <c r="G163" s="338"/>
      <c r="H163" s="338"/>
      <c r="I163" s="338"/>
      <c r="J163" s="338"/>
      <c r="K163" s="480"/>
      <c r="L163" s="338"/>
      <c r="M163" s="355"/>
    </row>
    <row r="164" spans="1:13" ht="11.25" customHeight="1" x14ac:dyDescent="0.2">
      <c r="A164" s="66" t="s">
        <v>328</v>
      </c>
      <c r="B164" s="338"/>
      <c r="C164" s="338"/>
      <c r="D164" s="338"/>
      <c r="E164" s="446"/>
      <c r="F164" s="338"/>
      <c r="G164" s="338"/>
      <c r="H164" s="338"/>
      <c r="I164" s="338"/>
      <c r="J164" s="338"/>
      <c r="K164" s="480"/>
      <c r="L164" s="338"/>
      <c r="M164" s="355"/>
    </row>
    <row r="165" spans="1:13" ht="11.25" customHeight="1" x14ac:dyDescent="0.2">
      <c r="A165" s="66" t="s">
        <v>329</v>
      </c>
      <c r="B165" s="338"/>
      <c r="C165" s="338"/>
      <c r="D165" s="338"/>
      <c r="E165" s="446"/>
      <c r="F165" s="338"/>
      <c r="G165" s="338"/>
      <c r="H165" s="338"/>
      <c r="I165" s="338"/>
      <c r="J165" s="338"/>
      <c r="K165" s="480"/>
      <c r="L165" s="338"/>
      <c r="M165" s="355"/>
    </row>
    <row r="166" spans="1:13" ht="11.25" customHeight="1" x14ac:dyDescent="0.2">
      <c r="A166" s="66" t="s">
        <v>948</v>
      </c>
      <c r="B166" s="338"/>
      <c r="C166" s="338"/>
      <c r="D166" s="338"/>
      <c r="E166" s="446"/>
      <c r="F166" s="338"/>
      <c r="G166" s="338"/>
      <c r="H166" s="338"/>
      <c r="I166" s="338"/>
      <c r="J166" s="338"/>
      <c r="K166" s="480"/>
      <c r="L166" s="338"/>
      <c r="M166" s="355"/>
    </row>
    <row r="167" spans="1:13" ht="11.25" customHeight="1" x14ac:dyDescent="0.2">
      <c r="A167" s="66" t="s">
        <v>943</v>
      </c>
      <c r="B167" s="338"/>
      <c r="C167" s="338"/>
      <c r="D167" s="338"/>
      <c r="E167" s="446"/>
      <c r="F167" s="338"/>
      <c r="G167" s="338"/>
      <c r="H167" s="338"/>
      <c r="I167" s="338"/>
      <c r="J167" s="338"/>
      <c r="K167" s="480"/>
      <c r="L167" s="338"/>
      <c r="M167" s="355"/>
    </row>
    <row r="168" spans="1:13" ht="11.25" customHeight="1" x14ac:dyDescent="0.2">
      <c r="A168" s="66" t="s">
        <v>944</v>
      </c>
      <c r="B168" s="338"/>
      <c r="C168" s="338"/>
      <c r="D168" s="338"/>
      <c r="E168" s="446"/>
      <c r="F168" s="338"/>
      <c r="G168" s="338"/>
      <c r="H168" s="338"/>
      <c r="I168" s="338"/>
      <c r="J168" s="338"/>
      <c r="K168" s="480"/>
      <c r="L168" s="338"/>
      <c r="M168" s="355"/>
    </row>
    <row r="169" spans="1:13" ht="11.25" customHeight="1" x14ac:dyDescent="0.2">
      <c r="A169" s="115" t="s">
        <v>974</v>
      </c>
      <c r="B169" s="338"/>
      <c r="C169" s="338"/>
      <c r="D169" s="338"/>
      <c r="E169" s="446"/>
      <c r="F169" s="338"/>
      <c r="G169" s="338"/>
      <c r="H169" s="338"/>
      <c r="I169" s="338"/>
      <c r="J169" s="338"/>
      <c r="K169" s="480"/>
      <c r="L169" s="338"/>
      <c r="M169" s="355"/>
    </row>
    <row r="170" spans="1:13" ht="11.25" customHeight="1" x14ac:dyDescent="0.2">
      <c r="A170" s="66" t="s">
        <v>592</v>
      </c>
      <c r="B170" s="338"/>
      <c r="C170" s="338"/>
      <c r="D170" s="338"/>
      <c r="E170" s="446"/>
      <c r="F170" s="338"/>
      <c r="G170" s="338"/>
      <c r="H170" s="338"/>
      <c r="I170" s="338"/>
      <c r="J170" s="338"/>
      <c r="K170" s="480"/>
      <c r="L170" s="338"/>
      <c r="M170" s="355"/>
    </row>
    <row r="171" spans="1:13" ht="11.25" customHeight="1" x14ac:dyDescent="0.2">
      <c r="A171" s="66" t="s">
        <v>945</v>
      </c>
      <c r="B171" s="338"/>
      <c r="C171" s="338"/>
      <c r="D171" s="338"/>
      <c r="E171" s="446"/>
      <c r="F171" s="338"/>
      <c r="G171" s="338"/>
      <c r="H171" s="338"/>
      <c r="I171" s="338"/>
      <c r="J171" s="338"/>
      <c r="K171" s="480"/>
      <c r="L171" s="338"/>
      <c r="M171" s="355"/>
    </row>
    <row r="172" spans="1:13" ht="11.25" customHeight="1" x14ac:dyDescent="0.2">
      <c r="A172" s="66" t="s">
        <v>946</v>
      </c>
      <c r="B172" s="338"/>
      <c r="C172" s="338"/>
      <c r="D172" s="338"/>
      <c r="E172" s="446"/>
      <c r="F172" s="338"/>
      <c r="G172" s="338"/>
      <c r="H172" s="338"/>
      <c r="I172" s="338"/>
      <c r="J172" s="338"/>
      <c r="K172" s="480"/>
      <c r="L172" s="338"/>
      <c r="M172" s="355"/>
    </row>
    <row r="173" spans="1:13" ht="11.25" customHeight="1" x14ac:dyDescent="0.2">
      <c r="A173" s="66" t="s">
        <v>947</v>
      </c>
      <c r="B173" s="338"/>
      <c r="C173" s="338"/>
      <c r="D173" s="338"/>
      <c r="E173" s="446"/>
      <c r="F173" s="338"/>
      <c r="G173" s="338"/>
      <c r="H173" s="338"/>
      <c r="I173" s="338"/>
      <c r="J173" s="338"/>
      <c r="K173" s="480"/>
      <c r="L173" s="338"/>
      <c r="M173" s="355"/>
    </row>
    <row r="174" spans="1:13" ht="11.25" customHeight="1" x14ac:dyDescent="0.2">
      <c r="A174" s="66" t="s">
        <v>609</v>
      </c>
      <c r="B174" s="338"/>
      <c r="C174" s="338"/>
      <c r="D174" s="338"/>
      <c r="E174" s="446"/>
      <c r="F174" s="338"/>
      <c r="G174" s="338"/>
      <c r="H174" s="338"/>
      <c r="I174" s="338"/>
      <c r="J174" s="338"/>
      <c r="K174" s="480"/>
      <c r="L174" s="338"/>
      <c r="M174" s="355"/>
    </row>
    <row r="175" spans="1:13" ht="11.25" customHeight="1" x14ac:dyDescent="0.2">
      <c r="A175" s="66" t="s">
        <v>610</v>
      </c>
      <c r="B175" s="338"/>
      <c r="C175" s="338"/>
      <c r="D175" s="338"/>
      <c r="E175" s="446"/>
      <c r="F175" s="338"/>
      <c r="G175" s="338"/>
      <c r="H175" s="338"/>
      <c r="I175" s="338"/>
      <c r="J175" s="338"/>
      <c r="K175" s="480"/>
      <c r="L175" s="338"/>
      <c r="M175" s="355"/>
    </row>
    <row r="176" spans="1:13" ht="11.25" customHeight="1" x14ac:dyDescent="0.2">
      <c r="A176" s="66" t="s">
        <v>139</v>
      </c>
      <c r="B176" s="338"/>
      <c r="C176" s="338"/>
      <c r="D176" s="338"/>
      <c r="E176" s="446"/>
      <c r="F176" s="338"/>
      <c r="G176" s="338"/>
      <c r="H176" s="338"/>
      <c r="I176" s="338"/>
      <c r="J176" s="338"/>
      <c r="K176" s="480"/>
      <c r="L176" s="338"/>
      <c r="M176" s="355"/>
    </row>
    <row r="177" spans="1:13" ht="11.25" customHeight="1" x14ac:dyDescent="0.2">
      <c r="A177" s="66" t="s">
        <v>949</v>
      </c>
      <c r="B177" s="338"/>
      <c r="C177" s="338"/>
      <c r="D177" s="338"/>
      <c r="E177" s="446"/>
      <c r="F177" s="338"/>
      <c r="G177" s="338"/>
      <c r="H177" s="338"/>
      <c r="I177" s="338"/>
      <c r="J177" s="338"/>
      <c r="K177" s="480"/>
      <c r="L177" s="338"/>
      <c r="M177" s="355"/>
    </row>
    <row r="178" spans="1:13" ht="11.25" customHeight="1" x14ac:dyDescent="0.2">
      <c r="A178" s="66" t="s">
        <v>949</v>
      </c>
      <c r="B178" s="338"/>
      <c r="C178" s="338"/>
      <c r="D178" s="338"/>
      <c r="E178" s="66"/>
      <c r="F178" s="338"/>
      <c r="G178" s="338"/>
      <c r="H178" s="338"/>
      <c r="I178" s="338"/>
      <c r="J178" s="338"/>
      <c r="K178" s="480"/>
      <c r="L178" s="338"/>
      <c r="M178" s="355"/>
    </row>
    <row r="179" spans="1:13" ht="11.25" customHeight="1" thickBot="1" x14ac:dyDescent="0.25">
      <c r="A179" s="68" t="s">
        <v>297</v>
      </c>
      <c r="B179" s="449"/>
      <c r="C179" s="449"/>
      <c r="D179" s="449"/>
      <c r="E179" s="416"/>
      <c r="F179" s="449"/>
      <c r="G179" s="449"/>
      <c r="H179" s="449"/>
      <c r="I179" s="449"/>
      <c r="J179" s="449"/>
      <c r="K179" s="729"/>
      <c r="L179" s="449"/>
      <c r="M179" s="596"/>
    </row>
    <row r="180" spans="1:13" ht="13.5" thickTop="1" x14ac:dyDescent="0.2"/>
  </sheetData>
  <sheetProtection algorithmName="SHA-512" hashValue="JrGr1K7c2BPXZi0HKohP3SBsFmqMI89dImiMghLQTqA4oTzkiaxzFgqkhe4b3yTJas2XpTASY+M5+9p+ZMW5Eg==" saltValue="H111+7w+tP/LOPmSlioLWA==" spinCount="100000" sheet="1" objects="1" scenarios="1"/>
  <mergeCells count="3">
    <mergeCell ref="B4:G4"/>
    <mergeCell ref="H4:M4"/>
    <mergeCell ref="A161:M161"/>
  </mergeCells>
  <phoneticPr fontId="0" type="noConversion"/>
  <printOptions horizontalCentered="1"/>
  <pageMargins left="0.17" right="0.16" top="0.53" bottom="1" header="0.5" footer="0.5"/>
  <pageSetup scale="59" fitToHeight="3" orientation="landscape" r:id="rId1"/>
  <headerFooter alignWithMargins="0">
    <oddFooter>&amp;LHawai'i DOH
Fall 2017&amp;C&amp;8Page &amp;P of &amp;N&amp;R&amp;A</oddFooter>
  </headerFooter>
  <rowBreaks count="1" manualBreakCount="1">
    <brk id="15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I166"/>
  <sheetViews>
    <sheetView zoomScaleNormal="100" workbookViewId="0">
      <pane ySplit="1725" topLeftCell="A5" activePane="bottomLeft"/>
      <selection activeCell="I16" sqref="I16"/>
      <selection pane="bottomLeft" activeCell="I16" sqref="I16"/>
    </sheetView>
  </sheetViews>
  <sheetFormatPr defaultColWidth="9.140625" defaultRowHeight="11.25" x14ac:dyDescent="0.2"/>
  <cols>
    <col min="1" max="1" width="40.7109375" style="112" customWidth="1"/>
    <col min="2" max="2" width="14.7109375" style="341" customWidth="1"/>
    <col min="3" max="3" width="28" style="341" customWidth="1"/>
    <col min="4" max="4" width="14.7109375" style="112" customWidth="1"/>
    <col min="5" max="5" width="14.7109375" style="563" customWidth="1"/>
    <col min="6" max="6" width="10.42578125" style="112" customWidth="1"/>
    <col min="7" max="8" width="9.140625" style="112"/>
    <col min="9" max="9" width="13.85546875" style="742" customWidth="1"/>
    <col min="10" max="11" width="10.42578125" style="112" customWidth="1"/>
    <col min="12" max="16384" width="9.140625" style="112"/>
  </cols>
  <sheetData>
    <row r="1" spans="1:9" s="628" customFormat="1" ht="31.5" x14ac:dyDescent="0.25">
      <c r="A1" s="626" t="s">
        <v>452</v>
      </c>
      <c r="B1" s="150"/>
      <c r="C1" s="150"/>
      <c r="D1" s="626"/>
      <c r="E1" s="627"/>
    </row>
    <row r="2" spans="1:9" s="628" customFormat="1" ht="15" x14ac:dyDescent="0.25">
      <c r="A2" s="564" t="s">
        <v>29</v>
      </c>
      <c r="B2" s="629"/>
      <c r="C2" s="629"/>
      <c r="D2" s="564"/>
      <c r="E2" s="630"/>
    </row>
    <row r="3" spans="1:9" s="107" customFormat="1" ht="12" thickBot="1" x14ac:dyDescent="0.25">
      <c r="A3" s="565"/>
      <c r="B3" s="363"/>
      <c r="C3" s="363"/>
      <c r="D3" s="565"/>
      <c r="E3" s="365"/>
      <c r="I3" s="444"/>
    </row>
    <row r="4" spans="1:9" s="733" customFormat="1" ht="15" customHeight="1" thickTop="1" thickBot="1" x14ac:dyDescent="0.25">
      <c r="A4" s="599" t="s">
        <v>523</v>
      </c>
      <c r="B4" s="604" t="s">
        <v>447</v>
      </c>
      <c r="C4" s="730" t="s">
        <v>429</v>
      </c>
      <c r="D4" s="731" t="s">
        <v>448</v>
      </c>
      <c r="E4" s="732" t="s">
        <v>449</v>
      </c>
    </row>
    <row r="5" spans="1:9" s="733" customFormat="1" x14ac:dyDescent="0.2">
      <c r="A5" s="138" t="s">
        <v>477</v>
      </c>
      <c r="B5" s="734">
        <v>990</v>
      </c>
      <c r="C5" s="735" t="s">
        <v>1045</v>
      </c>
      <c r="D5" s="351"/>
      <c r="E5" s="360">
        <v>990</v>
      </c>
    </row>
    <row r="6" spans="1:9" s="733" customFormat="1" x14ac:dyDescent="0.2">
      <c r="A6" s="111" t="s">
        <v>478</v>
      </c>
      <c r="B6" s="734" t="s">
        <v>816</v>
      </c>
      <c r="C6" s="735" t="s">
        <v>816</v>
      </c>
      <c r="D6" s="351"/>
      <c r="E6" s="360"/>
    </row>
    <row r="7" spans="1:9" s="733" customFormat="1" x14ac:dyDescent="0.2">
      <c r="A7" s="111" t="s">
        <v>479</v>
      </c>
      <c r="B7" s="734" t="s">
        <v>816</v>
      </c>
      <c r="C7" s="735" t="s">
        <v>816</v>
      </c>
      <c r="D7" s="351"/>
      <c r="E7" s="360"/>
    </row>
    <row r="8" spans="1:9" s="733" customFormat="1" x14ac:dyDescent="0.2">
      <c r="A8" s="111" t="s">
        <v>480</v>
      </c>
      <c r="B8" s="734">
        <v>2.5999999999999998E-5</v>
      </c>
      <c r="C8" s="735" t="s">
        <v>1046</v>
      </c>
      <c r="D8" s="351">
        <v>2.5999999999999998E-5</v>
      </c>
      <c r="E8" s="360">
        <v>5.0000000000000002E-5</v>
      </c>
    </row>
    <row r="9" spans="1:9" s="733" customFormat="1" x14ac:dyDescent="0.2">
      <c r="A9" s="111" t="s">
        <v>133</v>
      </c>
      <c r="B9" s="734" t="s">
        <v>816</v>
      </c>
      <c r="C9" s="735" t="s">
        <v>816</v>
      </c>
      <c r="D9" s="351"/>
      <c r="E9" s="360"/>
    </row>
    <row r="10" spans="1:9" s="733" customFormat="1" x14ac:dyDescent="0.2">
      <c r="A10" s="134" t="s">
        <v>134</v>
      </c>
      <c r="B10" s="734" t="s">
        <v>816</v>
      </c>
      <c r="C10" s="735" t="s">
        <v>816</v>
      </c>
      <c r="D10" s="351"/>
      <c r="E10" s="360"/>
    </row>
    <row r="11" spans="1:9" s="733" customFormat="1" x14ac:dyDescent="0.2">
      <c r="A11" s="111" t="s">
        <v>68</v>
      </c>
      <c r="B11" s="734" t="s">
        <v>816</v>
      </c>
      <c r="C11" s="735" t="s">
        <v>816</v>
      </c>
      <c r="D11" s="351"/>
      <c r="E11" s="360"/>
    </row>
    <row r="12" spans="1:9" s="733" customFormat="1" x14ac:dyDescent="0.2">
      <c r="A12" s="111" t="s">
        <v>481</v>
      </c>
      <c r="B12" s="734">
        <v>40000</v>
      </c>
      <c r="C12" s="735" t="s">
        <v>1045</v>
      </c>
      <c r="D12" s="351"/>
      <c r="E12" s="360">
        <v>40000</v>
      </c>
    </row>
    <row r="13" spans="1:9" s="733" customFormat="1" x14ac:dyDescent="0.2">
      <c r="A13" s="111" t="s">
        <v>482</v>
      </c>
      <c r="B13" s="734">
        <v>15000</v>
      </c>
      <c r="C13" s="735" t="s">
        <v>1046</v>
      </c>
      <c r="D13" s="351">
        <v>15000</v>
      </c>
      <c r="E13" s="360">
        <v>640</v>
      </c>
    </row>
    <row r="14" spans="1:9" s="733" customFormat="1" x14ac:dyDescent="0.2">
      <c r="A14" s="111" t="s">
        <v>584</v>
      </c>
      <c r="B14" s="734">
        <v>0.14000000000000001</v>
      </c>
      <c r="C14" s="735" t="s">
        <v>1045</v>
      </c>
      <c r="D14" s="351"/>
      <c r="E14" s="360">
        <v>0.14000000000000001</v>
      </c>
    </row>
    <row r="15" spans="1:9" s="733" customFormat="1" x14ac:dyDescent="0.2">
      <c r="A15" s="111" t="s">
        <v>69</v>
      </c>
      <c r="B15" s="734" t="s">
        <v>816</v>
      </c>
      <c r="C15" s="735" t="s">
        <v>816</v>
      </c>
      <c r="D15" s="351"/>
      <c r="E15" s="360"/>
    </row>
    <row r="16" spans="1:9" s="733" customFormat="1" x14ac:dyDescent="0.2">
      <c r="A16" s="111" t="s">
        <v>585</v>
      </c>
      <c r="B16" s="734" t="s">
        <v>816</v>
      </c>
      <c r="C16" s="735" t="s">
        <v>816</v>
      </c>
      <c r="D16" s="351"/>
      <c r="E16" s="360"/>
    </row>
    <row r="17" spans="1:5" s="733" customFormat="1" x14ac:dyDescent="0.2">
      <c r="A17" s="111" t="s">
        <v>964</v>
      </c>
      <c r="B17" s="734" t="s">
        <v>816</v>
      </c>
      <c r="C17" s="735" t="s">
        <v>816</v>
      </c>
      <c r="D17" s="351"/>
      <c r="E17" s="360"/>
    </row>
    <row r="18" spans="1:5" s="733" customFormat="1" x14ac:dyDescent="0.2">
      <c r="A18" s="111" t="s">
        <v>586</v>
      </c>
      <c r="B18" s="734">
        <v>13</v>
      </c>
      <c r="C18" s="735" t="s">
        <v>1046</v>
      </c>
      <c r="D18" s="351">
        <v>13</v>
      </c>
      <c r="E18" s="360">
        <v>51</v>
      </c>
    </row>
    <row r="19" spans="1:5" s="733" customFormat="1" x14ac:dyDescent="0.2">
      <c r="A19" s="111" t="s">
        <v>587</v>
      </c>
      <c r="B19" s="734">
        <v>1.7999999999999999E-2</v>
      </c>
      <c r="C19" s="735" t="s">
        <v>1045</v>
      </c>
      <c r="D19" s="351"/>
      <c r="E19" s="360">
        <v>1.7999999999999999E-2</v>
      </c>
    </row>
    <row r="20" spans="1:5" s="733" customFormat="1" x14ac:dyDescent="0.2">
      <c r="A20" s="111" t="s">
        <v>588</v>
      </c>
      <c r="B20" s="734">
        <v>1.7999999999999999E-2</v>
      </c>
      <c r="C20" s="735" t="s">
        <v>1045</v>
      </c>
      <c r="D20" s="351"/>
      <c r="E20" s="360">
        <v>1.7999999999999999E-2</v>
      </c>
    </row>
    <row r="21" spans="1:5" s="733" customFormat="1" x14ac:dyDescent="0.2">
      <c r="A21" s="111" t="s">
        <v>589</v>
      </c>
      <c r="B21" s="734">
        <v>1.7999999999999999E-2</v>
      </c>
      <c r="C21" s="735" t="s">
        <v>1045</v>
      </c>
      <c r="D21" s="351"/>
      <c r="E21" s="360">
        <v>1.7999999999999999E-2</v>
      </c>
    </row>
    <row r="22" spans="1:5" s="733" customFormat="1" x14ac:dyDescent="0.2">
      <c r="A22" s="111" t="s">
        <v>590</v>
      </c>
      <c r="B22" s="734" t="s">
        <v>816</v>
      </c>
      <c r="C22" s="735" t="s">
        <v>816</v>
      </c>
      <c r="D22" s="351"/>
      <c r="E22" s="360"/>
    </row>
    <row r="23" spans="1:5" s="733" customFormat="1" x14ac:dyDescent="0.2">
      <c r="A23" s="111" t="s">
        <v>591</v>
      </c>
      <c r="B23" s="734">
        <v>1.7999999999999999E-2</v>
      </c>
      <c r="C23" s="735" t="s">
        <v>1045</v>
      </c>
      <c r="D23" s="351"/>
      <c r="E23" s="360">
        <v>1.7999999999999999E-2</v>
      </c>
    </row>
    <row r="24" spans="1:5" s="733" customFormat="1" x14ac:dyDescent="0.2">
      <c r="A24" s="111" t="s">
        <v>100</v>
      </c>
      <c r="B24" s="734">
        <v>3.7999999999999999E-2</v>
      </c>
      <c r="C24" s="735" t="s">
        <v>1046</v>
      </c>
      <c r="D24" s="351">
        <v>3.7999999999999999E-2</v>
      </c>
      <c r="E24" s="360"/>
    </row>
    <row r="25" spans="1:5" s="733" customFormat="1" x14ac:dyDescent="0.2">
      <c r="A25" s="111" t="s">
        <v>195</v>
      </c>
      <c r="B25" s="734" t="s">
        <v>816</v>
      </c>
      <c r="C25" s="735" t="s">
        <v>816</v>
      </c>
      <c r="D25" s="351"/>
      <c r="E25" s="360"/>
    </row>
    <row r="26" spans="1:5" s="733" customFormat="1" x14ac:dyDescent="0.2">
      <c r="A26" s="111" t="s">
        <v>101</v>
      </c>
      <c r="B26" s="734">
        <v>0.44</v>
      </c>
      <c r="C26" s="735" t="s">
        <v>1046</v>
      </c>
      <c r="D26" s="351">
        <v>0.44</v>
      </c>
      <c r="E26" s="360">
        <v>0.53</v>
      </c>
    </row>
    <row r="27" spans="1:5" s="733" customFormat="1" x14ac:dyDescent="0.2">
      <c r="A27" s="353" t="s">
        <v>927</v>
      </c>
      <c r="B27" s="734">
        <v>1400</v>
      </c>
      <c r="C27" s="735" t="s">
        <v>1046</v>
      </c>
      <c r="D27" s="351">
        <v>1400</v>
      </c>
      <c r="E27" s="360">
        <v>65000</v>
      </c>
    </row>
    <row r="28" spans="1:5" s="733" customFormat="1" x14ac:dyDescent="0.2">
      <c r="A28" s="111" t="s">
        <v>102</v>
      </c>
      <c r="B28" s="734">
        <v>2.2000000000000002</v>
      </c>
      <c r="C28" s="735" t="s">
        <v>1045</v>
      </c>
      <c r="D28" s="351"/>
      <c r="E28" s="360">
        <v>2.2000000000000002</v>
      </c>
    </row>
    <row r="29" spans="1:5" s="733" customFormat="1" x14ac:dyDescent="0.2">
      <c r="A29" s="111" t="s">
        <v>103</v>
      </c>
      <c r="B29" s="734" t="s">
        <v>816</v>
      </c>
      <c r="C29" s="735" t="s">
        <v>816</v>
      </c>
      <c r="D29" s="351"/>
      <c r="E29" s="360"/>
    </row>
    <row r="30" spans="1:5" s="733" customFormat="1" x14ac:dyDescent="0.2">
      <c r="A30" s="111" t="s">
        <v>104</v>
      </c>
      <c r="B30" s="734" t="s">
        <v>816</v>
      </c>
      <c r="C30" s="735" t="s">
        <v>816</v>
      </c>
      <c r="D30" s="351"/>
      <c r="E30" s="360"/>
    </row>
    <row r="31" spans="1:5" s="733" customFormat="1" x14ac:dyDescent="0.2">
      <c r="A31" s="111" t="s">
        <v>105</v>
      </c>
      <c r="B31" s="734">
        <v>140</v>
      </c>
      <c r="C31" s="735" t="s">
        <v>1045</v>
      </c>
      <c r="D31" s="351"/>
      <c r="E31" s="360">
        <v>140</v>
      </c>
    </row>
    <row r="32" spans="1:5" s="733" customFormat="1" x14ac:dyDescent="0.2">
      <c r="A32" s="111" t="s">
        <v>106</v>
      </c>
      <c r="B32" s="734">
        <v>1500</v>
      </c>
      <c r="C32" s="735" t="s">
        <v>1045</v>
      </c>
      <c r="D32" s="351"/>
      <c r="E32" s="360">
        <v>1500</v>
      </c>
    </row>
    <row r="33" spans="1:5" s="733" customFormat="1" x14ac:dyDescent="0.2">
      <c r="A33" s="111" t="s">
        <v>107</v>
      </c>
      <c r="B33" s="734" t="s">
        <v>816</v>
      </c>
      <c r="C33" s="735" t="s">
        <v>816</v>
      </c>
      <c r="D33" s="351"/>
      <c r="E33" s="360"/>
    </row>
    <row r="34" spans="1:5" s="733" customFormat="1" x14ac:dyDescent="0.2">
      <c r="A34" s="111" t="s">
        <v>108</v>
      </c>
      <c r="B34" s="734">
        <v>2.2999999999999998</v>
      </c>
      <c r="C34" s="735" t="s">
        <v>1046</v>
      </c>
      <c r="D34" s="351">
        <v>2.2999999999999998</v>
      </c>
      <c r="E34" s="360">
        <v>1.6</v>
      </c>
    </row>
    <row r="35" spans="1:5" s="733" customFormat="1" x14ac:dyDescent="0.2">
      <c r="A35" s="111" t="s">
        <v>524</v>
      </c>
      <c r="B35" s="734">
        <v>1.5999999999999999E-5</v>
      </c>
      <c r="C35" s="735" t="s">
        <v>1046</v>
      </c>
      <c r="D35" s="351">
        <v>1.5999999999999999E-5</v>
      </c>
      <c r="E35" s="360">
        <v>8.0999999999999996E-4</v>
      </c>
    </row>
    <row r="36" spans="1:5" s="733" customFormat="1" x14ac:dyDescent="0.2">
      <c r="A36" s="111" t="s">
        <v>109</v>
      </c>
      <c r="B36" s="734" t="s">
        <v>816</v>
      </c>
      <c r="C36" s="735" t="s">
        <v>816</v>
      </c>
      <c r="D36" s="351"/>
      <c r="E36" s="360"/>
    </row>
    <row r="37" spans="1:5" s="733" customFormat="1" x14ac:dyDescent="0.2">
      <c r="A37" s="111" t="s">
        <v>110</v>
      </c>
      <c r="B37" s="734">
        <v>21000</v>
      </c>
      <c r="C37" s="735" t="s">
        <v>1045</v>
      </c>
      <c r="D37" s="351"/>
      <c r="E37" s="360">
        <v>21000</v>
      </c>
    </row>
    <row r="38" spans="1:5" s="112" customFormat="1" x14ac:dyDescent="0.2">
      <c r="A38" s="111" t="s">
        <v>669</v>
      </c>
      <c r="B38" s="734" t="s">
        <v>816</v>
      </c>
      <c r="C38" s="735" t="s">
        <v>816</v>
      </c>
      <c r="D38" s="736"/>
      <c r="E38" s="737"/>
    </row>
    <row r="39" spans="1:5" s="112" customFormat="1" x14ac:dyDescent="0.2">
      <c r="A39" s="111" t="s">
        <v>111</v>
      </c>
      <c r="B39" s="734">
        <v>5.0999999999999996</v>
      </c>
      <c r="C39" s="735" t="s">
        <v>1046</v>
      </c>
      <c r="D39" s="351">
        <v>5.0999999999999996</v>
      </c>
      <c r="E39" s="360">
        <v>470</v>
      </c>
    </row>
    <row r="40" spans="1:5" s="112" customFormat="1" ht="11.25" customHeight="1" x14ac:dyDescent="0.2">
      <c r="A40" s="111" t="s">
        <v>670</v>
      </c>
      <c r="B40" s="734" t="s">
        <v>816</v>
      </c>
      <c r="C40" s="735" t="s">
        <v>816</v>
      </c>
      <c r="D40" s="351"/>
      <c r="E40" s="360"/>
    </row>
    <row r="41" spans="1:5" s="112" customFormat="1" ht="11.25" customHeight="1" x14ac:dyDescent="0.2">
      <c r="A41" s="111" t="s">
        <v>112</v>
      </c>
      <c r="B41" s="734">
        <v>150</v>
      </c>
      <c r="C41" s="735" t="s">
        <v>1045</v>
      </c>
      <c r="D41" s="351"/>
      <c r="E41" s="360">
        <v>150</v>
      </c>
    </row>
    <row r="42" spans="1:5" s="112" customFormat="1" ht="11.25" customHeight="1" x14ac:dyDescent="0.2">
      <c r="A42" s="111" t="s">
        <v>522</v>
      </c>
      <c r="B42" s="734" t="s">
        <v>816</v>
      </c>
      <c r="C42" s="735" t="s">
        <v>816</v>
      </c>
      <c r="D42" s="351"/>
      <c r="E42" s="360"/>
    </row>
    <row r="43" spans="1:5" s="112" customFormat="1" ht="11.25" customHeight="1" x14ac:dyDescent="0.2">
      <c r="A43" s="111" t="s">
        <v>667</v>
      </c>
      <c r="B43" s="734" t="s">
        <v>816</v>
      </c>
      <c r="C43" s="735" t="s">
        <v>816</v>
      </c>
      <c r="D43" s="351"/>
      <c r="E43" s="360"/>
    </row>
    <row r="44" spans="1:5" s="112" customFormat="1" ht="11.25" customHeight="1" x14ac:dyDescent="0.2">
      <c r="A44" s="111" t="s">
        <v>668</v>
      </c>
      <c r="B44" s="734" t="s">
        <v>816</v>
      </c>
      <c r="C44" s="735" t="s">
        <v>816</v>
      </c>
      <c r="D44" s="351"/>
      <c r="E44" s="360"/>
    </row>
    <row r="45" spans="1:5" s="112" customFormat="1" ht="11.25" customHeight="1" x14ac:dyDescent="0.2">
      <c r="A45" s="111" t="s">
        <v>113</v>
      </c>
      <c r="B45" s="734">
        <v>1.7999999999999999E-2</v>
      </c>
      <c r="C45" s="735" t="s">
        <v>1045</v>
      </c>
      <c r="D45" s="351"/>
      <c r="E45" s="360">
        <v>1.7999999999999999E-2</v>
      </c>
    </row>
    <row r="46" spans="1:5" s="112" customFormat="1" ht="11.25" customHeight="1" x14ac:dyDescent="0.2">
      <c r="A46" s="111" t="s">
        <v>114</v>
      </c>
      <c r="B46" s="734" t="s">
        <v>816</v>
      </c>
      <c r="C46" s="735" t="s">
        <v>816</v>
      </c>
      <c r="D46" s="351"/>
      <c r="E46" s="360"/>
    </row>
    <row r="47" spans="1:5" s="112" customFormat="1" ht="11.25" customHeight="1" x14ac:dyDescent="0.2">
      <c r="A47" s="111" t="s">
        <v>115</v>
      </c>
      <c r="B47" s="734" t="s">
        <v>816</v>
      </c>
      <c r="C47" s="735" t="s">
        <v>816</v>
      </c>
      <c r="D47" s="351"/>
      <c r="E47" s="360"/>
    </row>
    <row r="48" spans="1:5" s="112" customFormat="1" ht="11.25" customHeight="1" x14ac:dyDescent="0.2">
      <c r="A48" s="111" t="s">
        <v>116</v>
      </c>
      <c r="B48" s="734">
        <v>220000</v>
      </c>
      <c r="C48" s="735" t="s">
        <v>1045</v>
      </c>
      <c r="D48" s="351"/>
      <c r="E48" s="360">
        <v>220000</v>
      </c>
    </row>
    <row r="49" spans="1:5" s="112" customFormat="1" ht="11.25" customHeight="1" x14ac:dyDescent="0.2">
      <c r="A49" s="111" t="s">
        <v>70</v>
      </c>
      <c r="B49" s="734" t="s">
        <v>816</v>
      </c>
      <c r="C49" s="735" t="s">
        <v>816</v>
      </c>
      <c r="D49" s="351"/>
      <c r="E49" s="360"/>
    </row>
    <row r="50" spans="1:5" s="112" customFormat="1" ht="11.25" customHeight="1" x14ac:dyDescent="0.2">
      <c r="A50" s="111" t="s">
        <v>71</v>
      </c>
      <c r="B50" s="734" t="s">
        <v>816</v>
      </c>
      <c r="C50" s="735" t="s">
        <v>816</v>
      </c>
      <c r="D50" s="351"/>
      <c r="E50" s="360"/>
    </row>
    <row r="51" spans="1:5" s="112" customFormat="1" ht="11.25" customHeight="1" x14ac:dyDescent="0.2">
      <c r="A51" s="111" t="s">
        <v>117</v>
      </c>
      <c r="B51" s="734">
        <v>1.7999999999999999E-2</v>
      </c>
      <c r="C51" s="735" t="s">
        <v>1045</v>
      </c>
      <c r="D51" s="351"/>
      <c r="E51" s="360">
        <v>1.7999999999999999E-2</v>
      </c>
    </row>
    <row r="52" spans="1:5" s="112" customFormat="1" ht="11.25" customHeight="1" x14ac:dyDescent="0.2">
      <c r="A52" s="111" t="s">
        <v>52</v>
      </c>
      <c r="B52" s="734" t="s">
        <v>816</v>
      </c>
      <c r="C52" s="735" t="s">
        <v>816</v>
      </c>
      <c r="D52" s="351"/>
      <c r="E52" s="360"/>
    </row>
    <row r="53" spans="1:5" s="112" customFormat="1" ht="11.25" customHeight="1" x14ac:dyDescent="0.2">
      <c r="A53" s="111" t="s">
        <v>118</v>
      </c>
      <c r="B53" s="734">
        <v>13</v>
      </c>
      <c r="C53" s="735" t="s">
        <v>1045</v>
      </c>
      <c r="D53" s="351"/>
      <c r="E53" s="360">
        <v>13</v>
      </c>
    </row>
    <row r="54" spans="1:5" s="112" customFormat="1" ht="11.25" customHeight="1" x14ac:dyDescent="0.2">
      <c r="A54" s="111" t="s">
        <v>431</v>
      </c>
      <c r="B54" s="734" t="s">
        <v>816</v>
      </c>
      <c r="C54" s="735" t="s">
        <v>816</v>
      </c>
      <c r="D54" s="351"/>
      <c r="E54" s="360"/>
    </row>
    <row r="55" spans="1:5" s="112" customFormat="1" ht="11.25" customHeight="1" x14ac:dyDescent="0.2">
      <c r="A55" s="111" t="s">
        <v>119</v>
      </c>
      <c r="B55" s="734">
        <v>850</v>
      </c>
      <c r="C55" s="735" t="s">
        <v>1046</v>
      </c>
      <c r="D55" s="351">
        <v>850</v>
      </c>
      <c r="E55" s="360">
        <v>17000</v>
      </c>
    </row>
    <row r="56" spans="1:5" s="112" customFormat="1" ht="11.25" customHeight="1" x14ac:dyDescent="0.2">
      <c r="A56" s="111" t="s">
        <v>188</v>
      </c>
      <c r="B56" s="734">
        <v>850</v>
      </c>
      <c r="C56" s="735" t="s">
        <v>1046</v>
      </c>
      <c r="D56" s="351">
        <v>850</v>
      </c>
      <c r="E56" s="360">
        <v>960</v>
      </c>
    </row>
    <row r="57" spans="1:5" s="112" customFormat="1" ht="11.25" customHeight="1" x14ac:dyDescent="0.2">
      <c r="A57" s="111" t="s">
        <v>189</v>
      </c>
      <c r="B57" s="734">
        <v>850</v>
      </c>
      <c r="C57" s="735" t="s">
        <v>1046</v>
      </c>
      <c r="D57" s="351">
        <v>850</v>
      </c>
      <c r="E57" s="360">
        <v>2600</v>
      </c>
    </row>
    <row r="58" spans="1:5" s="112" customFormat="1" ht="11.25" customHeight="1" x14ac:dyDescent="0.2">
      <c r="A58" s="111" t="s">
        <v>190</v>
      </c>
      <c r="B58" s="734">
        <v>7.0000000000000001E-3</v>
      </c>
      <c r="C58" s="735" t="s">
        <v>1046</v>
      </c>
      <c r="D58" s="351">
        <v>7.0000000000000001E-3</v>
      </c>
      <c r="E58" s="360">
        <v>2.8000000000000001E-2</v>
      </c>
    </row>
    <row r="59" spans="1:5" s="112" customFormat="1" ht="11.25" customHeight="1" x14ac:dyDescent="0.2">
      <c r="A59" s="111" t="s">
        <v>286</v>
      </c>
      <c r="B59" s="734">
        <v>3.1E-4</v>
      </c>
      <c r="C59" s="735" t="s">
        <v>1045</v>
      </c>
      <c r="D59" s="351"/>
      <c r="E59" s="360">
        <v>3.1E-4</v>
      </c>
    </row>
    <row r="60" spans="1:5" s="112" customFormat="1" ht="11.25" customHeight="1" x14ac:dyDescent="0.2">
      <c r="A60" s="111" t="s">
        <v>287</v>
      </c>
      <c r="B60" s="734">
        <v>2.2000000000000001E-4</v>
      </c>
      <c r="C60" s="735" t="s">
        <v>1045</v>
      </c>
      <c r="D60" s="351"/>
      <c r="E60" s="360">
        <v>2.2000000000000001E-4</v>
      </c>
    </row>
    <row r="61" spans="1:5" s="112" customFormat="1" ht="11.25" customHeight="1" x14ac:dyDescent="0.2">
      <c r="A61" s="111" t="s">
        <v>288</v>
      </c>
      <c r="B61" s="734">
        <v>7.9999999999999996E-6</v>
      </c>
      <c r="C61" s="735" t="s">
        <v>1046</v>
      </c>
      <c r="D61" s="351">
        <v>7.9999999999999996E-6</v>
      </c>
      <c r="E61" s="360">
        <v>2.2000000000000001E-4</v>
      </c>
    </row>
    <row r="62" spans="1:5" s="112" customFormat="1" ht="11.25" customHeight="1" x14ac:dyDescent="0.2">
      <c r="A62" s="111" t="s">
        <v>196</v>
      </c>
      <c r="B62" s="734" t="s">
        <v>816</v>
      </c>
      <c r="C62" s="735" t="s">
        <v>816</v>
      </c>
      <c r="D62" s="351"/>
      <c r="E62" s="360"/>
    </row>
    <row r="63" spans="1:5" s="112" customFormat="1" ht="11.25" customHeight="1" x14ac:dyDescent="0.2">
      <c r="A63" s="111" t="s">
        <v>197</v>
      </c>
      <c r="B63" s="734">
        <v>79</v>
      </c>
      <c r="C63" s="735" t="s">
        <v>1046</v>
      </c>
      <c r="D63" s="351">
        <v>79</v>
      </c>
      <c r="E63" s="360">
        <v>37</v>
      </c>
    </row>
    <row r="64" spans="1:5" s="112" customFormat="1" ht="11.25" customHeight="1" x14ac:dyDescent="0.2">
      <c r="A64" s="111" t="s">
        <v>243</v>
      </c>
      <c r="B64" s="734">
        <v>0.6</v>
      </c>
      <c r="C64" s="735" t="s">
        <v>1046</v>
      </c>
      <c r="D64" s="351">
        <v>0.6</v>
      </c>
      <c r="E64" s="360">
        <v>3.2</v>
      </c>
    </row>
    <row r="65" spans="1:5" s="112" customFormat="1" ht="11.25" customHeight="1" x14ac:dyDescent="0.2">
      <c r="A65" s="111" t="s">
        <v>244</v>
      </c>
      <c r="B65" s="734" t="s">
        <v>816</v>
      </c>
      <c r="C65" s="735" t="s">
        <v>816</v>
      </c>
      <c r="D65" s="351"/>
      <c r="E65" s="360"/>
    </row>
    <row r="66" spans="1:5" s="112" customFormat="1" ht="11.25" customHeight="1" x14ac:dyDescent="0.2">
      <c r="A66" s="111" t="s">
        <v>191</v>
      </c>
      <c r="B66" s="734" t="s">
        <v>45</v>
      </c>
      <c r="C66" s="735" t="s">
        <v>1045</v>
      </c>
      <c r="D66" s="351"/>
      <c r="E66" s="360" t="s">
        <v>45</v>
      </c>
    </row>
    <row r="67" spans="1:5" s="112" customFormat="1" ht="11.25" customHeight="1" x14ac:dyDescent="0.2">
      <c r="A67" s="111" t="s">
        <v>805</v>
      </c>
      <c r="B67" s="734">
        <v>290</v>
      </c>
      <c r="C67" s="735" t="s">
        <v>1045</v>
      </c>
      <c r="D67" s="351"/>
      <c r="E67" s="360">
        <v>290</v>
      </c>
    </row>
    <row r="68" spans="1:5" s="112" customFormat="1" ht="11.25" customHeight="1" x14ac:dyDescent="0.2">
      <c r="A68" s="111" t="s">
        <v>72</v>
      </c>
      <c r="B68" s="734" t="s">
        <v>816</v>
      </c>
      <c r="C68" s="735" t="s">
        <v>816</v>
      </c>
      <c r="D68" s="351"/>
      <c r="E68" s="360"/>
    </row>
    <row r="69" spans="1:5" s="112" customFormat="1" ht="11.25" customHeight="1" x14ac:dyDescent="0.2">
      <c r="A69" s="111" t="s">
        <v>806</v>
      </c>
      <c r="B69" s="734">
        <v>15</v>
      </c>
      <c r="C69" s="735" t="s">
        <v>1045</v>
      </c>
      <c r="D69" s="351"/>
      <c r="E69" s="360">
        <v>15</v>
      </c>
    </row>
    <row r="70" spans="1:5" s="112" customFormat="1" ht="11.25" customHeight="1" x14ac:dyDescent="0.2">
      <c r="A70" s="111" t="s">
        <v>245</v>
      </c>
      <c r="B70" s="734">
        <v>4.5999999999999996</v>
      </c>
      <c r="C70" s="735" t="s">
        <v>1046</v>
      </c>
      <c r="D70" s="351">
        <v>4.5999999999999996</v>
      </c>
      <c r="E70" s="360">
        <v>1700</v>
      </c>
    </row>
    <row r="71" spans="1:5" s="112" customFormat="1" ht="11.25" customHeight="1" x14ac:dyDescent="0.2">
      <c r="A71" s="111" t="s">
        <v>807</v>
      </c>
      <c r="B71" s="734">
        <v>2.5000000000000001E-5</v>
      </c>
      <c r="C71" s="735" t="s">
        <v>1046</v>
      </c>
      <c r="D71" s="351">
        <v>2.5000000000000001E-5</v>
      </c>
      <c r="E71" s="360">
        <v>5.3999999999999998E-5</v>
      </c>
    </row>
    <row r="72" spans="1:5" s="112" customFormat="1" ht="11.25" customHeight="1" x14ac:dyDescent="0.2">
      <c r="A72" s="111" t="s">
        <v>808</v>
      </c>
      <c r="B72" s="734">
        <v>44000</v>
      </c>
      <c r="C72" s="735" t="s">
        <v>1045</v>
      </c>
      <c r="D72" s="351"/>
      <c r="E72" s="360">
        <v>44000</v>
      </c>
    </row>
    <row r="73" spans="1:5" s="112" customFormat="1" ht="11.25" customHeight="1" x14ac:dyDescent="0.2">
      <c r="A73" s="111" t="s">
        <v>810</v>
      </c>
      <c r="B73" s="734">
        <v>850</v>
      </c>
      <c r="C73" s="735" t="s">
        <v>1045</v>
      </c>
      <c r="D73" s="351"/>
      <c r="E73" s="360">
        <v>850</v>
      </c>
    </row>
    <row r="74" spans="1:5" s="112" customFormat="1" ht="11.25" customHeight="1" x14ac:dyDescent="0.2">
      <c r="A74" s="111" t="s">
        <v>809</v>
      </c>
      <c r="B74" s="734">
        <v>1100000</v>
      </c>
      <c r="C74" s="735" t="s">
        <v>1045</v>
      </c>
      <c r="D74" s="351"/>
      <c r="E74" s="360">
        <v>1100000</v>
      </c>
    </row>
    <row r="75" spans="1:5" s="112" customFormat="1" ht="11.25" customHeight="1" x14ac:dyDescent="0.2">
      <c r="A75" s="111" t="s">
        <v>73</v>
      </c>
      <c r="B75" s="734" t="s">
        <v>816</v>
      </c>
      <c r="C75" s="735" t="s">
        <v>816</v>
      </c>
      <c r="D75" s="351"/>
      <c r="E75" s="360"/>
    </row>
    <row r="76" spans="1:5" s="112" customFormat="1" ht="11.25" customHeight="1" x14ac:dyDescent="0.2">
      <c r="A76" s="111" t="s">
        <v>246</v>
      </c>
      <c r="B76" s="734">
        <v>5300</v>
      </c>
      <c r="C76" s="735" t="s">
        <v>1045</v>
      </c>
      <c r="D76" s="351"/>
      <c r="E76" s="360">
        <v>5300</v>
      </c>
    </row>
    <row r="77" spans="1:5" s="112" customFormat="1" ht="11.25" customHeight="1" x14ac:dyDescent="0.2">
      <c r="A77" s="111" t="s">
        <v>74</v>
      </c>
      <c r="B77" s="734">
        <v>3</v>
      </c>
      <c r="C77" s="735" t="s">
        <v>1046</v>
      </c>
      <c r="D77" s="351">
        <v>3</v>
      </c>
      <c r="E77" s="360">
        <v>3.4</v>
      </c>
    </row>
    <row r="78" spans="1:5" s="112" customFormat="1" ht="11.25" customHeight="1" x14ac:dyDescent="0.2">
      <c r="A78" s="111" t="s">
        <v>75</v>
      </c>
      <c r="B78" s="734" t="s">
        <v>816</v>
      </c>
      <c r="C78" s="735" t="s">
        <v>816</v>
      </c>
      <c r="D78" s="351"/>
      <c r="E78" s="360"/>
    </row>
    <row r="79" spans="1:5" s="112" customFormat="1" ht="11.25" customHeight="1" x14ac:dyDescent="0.2">
      <c r="A79" s="111" t="s">
        <v>312</v>
      </c>
      <c r="B79" s="734" t="s">
        <v>816</v>
      </c>
      <c r="C79" s="735" t="s">
        <v>816</v>
      </c>
      <c r="D79" s="351"/>
      <c r="E79" s="360"/>
    </row>
    <row r="80" spans="1:5" s="112" customFormat="1" ht="11.25" customHeight="1" x14ac:dyDescent="0.2">
      <c r="A80" s="111" t="s">
        <v>506</v>
      </c>
      <c r="B80" s="734">
        <v>5.0000000000000001E-9</v>
      </c>
      <c r="C80" s="735" t="s">
        <v>1046</v>
      </c>
      <c r="D80" s="351">
        <v>5.0000000000000001E-9</v>
      </c>
      <c r="E80" s="360">
        <v>5.1000000000000002E-9</v>
      </c>
    </row>
    <row r="81" spans="1:5" s="112" customFormat="1" ht="11.25" customHeight="1" x14ac:dyDescent="0.2">
      <c r="A81" s="111" t="s">
        <v>76</v>
      </c>
      <c r="B81" s="734" t="s">
        <v>816</v>
      </c>
      <c r="C81" s="735" t="s">
        <v>816</v>
      </c>
      <c r="D81" s="351"/>
      <c r="E81" s="360"/>
    </row>
    <row r="82" spans="1:5" s="112" customFormat="1" ht="11.25" customHeight="1" x14ac:dyDescent="0.2">
      <c r="A82" s="111" t="s">
        <v>295</v>
      </c>
      <c r="B82" s="734">
        <v>52</v>
      </c>
      <c r="C82" s="735" t="s">
        <v>1046</v>
      </c>
      <c r="D82" s="351">
        <v>52</v>
      </c>
      <c r="E82" s="360">
        <v>89</v>
      </c>
    </row>
    <row r="83" spans="1:5" s="112" customFormat="1" ht="11.25" customHeight="1" x14ac:dyDescent="0.2">
      <c r="A83" s="111" t="s">
        <v>264</v>
      </c>
      <c r="B83" s="734">
        <v>0.81</v>
      </c>
      <c r="C83" s="735" t="s">
        <v>1045</v>
      </c>
      <c r="D83" s="351"/>
      <c r="E83" s="360">
        <v>0.81</v>
      </c>
    </row>
    <row r="84" spans="1:5" s="112" customFormat="1" ht="11.25" customHeight="1" x14ac:dyDescent="0.2">
      <c r="A84" s="111" t="s">
        <v>27</v>
      </c>
      <c r="B84" s="734" t="s">
        <v>816</v>
      </c>
      <c r="C84" s="735" t="s">
        <v>816</v>
      </c>
      <c r="D84" s="351"/>
      <c r="E84" s="360"/>
    </row>
    <row r="85" spans="1:5" s="112" customFormat="1" ht="11.25" customHeight="1" x14ac:dyDescent="0.2">
      <c r="A85" s="111" t="s">
        <v>265</v>
      </c>
      <c r="B85" s="734">
        <v>1070</v>
      </c>
      <c r="C85" s="735" t="s">
        <v>1046</v>
      </c>
      <c r="D85" s="351">
        <v>1070</v>
      </c>
      <c r="E85" s="360">
        <v>29000</v>
      </c>
    </row>
    <row r="86" spans="1:5" s="112" customFormat="1" ht="11.25" customHeight="1" x14ac:dyDescent="0.2">
      <c r="A86" s="111" t="s">
        <v>266</v>
      </c>
      <c r="B86" s="734">
        <v>18</v>
      </c>
      <c r="C86" s="735" t="s">
        <v>1046</v>
      </c>
      <c r="D86" s="351">
        <v>18</v>
      </c>
      <c r="E86" s="360">
        <v>140</v>
      </c>
    </row>
    <row r="87" spans="1:5" s="112" customFormat="1" ht="11.25" customHeight="1" x14ac:dyDescent="0.2">
      <c r="A87" s="111" t="s">
        <v>267</v>
      </c>
      <c r="B87" s="734">
        <v>5300</v>
      </c>
      <c r="C87" s="735" t="s">
        <v>1045</v>
      </c>
      <c r="D87" s="351"/>
      <c r="E87" s="360">
        <v>5300</v>
      </c>
    </row>
    <row r="88" spans="1:5" s="112" customFormat="1" ht="11.25" customHeight="1" x14ac:dyDescent="0.2">
      <c r="A88" s="111" t="s">
        <v>77</v>
      </c>
      <c r="B88" s="734" t="s">
        <v>816</v>
      </c>
      <c r="C88" s="735" t="s">
        <v>816</v>
      </c>
      <c r="D88" s="351"/>
      <c r="E88" s="360"/>
    </row>
    <row r="89" spans="1:5" s="112" customFormat="1" ht="11.25" customHeight="1" x14ac:dyDescent="0.2">
      <c r="A89" s="111" t="s">
        <v>268</v>
      </c>
      <c r="B89" s="734">
        <v>9.0000000000000006E-5</v>
      </c>
      <c r="C89" s="735" t="s">
        <v>1046</v>
      </c>
      <c r="D89" s="351">
        <v>9.0000000000000006E-5</v>
      </c>
      <c r="E89" s="360">
        <v>7.8999999999999996E-5</v>
      </c>
    </row>
    <row r="90" spans="1:5" s="112" customFormat="1" ht="11.25" customHeight="1" x14ac:dyDescent="0.2">
      <c r="A90" s="111" t="s">
        <v>269</v>
      </c>
      <c r="B90" s="734">
        <v>3.8999999999999999E-5</v>
      </c>
      <c r="C90" s="735" t="s">
        <v>1045</v>
      </c>
      <c r="D90" s="351"/>
      <c r="E90" s="360">
        <v>3.8999999999999999E-5</v>
      </c>
    </row>
    <row r="91" spans="1:5" s="112" customFormat="1" ht="11.25" customHeight="1" x14ac:dyDescent="0.2">
      <c r="A91" s="111" t="s">
        <v>296</v>
      </c>
      <c r="B91" s="734">
        <v>2.4000000000000001E-4</v>
      </c>
      <c r="C91" s="735" t="s">
        <v>1046</v>
      </c>
      <c r="D91" s="351">
        <v>2.4000000000000001E-4</v>
      </c>
      <c r="E91" s="360">
        <v>2.9E-4</v>
      </c>
    </row>
    <row r="92" spans="1:5" s="112" customFormat="1" ht="11.25" customHeight="1" x14ac:dyDescent="0.2">
      <c r="A92" s="111" t="s">
        <v>270</v>
      </c>
      <c r="B92" s="734">
        <v>16</v>
      </c>
      <c r="C92" s="735" t="s">
        <v>1046</v>
      </c>
      <c r="D92" s="351">
        <v>16</v>
      </c>
      <c r="E92" s="360">
        <v>18</v>
      </c>
    </row>
    <row r="93" spans="1:5" s="112" customFormat="1" ht="11.25" customHeight="1" x14ac:dyDescent="0.2">
      <c r="A93" s="111" t="s">
        <v>289</v>
      </c>
      <c r="B93" s="734">
        <v>0.02</v>
      </c>
      <c r="C93" s="735" t="s">
        <v>1046</v>
      </c>
      <c r="D93" s="351">
        <v>0.02</v>
      </c>
      <c r="E93" s="360">
        <v>6.3E-2</v>
      </c>
    </row>
    <row r="94" spans="1:5" s="112" customFormat="1" ht="11.25" customHeight="1" x14ac:dyDescent="0.2">
      <c r="A94" s="111" t="s">
        <v>271</v>
      </c>
      <c r="B94" s="734">
        <v>2.9</v>
      </c>
      <c r="C94" s="735" t="s">
        <v>1046</v>
      </c>
      <c r="D94" s="351">
        <v>2.9</v>
      </c>
      <c r="E94" s="360">
        <v>3.3</v>
      </c>
    </row>
    <row r="95" spans="1:5" s="112" customFormat="1" ht="11.25" customHeight="1" x14ac:dyDescent="0.2">
      <c r="A95" s="111" t="s">
        <v>78</v>
      </c>
      <c r="B95" s="734" t="s">
        <v>816</v>
      </c>
      <c r="C95" s="735" t="s">
        <v>816</v>
      </c>
      <c r="D95" s="351"/>
      <c r="E95" s="360"/>
    </row>
    <row r="96" spans="1:5" s="112" customFormat="1" ht="11.25" customHeight="1" x14ac:dyDescent="0.2">
      <c r="A96" s="111" t="s">
        <v>272</v>
      </c>
      <c r="B96" s="734">
        <v>1.7999999999999999E-2</v>
      </c>
      <c r="C96" s="735" t="s">
        <v>1045</v>
      </c>
      <c r="D96" s="351"/>
      <c r="E96" s="360">
        <v>1.7999999999999999E-2</v>
      </c>
    </row>
    <row r="97" spans="1:5" s="112" customFormat="1" ht="11.25" customHeight="1" x14ac:dyDescent="0.2">
      <c r="A97" s="111" t="s">
        <v>79</v>
      </c>
      <c r="B97" s="734">
        <v>170000</v>
      </c>
      <c r="C97" s="735" t="s">
        <v>1046</v>
      </c>
      <c r="D97" s="738">
        <v>170000</v>
      </c>
      <c r="E97" s="360"/>
    </row>
    <row r="98" spans="1:5" s="112" customFormat="1" ht="11.25" customHeight="1" x14ac:dyDescent="0.2">
      <c r="A98" s="111" t="s">
        <v>273</v>
      </c>
      <c r="B98" s="734" t="s">
        <v>816</v>
      </c>
      <c r="C98" s="735" t="s">
        <v>816</v>
      </c>
      <c r="D98" s="351"/>
      <c r="E98" s="360"/>
    </row>
    <row r="99" spans="1:5" s="112" customFormat="1" ht="11.25" customHeight="1" x14ac:dyDescent="0.2">
      <c r="A99" s="111" t="s">
        <v>274</v>
      </c>
      <c r="B99" s="734">
        <v>4.7E-2</v>
      </c>
      <c r="C99" s="735" t="s">
        <v>1046</v>
      </c>
      <c r="D99" s="351">
        <v>4.7E-2</v>
      </c>
      <c r="E99" s="360">
        <v>0.3</v>
      </c>
    </row>
    <row r="100" spans="1:5" s="112" customFormat="1" ht="11.25" customHeight="1" x14ac:dyDescent="0.2">
      <c r="A100" s="111" t="s">
        <v>275</v>
      </c>
      <c r="B100" s="734" t="s">
        <v>816</v>
      </c>
      <c r="C100" s="735" t="s">
        <v>816</v>
      </c>
      <c r="D100" s="351"/>
      <c r="E100" s="360"/>
    </row>
    <row r="101" spans="1:5" s="112" customFormat="1" ht="11.25" customHeight="1" x14ac:dyDescent="0.2">
      <c r="A101" s="111" t="s">
        <v>277</v>
      </c>
      <c r="B101" s="734" t="s">
        <v>816</v>
      </c>
      <c r="C101" s="735" t="s">
        <v>816</v>
      </c>
      <c r="D101" s="351"/>
      <c r="E101" s="360"/>
    </row>
    <row r="102" spans="1:5" s="112" customFormat="1" ht="11.25" customHeight="1" x14ac:dyDescent="0.2">
      <c r="A102" s="111" t="s">
        <v>278</v>
      </c>
      <c r="B102" s="734" t="s">
        <v>816</v>
      </c>
      <c r="C102" s="735" t="s">
        <v>816</v>
      </c>
      <c r="D102" s="351"/>
      <c r="E102" s="360"/>
    </row>
    <row r="103" spans="1:5" s="112" customFormat="1" ht="11.25" customHeight="1" x14ac:dyDescent="0.2">
      <c r="A103" s="111" t="s">
        <v>279</v>
      </c>
      <c r="B103" s="734" t="s">
        <v>816</v>
      </c>
      <c r="C103" s="735" t="s">
        <v>816</v>
      </c>
      <c r="D103" s="351"/>
      <c r="E103" s="360"/>
    </row>
    <row r="104" spans="1:5" s="112" customFormat="1" ht="11.25" customHeight="1" x14ac:dyDescent="0.2">
      <c r="A104" s="111" t="s">
        <v>280</v>
      </c>
      <c r="B104" s="734" t="s">
        <v>816</v>
      </c>
      <c r="C104" s="735" t="s">
        <v>816</v>
      </c>
      <c r="D104" s="351"/>
      <c r="E104" s="360"/>
    </row>
    <row r="105" spans="1:5" s="112" customFormat="1" ht="11.25" customHeight="1" x14ac:dyDescent="0.2">
      <c r="A105" s="111" t="s">
        <v>276</v>
      </c>
      <c r="B105" s="734">
        <v>590</v>
      </c>
      <c r="C105" s="735" t="s">
        <v>1045</v>
      </c>
      <c r="D105" s="351"/>
      <c r="E105" s="360">
        <v>590</v>
      </c>
    </row>
    <row r="106" spans="1:5" s="112" customFormat="1" ht="11.25" customHeight="1" x14ac:dyDescent="0.2">
      <c r="A106" s="111" t="s">
        <v>502</v>
      </c>
      <c r="B106" s="734" t="s">
        <v>816</v>
      </c>
      <c r="C106" s="735" t="s">
        <v>816</v>
      </c>
      <c r="D106" s="351"/>
      <c r="E106" s="360"/>
    </row>
    <row r="107" spans="1:5" s="112" customFormat="1" ht="11.25" customHeight="1" x14ac:dyDescent="0.2">
      <c r="A107" s="111" t="s">
        <v>503</v>
      </c>
      <c r="B107" s="734" t="s">
        <v>816</v>
      </c>
      <c r="C107" s="735" t="s">
        <v>816</v>
      </c>
      <c r="D107" s="351"/>
      <c r="E107" s="360"/>
    </row>
    <row r="108" spans="1:5" s="112" customFormat="1" ht="11.25" customHeight="1" x14ac:dyDescent="0.2">
      <c r="A108" s="111" t="s">
        <v>409</v>
      </c>
      <c r="B108" s="734" t="s">
        <v>816</v>
      </c>
      <c r="C108" s="735" t="s">
        <v>816</v>
      </c>
      <c r="D108" s="351"/>
      <c r="E108" s="360"/>
    </row>
    <row r="109" spans="1:5" s="112" customFormat="1" ht="11.25" customHeight="1" x14ac:dyDescent="0.2">
      <c r="A109" s="111" t="s">
        <v>410</v>
      </c>
      <c r="B109" s="734" t="s">
        <v>816</v>
      </c>
      <c r="C109" s="735" t="s">
        <v>816</v>
      </c>
      <c r="D109" s="351"/>
      <c r="E109" s="360"/>
    </row>
    <row r="110" spans="1:5" s="112" customFormat="1" ht="11.25" customHeight="1" x14ac:dyDescent="0.2">
      <c r="A110" s="111" t="s">
        <v>703</v>
      </c>
      <c r="B110" s="734">
        <v>33</v>
      </c>
      <c r="C110" s="735" t="s">
        <v>1046</v>
      </c>
      <c r="D110" s="351">
        <v>33</v>
      </c>
      <c r="E110" s="360">
        <v>4600</v>
      </c>
    </row>
    <row r="111" spans="1:5" s="112" customFormat="1" ht="11.25" customHeight="1" x14ac:dyDescent="0.2">
      <c r="A111" s="111" t="s">
        <v>80</v>
      </c>
      <c r="B111" s="734" t="s">
        <v>816</v>
      </c>
      <c r="C111" s="735" t="s">
        <v>816</v>
      </c>
      <c r="D111" s="351"/>
      <c r="E111" s="360"/>
    </row>
    <row r="112" spans="1:5" s="112" customFormat="1" ht="11.25" customHeight="1" x14ac:dyDescent="0.2">
      <c r="A112" s="111" t="s">
        <v>81</v>
      </c>
      <c r="B112" s="734" t="s">
        <v>816</v>
      </c>
      <c r="C112" s="735" t="s">
        <v>816</v>
      </c>
      <c r="D112" s="351"/>
      <c r="E112" s="360"/>
    </row>
    <row r="113" spans="1:5" s="112" customFormat="1" ht="11.25" customHeight="1" x14ac:dyDescent="0.2">
      <c r="A113" s="111" t="s">
        <v>82</v>
      </c>
      <c r="B113" s="734" t="s">
        <v>816</v>
      </c>
      <c r="C113" s="735" t="s">
        <v>816</v>
      </c>
      <c r="D113" s="351"/>
      <c r="E113" s="360"/>
    </row>
    <row r="114" spans="1:5" s="112" customFormat="1" ht="11.25" customHeight="1" x14ac:dyDescent="0.2">
      <c r="A114" s="111" t="s">
        <v>83</v>
      </c>
      <c r="B114" s="734" t="s">
        <v>816</v>
      </c>
      <c r="C114" s="735" t="s">
        <v>816</v>
      </c>
      <c r="D114" s="351"/>
      <c r="E114" s="360"/>
    </row>
    <row r="115" spans="1:5" s="112" customFormat="1" ht="11.25" customHeight="1" x14ac:dyDescent="0.2">
      <c r="A115" s="111" t="s">
        <v>84</v>
      </c>
      <c r="B115" s="734" t="s">
        <v>816</v>
      </c>
      <c r="C115" s="735" t="s">
        <v>816</v>
      </c>
      <c r="D115" s="351"/>
      <c r="E115" s="360"/>
    </row>
    <row r="116" spans="1:5" s="112" customFormat="1" ht="11.25" customHeight="1" x14ac:dyDescent="0.2">
      <c r="A116" s="111" t="s">
        <v>411</v>
      </c>
      <c r="B116" s="734">
        <v>3</v>
      </c>
      <c r="C116" s="735" t="s">
        <v>1045</v>
      </c>
      <c r="D116" s="351"/>
      <c r="E116" s="360">
        <v>3</v>
      </c>
    </row>
    <row r="117" spans="1:5" s="112" customFormat="1" ht="11.25" customHeight="1" x14ac:dyDescent="0.2">
      <c r="A117" s="111" t="s">
        <v>85</v>
      </c>
      <c r="B117" s="734" t="s">
        <v>816</v>
      </c>
      <c r="C117" s="735" t="s">
        <v>816</v>
      </c>
      <c r="D117" s="351"/>
      <c r="E117" s="360"/>
    </row>
    <row r="118" spans="1:5" s="112" customFormat="1" ht="11.25" customHeight="1" x14ac:dyDescent="0.2">
      <c r="A118" s="111" t="s">
        <v>193</v>
      </c>
      <c r="B118" s="734" t="s">
        <v>816</v>
      </c>
      <c r="C118" s="735" t="s">
        <v>816</v>
      </c>
      <c r="D118" s="351"/>
      <c r="E118" s="360"/>
    </row>
    <row r="119" spans="1:5" s="112" customFormat="1" ht="11.25" customHeight="1" x14ac:dyDescent="0.2">
      <c r="A119" s="111" t="s">
        <v>412</v>
      </c>
      <c r="B119" s="734" t="s">
        <v>816</v>
      </c>
      <c r="C119" s="735" t="s">
        <v>816</v>
      </c>
      <c r="D119" s="351"/>
      <c r="E119" s="360"/>
    </row>
    <row r="120" spans="1:5" s="112" customFormat="1" ht="11.25" customHeight="1" x14ac:dyDescent="0.2">
      <c r="A120" s="111" t="s">
        <v>413</v>
      </c>
      <c r="B120" s="734">
        <v>1700000</v>
      </c>
      <c r="C120" s="735" t="s">
        <v>1045</v>
      </c>
      <c r="D120" s="351"/>
      <c r="E120" s="360">
        <v>1700000</v>
      </c>
    </row>
    <row r="121" spans="1:5" s="112" customFormat="1" ht="11.25" customHeight="1" x14ac:dyDescent="0.2">
      <c r="A121" s="111" t="s">
        <v>290</v>
      </c>
      <c r="B121" s="734">
        <v>7.8999999999999996E-5</v>
      </c>
      <c r="C121" s="735" t="s">
        <v>1046</v>
      </c>
      <c r="D121" s="351">
        <v>7.8999999999999996E-5</v>
      </c>
      <c r="E121" s="360">
        <v>6.3999999999999997E-5</v>
      </c>
    </row>
    <row r="122" spans="1:5" s="112" customFormat="1" ht="11.25" customHeight="1" x14ac:dyDescent="0.2">
      <c r="A122" s="111" t="s">
        <v>86</v>
      </c>
      <c r="B122" s="734" t="s">
        <v>816</v>
      </c>
      <c r="C122" s="735" t="s">
        <v>816</v>
      </c>
      <c r="D122" s="351"/>
      <c r="E122" s="360"/>
    </row>
    <row r="123" spans="1:5" s="112" customFormat="1" ht="11.25" customHeight="1" x14ac:dyDescent="0.2">
      <c r="A123" s="111" t="s">
        <v>414</v>
      </c>
      <c r="B123" s="734">
        <v>4000</v>
      </c>
      <c r="C123" s="735" t="s">
        <v>1045</v>
      </c>
      <c r="D123" s="351"/>
      <c r="E123" s="360">
        <v>4000</v>
      </c>
    </row>
    <row r="124" spans="1:5" s="112" customFormat="1" ht="11.25" customHeight="1" x14ac:dyDescent="0.2">
      <c r="A124" s="111" t="s">
        <v>415</v>
      </c>
      <c r="B124" s="734" t="s">
        <v>816</v>
      </c>
      <c r="C124" s="735" t="s">
        <v>816</v>
      </c>
      <c r="D124" s="351"/>
      <c r="E124" s="360"/>
    </row>
    <row r="125" spans="1:5" s="112" customFormat="1" ht="11.25" customHeight="1" x14ac:dyDescent="0.2">
      <c r="A125" s="111" t="s">
        <v>704</v>
      </c>
      <c r="B125" s="734" t="s">
        <v>816</v>
      </c>
      <c r="C125" s="735" t="s">
        <v>816</v>
      </c>
      <c r="D125" s="351"/>
      <c r="E125" s="360"/>
    </row>
    <row r="126" spans="1:5" s="112" customFormat="1" ht="11.25" customHeight="1" x14ac:dyDescent="0.2">
      <c r="A126" s="111" t="s">
        <v>87</v>
      </c>
      <c r="B126" s="734" t="s">
        <v>816</v>
      </c>
      <c r="C126" s="735" t="s">
        <v>816</v>
      </c>
      <c r="D126" s="351"/>
      <c r="E126" s="360"/>
    </row>
    <row r="127" spans="1:5" s="112" customFormat="1" ht="11.25" customHeight="1" x14ac:dyDescent="0.2">
      <c r="A127" s="111" t="s">
        <v>416</v>
      </c>
      <c r="B127" s="734" t="s">
        <v>816</v>
      </c>
      <c r="C127" s="735" t="s">
        <v>816</v>
      </c>
      <c r="D127" s="351"/>
      <c r="E127" s="360"/>
    </row>
    <row r="128" spans="1:5" s="112" customFormat="1" ht="11.25" customHeight="1" x14ac:dyDescent="0.2">
      <c r="A128" s="111" t="s">
        <v>88</v>
      </c>
      <c r="B128" s="734" t="s">
        <v>816</v>
      </c>
      <c r="C128" s="735" t="s">
        <v>816</v>
      </c>
      <c r="D128" s="351"/>
      <c r="E128" s="360"/>
    </row>
    <row r="129" spans="1:5" s="112" customFormat="1" ht="11.25" customHeight="1" x14ac:dyDescent="0.2">
      <c r="A129" s="111" t="s">
        <v>20</v>
      </c>
      <c r="B129" s="734" t="s">
        <v>816</v>
      </c>
      <c r="C129" s="735" t="s">
        <v>816</v>
      </c>
      <c r="D129" s="351"/>
      <c r="E129" s="360"/>
    </row>
    <row r="130" spans="1:5" s="112" customFormat="1" ht="11.25" customHeight="1" x14ac:dyDescent="0.2">
      <c r="A130" s="111" t="s">
        <v>417</v>
      </c>
      <c r="B130" s="734" t="s">
        <v>816</v>
      </c>
      <c r="C130" s="735" t="s">
        <v>816</v>
      </c>
      <c r="D130" s="351"/>
      <c r="E130" s="360"/>
    </row>
    <row r="131" spans="1:5" s="112" customFormat="1" ht="11.25" customHeight="1" x14ac:dyDescent="0.2">
      <c r="A131" s="111" t="s">
        <v>418</v>
      </c>
      <c r="B131" s="734">
        <v>3.5</v>
      </c>
      <c r="C131" s="735" t="s">
        <v>1046</v>
      </c>
      <c r="D131" s="351">
        <v>3.5</v>
      </c>
      <c r="E131" s="360">
        <v>4</v>
      </c>
    </row>
    <row r="132" spans="1:5" s="112" customFormat="1" ht="11.25" customHeight="1" x14ac:dyDescent="0.2">
      <c r="A132" s="111" t="s">
        <v>419</v>
      </c>
      <c r="B132" s="734">
        <v>2.9</v>
      </c>
      <c r="C132" s="735" t="s">
        <v>1046</v>
      </c>
      <c r="D132" s="681">
        <v>2.9</v>
      </c>
      <c r="E132" s="360">
        <v>3.3</v>
      </c>
    </row>
    <row r="133" spans="1:5" s="112" customFormat="1" ht="11.25" customHeight="1" x14ac:dyDescent="0.2">
      <c r="A133" s="111" t="s">
        <v>89</v>
      </c>
      <c r="B133" s="734" t="s">
        <v>816</v>
      </c>
      <c r="C133" s="735" t="s">
        <v>816</v>
      </c>
      <c r="D133" s="351"/>
      <c r="E133" s="360"/>
    </row>
    <row r="134" spans="1:5" s="112" customFormat="1" ht="11.25" customHeight="1" x14ac:dyDescent="0.2">
      <c r="A134" s="111" t="s">
        <v>90</v>
      </c>
      <c r="B134" s="734" t="s">
        <v>816</v>
      </c>
      <c r="C134" s="735" t="s">
        <v>816</v>
      </c>
      <c r="D134" s="351"/>
      <c r="E134" s="360"/>
    </row>
    <row r="135" spans="1:5" s="112" customFormat="1" ht="11.25" customHeight="1" x14ac:dyDescent="0.2">
      <c r="A135" s="111" t="s">
        <v>420</v>
      </c>
      <c r="B135" s="734">
        <v>16</v>
      </c>
      <c r="C135" s="735" t="s">
        <v>1046</v>
      </c>
      <c r="D135" s="351">
        <v>16</v>
      </c>
      <c r="E135" s="360">
        <v>6.3</v>
      </c>
    </row>
    <row r="136" spans="1:5" s="112" customFormat="1" ht="11.25" customHeight="1" x14ac:dyDescent="0.2">
      <c r="A136" s="111" t="s">
        <v>291</v>
      </c>
      <c r="B136" s="734">
        <v>140000</v>
      </c>
      <c r="C136" s="735" t="s">
        <v>1046</v>
      </c>
      <c r="D136" s="351">
        <v>140000</v>
      </c>
      <c r="E136" s="360">
        <v>200000</v>
      </c>
    </row>
    <row r="137" spans="1:5" s="112" customFormat="1" ht="11.25" customHeight="1" x14ac:dyDescent="0.2">
      <c r="A137" s="111" t="s">
        <v>21</v>
      </c>
      <c r="B137" s="734">
        <v>2.4000000000000001E-4</v>
      </c>
      <c r="C137" s="735" t="s">
        <v>1046</v>
      </c>
      <c r="D137" s="351">
        <v>2.4000000000000001E-4</v>
      </c>
      <c r="E137" s="360">
        <v>2.7999999999999998E-4</v>
      </c>
    </row>
    <row r="138" spans="1:5" s="112" customFormat="1" ht="11.25" customHeight="1" x14ac:dyDescent="0.2">
      <c r="A138" s="111" t="s">
        <v>44</v>
      </c>
      <c r="B138" s="734" t="s">
        <v>816</v>
      </c>
      <c r="C138" s="735" t="s">
        <v>816</v>
      </c>
      <c r="D138" s="679"/>
      <c r="E138" s="739"/>
    </row>
    <row r="139" spans="1:5" s="112" customFormat="1" ht="11.25" customHeight="1" x14ac:dyDescent="0.2">
      <c r="A139" s="111" t="s">
        <v>43</v>
      </c>
      <c r="B139" s="734" t="s">
        <v>816</v>
      </c>
      <c r="C139" s="735" t="s">
        <v>816</v>
      </c>
      <c r="D139" s="679"/>
      <c r="E139" s="739"/>
    </row>
    <row r="140" spans="1:5" s="112" customFormat="1" ht="11.25" customHeight="1" x14ac:dyDescent="0.2">
      <c r="A140" s="111" t="s">
        <v>665</v>
      </c>
      <c r="B140" s="734" t="s">
        <v>816</v>
      </c>
      <c r="C140" s="735" t="s">
        <v>816</v>
      </c>
      <c r="D140" s="679"/>
      <c r="E140" s="739"/>
    </row>
    <row r="141" spans="1:5" s="112" customFormat="1" ht="11.25" customHeight="1" x14ac:dyDescent="0.2">
      <c r="A141" s="111" t="s">
        <v>705</v>
      </c>
      <c r="B141" s="734" t="s">
        <v>816</v>
      </c>
      <c r="C141" s="735" t="s">
        <v>816</v>
      </c>
      <c r="D141" s="351"/>
      <c r="E141" s="360"/>
    </row>
    <row r="142" spans="1:5" s="112" customFormat="1" ht="11.25" customHeight="1" x14ac:dyDescent="0.2">
      <c r="A142" s="111" t="s">
        <v>706</v>
      </c>
      <c r="B142" s="734">
        <v>340000</v>
      </c>
      <c r="C142" s="735" t="s">
        <v>1046</v>
      </c>
      <c r="D142" s="351">
        <v>340000</v>
      </c>
      <c r="E142" s="360"/>
    </row>
    <row r="143" spans="1:5" s="112" customFormat="1" ht="11.25" customHeight="1" x14ac:dyDescent="0.2">
      <c r="A143" s="111" t="s">
        <v>421</v>
      </c>
      <c r="B143" s="734">
        <v>14</v>
      </c>
      <c r="C143" s="735" t="s">
        <v>1046</v>
      </c>
      <c r="D143" s="351">
        <v>14</v>
      </c>
      <c r="E143" s="360">
        <v>16</v>
      </c>
    </row>
    <row r="144" spans="1:5" s="112" customFormat="1" ht="11.25" customHeight="1" x14ac:dyDescent="0.2">
      <c r="A144" s="111" t="s">
        <v>422</v>
      </c>
      <c r="B144" s="734">
        <v>26</v>
      </c>
      <c r="C144" s="735" t="s">
        <v>1046</v>
      </c>
      <c r="D144" s="351">
        <v>26</v>
      </c>
      <c r="E144" s="360">
        <v>30</v>
      </c>
    </row>
    <row r="145" spans="1:9" ht="11.25" customHeight="1" x14ac:dyDescent="0.2">
      <c r="A145" s="111" t="s">
        <v>423</v>
      </c>
      <c r="B145" s="734">
        <v>3600</v>
      </c>
      <c r="C145" s="735" t="s">
        <v>1045</v>
      </c>
      <c r="D145" s="351"/>
      <c r="E145" s="360">
        <v>3600</v>
      </c>
      <c r="I145" s="112"/>
    </row>
    <row r="146" spans="1:9" ht="11.25" customHeight="1" x14ac:dyDescent="0.2">
      <c r="A146" s="111" t="s">
        <v>424</v>
      </c>
      <c r="B146" s="734">
        <v>1.2</v>
      </c>
      <c r="C146" s="735" t="s">
        <v>1046</v>
      </c>
      <c r="D146" s="351">
        <v>1.2</v>
      </c>
      <c r="E146" s="360"/>
      <c r="I146" s="112"/>
    </row>
    <row r="147" spans="1:9" ht="11.25" customHeight="1" x14ac:dyDescent="0.2">
      <c r="A147" s="134" t="s">
        <v>91</v>
      </c>
      <c r="B147" s="734"/>
      <c r="C147" s="735"/>
      <c r="D147" s="351"/>
      <c r="E147" s="360"/>
      <c r="I147" s="112"/>
    </row>
    <row r="148" spans="1:9" ht="11.25" customHeight="1" x14ac:dyDescent="0.2">
      <c r="A148" s="111" t="s">
        <v>92</v>
      </c>
      <c r="B148" s="734" t="s">
        <v>816</v>
      </c>
      <c r="C148" s="735" t="s">
        <v>816</v>
      </c>
      <c r="D148" s="351"/>
      <c r="E148" s="360"/>
      <c r="I148" s="112"/>
    </row>
    <row r="149" spans="1:9" ht="11.25" customHeight="1" x14ac:dyDescent="0.2">
      <c r="A149" s="111" t="s">
        <v>93</v>
      </c>
      <c r="B149" s="734" t="s">
        <v>816</v>
      </c>
      <c r="C149" s="735" t="s">
        <v>816</v>
      </c>
      <c r="D149" s="351"/>
      <c r="E149" s="360"/>
      <c r="I149" s="112"/>
    </row>
    <row r="150" spans="1:9" ht="11.25" customHeight="1" x14ac:dyDescent="0.2">
      <c r="A150" s="111" t="s">
        <v>94</v>
      </c>
      <c r="B150" s="734" t="s">
        <v>816</v>
      </c>
      <c r="C150" s="735" t="s">
        <v>816</v>
      </c>
      <c r="D150" s="351"/>
      <c r="E150" s="360"/>
      <c r="I150" s="112"/>
    </row>
    <row r="151" spans="1:9" ht="11.25" customHeight="1" x14ac:dyDescent="0.2">
      <c r="A151" s="111" t="s">
        <v>513</v>
      </c>
      <c r="B151" s="734" t="s">
        <v>816</v>
      </c>
      <c r="C151" s="735" t="s">
        <v>816</v>
      </c>
      <c r="D151" s="351"/>
      <c r="E151" s="360"/>
      <c r="I151" s="112"/>
    </row>
    <row r="152" spans="1:9" ht="11.25" customHeight="1" x14ac:dyDescent="0.2">
      <c r="A152" s="111" t="s">
        <v>514</v>
      </c>
      <c r="B152" s="734" t="s">
        <v>816</v>
      </c>
      <c r="C152" s="735" t="s">
        <v>816</v>
      </c>
      <c r="D152" s="351"/>
      <c r="E152" s="360"/>
      <c r="I152" s="112"/>
    </row>
    <row r="153" spans="1:9" ht="11.25" customHeight="1" x14ac:dyDescent="0.2">
      <c r="A153" s="111" t="s">
        <v>515</v>
      </c>
      <c r="B153" s="734" t="s">
        <v>816</v>
      </c>
      <c r="C153" s="735" t="s">
        <v>816</v>
      </c>
      <c r="D153" s="351"/>
      <c r="E153" s="360"/>
      <c r="I153" s="112"/>
    </row>
    <row r="154" spans="1:9" ht="11.25" customHeight="1" x14ac:dyDescent="0.2">
      <c r="A154" s="111" t="s">
        <v>516</v>
      </c>
      <c r="B154" s="734" t="s">
        <v>816</v>
      </c>
      <c r="C154" s="735" t="s">
        <v>816</v>
      </c>
      <c r="D154" s="351"/>
      <c r="E154" s="360"/>
      <c r="I154" s="112"/>
    </row>
    <row r="155" spans="1:9" ht="11.25" customHeight="1" x14ac:dyDescent="0.2">
      <c r="A155" s="111" t="s">
        <v>425</v>
      </c>
      <c r="B155" s="734" t="s">
        <v>816</v>
      </c>
      <c r="C155" s="735" t="s">
        <v>816</v>
      </c>
      <c r="D155" s="351"/>
      <c r="E155" s="360"/>
      <c r="I155" s="112"/>
    </row>
    <row r="156" spans="1:9" ht="11.25" customHeight="1" x14ac:dyDescent="0.2">
      <c r="A156" s="111" t="s">
        <v>426</v>
      </c>
      <c r="B156" s="734">
        <v>170</v>
      </c>
      <c r="C156" s="735" t="s">
        <v>1046</v>
      </c>
      <c r="D156" s="681">
        <v>170</v>
      </c>
      <c r="E156" s="556">
        <v>530</v>
      </c>
      <c r="I156" s="112"/>
    </row>
    <row r="157" spans="1:9" ht="11.25" customHeight="1" x14ac:dyDescent="0.2">
      <c r="A157" s="111" t="s">
        <v>427</v>
      </c>
      <c r="B157" s="734" t="s">
        <v>816</v>
      </c>
      <c r="C157" s="735" t="s">
        <v>816</v>
      </c>
      <c r="D157" s="351"/>
      <c r="E157" s="360"/>
      <c r="I157" s="112"/>
    </row>
    <row r="158" spans="1:9" ht="11.25" customHeight="1" thickBot="1" x14ac:dyDescent="0.25">
      <c r="A158" s="113" t="s">
        <v>428</v>
      </c>
      <c r="B158" s="734" t="s">
        <v>816</v>
      </c>
      <c r="C158" s="740" t="s">
        <v>816</v>
      </c>
      <c r="D158" s="523"/>
      <c r="E158" s="361"/>
      <c r="I158" s="112"/>
    </row>
    <row r="159" spans="1:9" ht="11.25" customHeight="1" thickTop="1" x14ac:dyDescent="0.2">
      <c r="A159" s="334"/>
      <c r="B159" s="684"/>
      <c r="C159" s="684"/>
      <c r="D159" s="582"/>
      <c r="E159" s="741"/>
    </row>
    <row r="160" spans="1:9" ht="11.25" customHeight="1" x14ac:dyDescent="0.2">
      <c r="A160" s="65" t="s">
        <v>594</v>
      </c>
      <c r="B160" s="256"/>
      <c r="C160" s="256"/>
      <c r="D160" s="107"/>
      <c r="E160" s="685"/>
    </row>
    <row r="161" spans="1:5" ht="11.25" customHeight="1" x14ac:dyDescent="0.2">
      <c r="A161" s="115" t="s">
        <v>883</v>
      </c>
      <c r="B161" s="161"/>
      <c r="C161" s="161"/>
      <c r="D161" s="161"/>
      <c r="E161" s="743"/>
    </row>
    <row r="162" spans="1:5" ht="11.25" customHeight="1" x14ac:dyDescent="0.2">
      <c r="A162" s="115" t="s">
        <v>451</v>
      </c>
      <c r="B162" s="161"/>
      <c r="C162" s="161"/>
      <c r="D162" s="161"/>
      <c r="E162" s="743"/>
    </row>
    <row r="163" spans="1:5" ht="11.25" customHeight="1" x14ac:dyDescent="0.2">
      <c r="A163" s="65" t="s">
        <v>432</v>
      </c>
      <c r="B163" s="256"/>
      <c r="C163" s="256"/>
      <c r="D163" s="107"/>
      <c r="E163" s="685"/>
    </row>
    <row r="164" spans="1:5" ht="11.25" customHeight="1" x14ac:dyDescent="0.2">
      <c r="A164" s="66" t="s">
        <v>450</v>
      </c>
      <c r="B164" s="256"/>
      <c r="C164" s="256"/>
      <c r="D164" s="107"/>
      <c r="E164" s="685"/>
    </row>
    <row r="165" spans="1:5" ht="11.25" customHeight="1" thickBot="1" x14ac:dyDescent="0.25">
      <c r="A165" s="68" t="s">
        <v>507</v>
      </c>
      <c r="B165" s="449"/>
      <c r="C165" s="449"/>
      <c r="D165" s="744"/>
      <c r="E165" s="745"/>
    </row>
    <row r="166" spans="1:5" ht="12" thickTop="1" x14ac:dyDescent="0.2"/>
  </sheetData>
  <sheetProtection algorithmName="SHA-512" hashValue="0KVk2epoF4FlHC7iLybudxfqYLlo/lsqUBUfXi/ss87RYVuJ2Ty91ao7UgjmCMOnJYxBer6spXpft8Ij71qjEA==" saltValue="ROrQVOkDBk2mgL51S7zMsQ==" spinCount="100000" sheet="1" objects="1" scenarios="1"/>
  <phoneticPr fontId="0" type="noConversion"/>
  <printOptions horizontalCentered="1"/>
  <pageMargins left="0.17" right="0.16" top="0.53" bottom="1" header="0.5" footer="0.5"/>
  <pageSetup scale="94" fitToHeight="4" orientation="landscape" r:id="rId1"/>
  <headerFooter alignWithMargins="0">
    <oddFooter>&amp;LHawai'i DOH
Fall 2017&amp;C&amp;8Page &amp;P of &amp;N&amp;R&amp;A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E165"/>
  <sheetViews>
    <sheetView zoomScaleNormal="100" workbookViewId="0">
      <pane ySplit="2130" topLeftCell="A5" activePane="bottomLeft"/>
      <selection activeCell="I16" sqref="I16"/>
      <selection pane="bottomLeft" activeCell="I16" sqref="I16"/>
    </sheetView>
  </sheetViews>
  <sheetFormatPr defaultColWidth="9.140625" defaultRowHeight="11.25" x14ac:dyDescent="0.2"/>
  <cols>
    <col min="1" max="1" width="40.7109375" style="112" customWidth="1"/>
    <col min="2" max="2" width="14.7109375" style="112" customWidth="1"/>
    <col min="3" max="4" width="9.140625" style="112"/>
    <col min="5" max="5" width="13.85546875" style="742" customWidth="1"/>
    <col min="6" max="7" width="10.42578125" style="112" customWidth="1"/>
    <col min="8" max="16384" width="9.140625" style="112"/>
  </cols>
  <sheetData>
    <row r="1" spans="1:5" s="628" customFormat="1" ht="31.5" x14ac:dyDescent="0.25">
      <c r="A1" s="626" t="s">
        <v>746</v>
      </c>
      <c r="B1" s="626"/>
    </row>
    <row r="2" spans="1:5" s="628" customFormat="1" ht="15" x14ac:dyDescent="0.25">
      <c r="A2" s="564" t="s">
        <v>29</v>
      </c>
      <c r="B2" s="564"/>
    </row>
    <row r="3" spans="1:5" s="107" customFormat="1" ht="12" thickBot="1" x14ac:dyDescent="0.25">
      <c r="A3" s="565"/>
      <c r="B3" s="565"/>
      <c r="E3" s="444"/>
    </row>
    <row r="4" spans="1:5" s="110" customFormat="1" ht="35.25" thickTop="1" thickBot="1" x14ac:dyDescent="0.25">
      <c r="A4" s="599" t="s">
        <v>194</v>
      </c>
      <c r="B4" s="746" t="s">
        <v>211</v>
      </c>
    </row>
    <row r="5" spans="1:5" s="110" customFormat="1" x14ac:dyDescent="0.2">
      <c r="A5" s="138" t="s">
        <v>477</v>
      </c>
      <c r="B5" s="394" t="s">
        <v>292</v>
      </c>
    </row>
    <row r="6" spans="1:5" s="110" customFormat="1" x14ac:dyDescent="0.2">
      <c r="A6" s="111" t="s">
        <v>478</v>
      </c>
      <c r="B6" s="399" t="s">
        <v>292</v>
      </c>
    </row>
    <row r="7" spans="1:5" s="110" customFormat="1" x14ac:dyDescent="0.2">
      <c r="A7" s="111" t="s">
        <v>479</v>
      </c>
      <c r="B7" s="399" t="s">
        <v>292</v>
      </c>
    </row>
    <row r="8" spans="1:5" s="110" customFormat="1" x14ac:dyDescent="0.2">
      <c r="A8" s="111" t="s">
        <v>480</v>
      </c>
      <c r="B8" s="399" t="s">
        <v>292</v>
      </c>
    </row>
    <row r="9" spans="1:5" s="110" customFormat="1" x14ac:dyDescent="0.2">
      <c r="A9" s="111" t="s">
        <v>133</v>
      </c>
      <c r="B9" s="399" t="s">
        <v>292</v>
      </c>
    </row>
    <row r="10" spans="1:5" s="110" customFormat="1" x14ac:dyDescent="0.2">
      <c r="A10" s="134" t="s">
        <v>134</v>
      </c>
      <c r="B10" s="399" t="s">
        <v>292</v>
      </c>
    </row>
    <row r="11" spans="1:5" s="110" customFormat="1" x14ac:dyDescent="0.2">
      <c r="A11" s="134" t="s">
        <v>68</v>
      </c>
      <c r="B11" s="399" t="s">
        <v>292</v>
      </c>
    </row>
    <row r="12" spans="1:5" s="110" customFormat="1" x14ac:dyDescent="0.2">
      <c r="A12" s="111" t="s">
        <v>481</v>
      </c>
      <c r="B12" s="399" t="s">
        <v>292</v>
      </c>
    </row>
    <row r="13" spans="1:5" s="110" customFormat="1" x14ac:dyDescent="0.2">
      <c r="A13" s="111" t="s">
        <v>482</v>
      </c>
      <c r="B13" s="399" t="s">
        <v>292</v>
      </c>
    </row>
    <row r="14" spans="1:5" s="110" customFormat="1" x14ac:dyDescent="0.2">
      <c r="A14" s="111" t="s">
        <v>584</v>
      </c>
      <c r="B14" s="399">
        <v>100</v>
      </c>
    </row>
    <row r="15" spans="1:5" s="110" customFormat="1" x14ac:dyDescent="0.2">
      <c r="A15" s="111" t="s">
        <v>69</v>
      </c>
      <c r="B15" s="399" t="s">
        <v>292</v>
      </c>
    </row>
    <row r="16" spans="1:5" s="110" customFormat="1" x14ac:dyDescent="0.2">
      <c r="A16" s="111" t="s">
        <v>585</v>
      </c>
      <c r="B16" s="399" t="s">
        <v>292</v>
      </c>
    </row>
    <row r="17" spans="1:2" s="110" customFormat="1" x14ac:dyDescent="0.2">
      <c r="A17" s="111" t="s">
        <v>964</v>
      </c>
      <c r="B17" s="399"/>
    </row>
    <row r="18" spans="1:2" s="110" customFormat="1" x14ac:dyDescent="0.2">
      <c r="A18" s="111" t="s">
        <v>586</v>
      </c>
      <c r="B18" s="399" t="s">
        <v>292</v>
      </c>
    </row>
    <row r="19" spans="1:2" s="110" customFormat="1" x14ac:dyDescent="0.2">
      <c r="A19" s="111" t="s">
        <v>587</v>
      </c>
      <c r="B19" s="399" t="s">
        <v>292</v>
      </c>
    </row>
    <row r="20" spans="1:2" s="110" customFormat="1" x14ac:dyDescent="0.2">
      <c r="A20" s="111" t="s">
        <v>588</v>
      </c>
      <c r="B20" s="399" t="s">
        <v>292</v>
      </c>
    </row>
    <row r="21" spans="1:2" s="110" customFormat="1" x14ac:dyDescent="0.2">
      <c r="A21" s="111" t="s">
        <v>589</v>
      </c>
      <c r="B21" s="399" t="s">
        <v>292</v>
      </c>
    </row>
    <row r="22" spans="1:2" s="110" customFormat="1" x14ac:dyDescent="0.2">
      <c r="A22" s="111" t="s">
        <v>590</v>
      </c>
      <c r="B22" s="399" t="s">
        <v>292</v>
      </c>
    </row>
    <row r="23" spans="1:2" s="110" customFormat="1" x14ac:dyDescent="0.2">
      <c r="A23" s="111" t="s">
        <v>591</v>
      </c>
      <c r="B23" s="399" t="s">
        <v>292</v>
      </c>
    </row>
    <row r="24" spans="1:2" s="110" customFormat="1" x14ac:dyDescent="0.2">
      <c r="A24" s="111" t="s">
        <v>100</v>
      </c>
      <c r="B24" s="399">
        <v>100</v>
      </c>
    </row>
    <row r="25" spans="1:2" s="110" customFormat="1" x14ac:dyDescent="0.2">
      <c r="A25" s="111" t="s">
        <v>195</v>
      </c>
      <c r="B25" s="399" t="s">
        <v>292</v>
      </c>
    </row>
    <row r="26" spans="1:2" s="110" customFormat="1" x14ac:dyDescent="0.2">
      <c r="A26" s="111" t="s">
        <v>101</v>
      </c>
      <c r="B26" s="399" t="s">
        <v>292</v>
      </c>
    </row>
    <row r="27" spans="1:2" s="110" customFormat="1" x14ac:dyDescent="0.2">
      <c r="A27" s="353" t="s">
        <v>927</v>
      </c>
      <c r="B27" s="399" t="s">
        <v>292</v>
      </c>
    </row>
    <row r="28" spans="1:2" s="110" customFormat="1" x14ac:dyDescent="0.2">
      <c r="A28" s="111" t="s">
        <v>102</v>
      </c>
      <c r="B28" s="399" t="s">
        <v>292</v>
      </c>
    </row>
    <row r="29" spans="1:2" s="110" customFormat="1" x14ac:dyDescent="0.2">
      <c r="A29" s="111" t="s">
        <v>103</v>
      </c>
      <c r="B29" s="399">
        <v>700</v>
      </c>
    </row>
    <row r="30" spans="1:2" s="110" customFormat="1" x14ac:dyDescent="0.2">
      <c r="A30" s="111" t="s">
        <v>104</v>
      </c>
      <c r="B30" s="399" t="s">
        <v>292</v>
      </c>
    </row>
    <row r="31" spans="1:2" s="110" customFormat="1" x14ac:dyDescent="0.2">
      <c r="A31" s="111" t="s">
        <v>105</v>
      </c>
      <c r="B31" s="399" t="s">
        <v>292</v>
      </c>
    </row>
    <row r="32" spans="1:2" s="110" customFormat="1" x14ac:dyDescent="0.2">
      <c r="A32" s="111" t="s">
        <v>106</v>
      </c>
      <c r="B32" s="399" t="s">
        <v>292</v>
      </c>
    </row>
    <row r="33" spans="1:2" s="110" customFormat="1" x14ac:dyDescent="0.2">
      <c r="A33" s="111" t="s">
        <v>107</v>
      </c>
      <c r="B33" s="399">
        <v>10</v>
      </c>
    </row>
    <row r="34" spans="1:2" s="110" customFormat="1" x14ac:dyDescent="0.2">
      <c r="A34" s="111" t="s">
        <v>108</v>
      </c>
      <c r="B34" s="399" t="s">
        <v>292</v>
      </c>
    </row>
    <row r="35" spans="1:2" s="110" customFormat="1" x14ac:dyDescent="0.2">
      <c r="A35" s="111" t="s">
        <v>524</v>
      </c>
      <c r="B35" s="399" t="s">
        <v>292</v>
      </c>
    </row>
    <row r="36" spans="1:2" s="110" customFormat="1" x14ac:dyDescent="0.2">
      <c r="A36" s="111" t="s">
        <v>109</v>
      </c>
      <c r="B36" s="399" t="s">
        <v>292</v>
      </c>
    </row>
    <row r="37" spans="1:2" s="110" customFormat="1" x14ac:dyDescent="0.2">
      <c r="A37" s="111" t="s">
        <v>110</v>
      </c>
      <c r="B37" s="399" t="s">
        <v>292</v>
      </c>
    </row>
    <row r="38" spans="1:2" s="110" customFormat="1" x14ac:dyDescent="0.2">
      <c r="A38" s="111" t="s">
        <v>669</v>
      </c>
      <c r="B38" s="399" t="s">
        <v>292</v>
      </c>
    </row>
    <row r="39" spans="1:2" s="112" customFormat="1" ht="11.25" customHeight="1" x14ac:dyDescent="0.2">
      <c r="A39" s="136" t="s">
        <v>111</v>
      </c>
      <c r="B39" s="747" t="s">
        <v>292</v>
      </c>
    </row>
    <row r="40" spans="1:2" s="112" customFormat="1" ht="11.25" customHeight="1" x14ac:dyDescent="0.2">
      <c r="A40" s="111" t="s">
        <v>670</v>
      </c>
      <c r="B40" s="747" t="s">
        <v>292</v>
      </c>
    </row>
    <row r="41" spans="1:2" s="112" customFormat="1" ht="11.25" customHeight="1" x14ac:dyDescent="0.2">
      <c r="A41" s="111" t="s">
        <v>112</v>
      </c>
      <c r="B41" s="747" t="s">
        <v>292</v>
      </c>
    </row>
    <row r="42" spans="1:2" s="112" customFormat="1" ht="11.25" customHeight="1" x14ac:dyDescent="0.2">
      <c r="A42" s="111" t="s">
        <v>522</v>
      </c>
      <c r="B42" s="747" t="s">
        <v>292</v>
      </c>
    </row>
    <row r="43" spans="1:2" s="112" customFormat="1" ht="11.25" customHeight="1" x14ac:dyDescent="0.2">
      <c r="A43" s="111" t="s">
        <v>667</v>
      </c>
      <c r="B43" s="747" t="s">
        <v>292</v>
      </c>
    </row>
    <row r="44" spans="1:2" s="112" customFormat="1" ht="11.25" customHeight="1" x14ac:dyDescent="0.2">
      <c r="A44" s="111" t="s">
        <v>668</v>
      </c>
      <c r="B44" s="747">
        <v>100</v>
      </c>
    </row>
    <row r="45" spans="1:2" s="112" customFormat="1" ht="11.25" customHeight="1" x14ac:dyDescent="0.2">
      <c r="A45" s="111" t="s">
        <v>113</v>
      </c>
      <c r="B45" s="399" t="s">
        <v>292</v>
      </c>
    </row>
    <row r="46" spans="1:2" s="112" customFormat="1" ht="11.25" customHeight="1" x14ac:dyDescent="0.2">
      <c r="A46" s="111" t="s">
        <v>114</v>
      </c>
      <c r="B46" s="747">
        <v>50</v>
      </c>
    </row>
    <row r="47" spans="1:2" s="112" customFormat="1" ht="11.25" customHeight="1" x14ac:dyDescent="0.2">
      <c r="A47" s="111" t="s">
        <v>115</v>
      </c>
      <c r="B47" s="747">
        <v>200</v>
      </c>
    </row>
    <row r="48" spans="1:2" s="112" customFormat="1" ht="11.25" customHeight="1" x14ac:dyDescent="0.2">
      <c r="A48" s="111" t="s">
        <v>116</v>
      </c>
      <c r="B48" s="747" t="s">
        <v>292</v>
      </c>
    </row>
    <row r="49" spans="1:2" s="112" customFormat="1" ht="11.25" customHeight="1" x14ac:dyDescent="0.2">
      <c r="A49" s="134" t="s">
        <v>70</v>
      </c>
      <c r="B49" s="747" t="s">
        <v>292</v>
      </c>
    </row>
    <row r="50" spans="1:2" s="112" customFormat="1" ht="11.25" customHeight="1" x14ac:dyDescent="0.2">
      <c r="A50" s="111" t="s">
        <v>71</v>
      </c>
      <c r="B50" s="747" t="s">
        <v>292</v>
      </c>
    </row>
    <row r="51" spans="1:2" s="112" customFormat="1" ht="11.25" customHeight="1" x14ac:dyDescent="0.2">
      <c r="A51" s="111" t="s">
        <v>117</v>
      </c>
      <c r="B51" s="747" t="s">
        <v>292</v>
      </c>
    </row>
    <row r="52" spans="1:2" s="112" customFormat="1" ht="11.25" customHeight="1" x14ac:dyDescent="0.2">
      <c r="A52" s="111" t="s">
        <v>311</v>
      </c>
      <c r="B52" s="747" t="s">
        <v>292</v>
      </c>
    </row>
    <row r="53" spans="1:2" s="112" customFormat="1" ht="11.25" customHeight="1" x14ac:dyDescent="0.2">
      <c r="A53" s="111" t="s">
        <v>118</v>
      </c>
      <c r="B53" s="747" t="s">
        <v>292</v>
      </c>
    </row>
    <row r="54" spans="1:2" s="112" customFormat="1" ht="11.25" customHeight="1" x14ac:dyDescent="0.2">
      <c r="A54" s="111" t="s">
        <v>431</v>
      </c>
      <c r="B54" s="747" t="s">
        <v>292</v>
      </c>
    </row>
    <row r="55" spans="1:2" s="112" customFormat="1" ht="11.25" customHeight="1" x14ac:dyDescent="0.2">
      <c r="A55" s="111" t="s">
        <v>119</v>
      </c>
      <c r="B55" s="747" t="s">
        <v>292</v>
      </c>
    </row>
    <row r="56" spans="1:2" s="112" customFormat="1" ht="11.25" customHeight="1" x14ac:dyDescent="0.2">
      <c r="A56" s="111" t="s">
        <v>188</v>
      </c>
      <c r="B56" s="747" t="s">
        <v>292</v>
      </c>
    </row>
    <row r="57" spans="1:2" s="112" customFormat="1" ht="11.25" customHeight="1" x14ac:dyDescent="0.2">
      <c r="A57" s="111" t="s">
        <v>189</v>
      </c>
      <c r="B57" s="747" t="s">
        <v>292</v>
      </c>
    </row>
    <row r="58" spans="1:2" s="112" customFormat="1" ht="11.25" customHeight="1" x14ac:dyDescent="0.2">
      <c r="A58" s="111" t="s">
        <v>190</v>
      </c>
      <c r="B58" s="747" t="s">
        <v>292</v>
      </c>
    </row>
    <row r="59" spans="1:2" s="112" customFormat="1" ht="11.25" customHeight="1" x14ac:dyDescent="0.2">
      <c r="A59" s="111" t="s">
        <v>286</v>
      </c>
      <c r="B59" s="747" t="s">
        <v>292</v>
      </c>
    </row>
    <row r="60" spans="1:2" s="112" customFormat="1" ht="11.25" customHeight="1" x14ac:dyDescent="0.2">
      <c r="A60" s="111" t="s">
        <v>287</v>
      </c>
      <c r="B60" s="747" t="s">
        <v>292</v>
      </c>
    </row>
    <row r="61" spans="1:2" s="112" customFormat="1" ht="11.25" customHeight="1" x14ac:dyDescent="0.2">
      <c r="A61" s="111" t="s">
        <v>288</v>
      </c>
      <c r="B61" s="747" t="s">
        <v>292</v>
      </c>
    </row>
    <row r="62" spans="1:2" s="112" customFormat="1" ht="11.25" customHeight="1" x14ac:dyDescent="0.2">
      <c r="A62" s="111" t="s">
        <v>196</v>
      </c>
      <c r="B62" s="747" t="s">
        <v>292</v>
      </c>
    </row>
    <row r="63" spans="1:2" s="112" customFormat="1" ht="11.25" customHeight="1" x14ac:dyDescent="0.2">
      <c r="A63" s="111" t="s">
        <v>197</v>
      </c>
      <c r="B63" s="747" t="s">
        <v>292</v>
      </c>
    </row>
    <row r="64" spans="1:2" s="112" customFormat="1" ht="11.25" customHeight="1" x14ac:dyDescent="0.2">
      <c r="A64" s="111" t="s">
        <v>243</v>
      </c>
      <c r="B64" s="747" t="s">
        <v>292</v>
      </c>
    </row>
    <row r="65" spans="1:2" s="112" customFormat="1" ht="11.25" customHeight="1" x14ac:dyDescent="0.2">
      <c r="A65" s="111" t="s">
        <v>244</v>
      </c>
      <c r="B65" s="747" t="s">
        <v>292</v>
      </c>
    </row>
    <row r="66" spans="1:2" s="112" customFormat="1" ht="11.25" customHeight="1" x14ac:dyDescent="0.2">
      <c r="A66" s="111" t="s">
        <v>191</v>
      </c>
      <c r="B66" s="747" t="s">
        <v>292</v>
      </c>
    </row>
    <row r="67" spans="1:2" s="112" customFormat="1" ht="11.25" customHeight="1" x14ac:dyDescent="0.2">
      <c r="A67" s="111" t="s">
        <v>805</v>
      </c>
      <c r="B67" s="747" t="s">
        <v>292</v>
      </c>
    </row>
    <row r="68" spans="1:2" s="112" customFormat="1" ht="11.25" customHeight="1" x14ac:dyDescent="0.2">
      <c r="A68" s="111" t="s">
        <v>72</v>
      </c>
      <c r="B68" s="747" t="s">
        <v>292</v>
      </c>
    </row>
    <row r="69" spans="1:2" s="112" customFormat="1" ht="11.25" customHeight="1" x14ac:dyDescent="0.2">
      <c r="A69" s="111" t="s">
        <v>806</v>
      </c>
      <c r="B69" s="747" t="s">
        <v>292</v>
      </c>
    </row>
    <row r="70" spans="1:2" s="112" customFormat="1" ht="11.25" customHeight="1" x14ac:dyDescent="0.2">
      <c r="A70" s="111" t="s">
        <v>245</v>
      </c>
      <c r="B70" s="747" t="s">
        <v>292</v>
      </c>
    </row>
    <row r="71" spans="1:2" s="112" customFormat="1" ht="11.25" customHeight="1" x14ac:dyDescent="0.2">
      <c r="A71" s="111" t="s">
        <v>807</v>
      </c>
      <c r="B71" s="747" t="s">
        <v>292</v>
      </c>
    </row>
    <row r="72" spans="1:2" s="112" customFormat="1" ht="11.25" customHeight="1" x14ac:dyDescent="0.2">
      <c r="A72" s="111" t="s">
        <v>808</v>
      </c>
      <c r="B72" s="747" t="s">
        <v>292</v>
      </c>
    </row>
    <row r="73" spans="1:2" s="112" customFormat="1" ht="11.25" customHeight="1" x14ac:dyDescent="0.2">
      <c r="A73" s="111" t="s">
        <v>810</v>
      </c>
      <c r="B73" s="747" t="s">
        <v>292</v>
      </c>
    </row>
    <row r="74" spans="1:2" s="112" customFormat="1" ht="11.25" customHeight="1" x14ac:dyDescent="0.2">
      <c r="A74" s="111" t="s">
        <v>809</v>
      </c>
      <c r="B74" s="747" t="s">
        <v>292</v>
      </c>
    </row>
    <row r="75" spans="1:2" s="112" customFormat="1" ht="11.25" customHeight="1" x14ac:dyDescent="0.2">
      <c r="A75" s="134" t="s">
        <v>73</v>
      </c>
      <c r="B75" s="747" t="s">
        <v>292</v>
      </c>
    </row>
    <row r="76" spans="1:2" s="112" customFormat="1" ht="11.25" customHeight="1" x14ac:dyDescent="0.2">
      <c r="A76" s="111" t="s">
        <v>246</v>
      </c>
      <c r="B76" s="747" t="s">
        <v>292</v>
      </c>
    </row>
    <row r="77" spans="1:2" s="112" customFormat="1" ht="11.25" customHeight="1" x14ac:dyDescent="0.2">
      <c r="A77" s="134" t="s">
        <v>74</v>
      </c>
      <c r="B77" s="747" t="s">
        <v>292</v>
      </c>
    </row>
    <row r="78" spans="1:2" s="112" customFormat="1" ht="11.25" customHeight="1" x14ac:dyDescent="0.2">
      <c r="A78" s="134" t="s">
        <v>75</v>
      </c>
      <c r="B78" s="747" t="s">
        <v>292</v>
      </c>
    </row>
    <row r="79" spans="1:2" s="112" customFormat="1" ht="11.25" customHeight="1" x14ac:dyDescent="0.2">
      <c r="A79" s="111" t="s">
        <v>312</v>
      </c>
      <c r="B79" s="747" t="s">
        <v>292</v>
      </c>
    </row>
    <row r="80" spans="1:2" s="112" customFormat="1" ht="11.25" customHeight="1" x14ac:dyDescent="0.2">
      <c r="A80" s="111" t="s">
        <v>506</v>
      </c>
      <c r="B80" s="747" t="s">
        <v>292</v>
      </c>
    </row>
    <row r="81" spans="1:2" s="112" customFormat="1" ht="11.25" customHeight="1" x14ac:dyDescent="0.2">
      <c r="A81" s="111" t="s">
        <v>76</v>
      </c>
      <c r="B81" s="747" t="s">
        <v>292</v>
      </c>
    </row>
    <row r="82" spans="1:2" s="112" customFormat="1" ht="11.25" customHeight="1" x14ac:dyDescent="0.2">
      <c r="A82" s="111" t="s">
        <v>295</v>
      </c>
      <c r="B82" s="747" t="s">
        <v>292</v>
      </c>
    </row>
    <row r="83" spans="1:2" s="112" customFormat="1" ht="11.25" customHeight="1" x14ac:dyDescent="0.2">
      <c r="A83" s="111" t="s">
        <v>264</v>
      </c>
      <c r="B83" s="747" t="s">
        <v>292</v>
      </c>
    </row>
    <row r="84" spans="1:2" s="112" customFormat="1" ht="11.25" customHeight="1" x14ac:dyDescent="0.2">
      <c r="A84" s="111" t="s">
        <v>27</v>
      </c>
      <c r="B84" s="747" t="s">
        <v>292</v>
      </c>
    </row>
    <row r="85" spans="1:2" s="112" customFormat="1" ht="11.25" customHeight="1" x14ac:dyDescent="0.2">
      <c r="A85" s="111" t="s">
        <v>265</v>
      </c>
      <c r="B85" s="747" t="s">
        <v>292</v>
      </c>
    </row>
    <row r="86" spans="1:2" s="112" customFormat="1" ht="11.25" customHeight="1" x14ac:dyDescent="0.2">
      <c r="A86" s="111" t="s">
        <v>266</v>
      </c>
      <c r="B86" s="747" t="s">
        <v>292</v>
      </c>
    </row>
    <row r="87" spans="1:2" s="112" customFormat="1" ht="11.25" customHeight="1" x14ac:dyDescent="0.2">
      <c r="A87" s="111" t="s">
        <v>267</v>
      </c>
      <c r="B87" s="747" t="s">
        <v>292</v>
      </c>
    </row>
    <row r="88" spans="1:2" s="112" customFormat="1" ht="11.25" customHeight="1" x14ac:dyDescent="0.2">
      <c r="A88" s="111" t="s">
        <v>77</v>
      </c>
      <c r="B88" s="747" t="s">
        <v>292</v>
      </c>
    </row>
    <row r="89" spans="1:2" s="112" customFormat="1" ht="11.25" customHeight="1" x14ac:dyDescent="0.2">
      <c r="A89" s="111" t="s">
        <v>268</v>
      </c>
      <c r="B89" s="747" t="s">
        <v>292</v>
      </c>
    </row>
    <row r="90" spans="1:2" s="112" customFormat="1" ht="11.25" customHeight="1" x14ac:dyDescent="0.2">
      <c r="A90" s="111" t="s">
        <v>269</v>
      </c>
      <c r="B90" s="747" t="s">
        <v>292</v>
      </c>
    </row>
    <row r="91" spans="1:2" s="112" customFormat="1" ht="11.25" customHeight="1" x14ac:dyDescent="0.2">
      <c r="A91" s="111" t="s">
        <v>296</v>
      </c>
      <c r="B91" s="747" t="s">
        <v>292</v>
      </c>
    </row>
    <row r="92" spans="1:2" s="112" customFormat="1" ht="11.25" customHeight="1" x14ac:dyDescent="0.2">
      <c r="A92" s="111" t="s">
        <v>270</v>
      </c>
      <c r="B92" s="747" t="s">
        <v>292</v>
      </c>
    </row>
    <row r="93" spans="1:2" s="112" customFormat="1" ht="11.25" customHeight="1" x14ac:dyDescent="0.2">
      <c r="A93" s="111" t="s">
        <v>289</v>
      </c>
      <c r="B93" s="747" t="s">
        <v>292</v>
      </c>
    </row>
    <row r="94" spans="1:2" s="112" customFormat="1" ht="11.25" customHeight="1" x14ac:dyDescent="0.2">
      <c r="A94" s="111" t="s">
        <v>271</v>
      </c>
      <c r="B94" s="747" t="s">
        <v>292</v>
      </c>
    </row>
    <row r="95" spans="1:2" s="112" customFormat="1" ht="11.25" customHeight="1" x14ac:dyDescent="0.2">
      <c r="A95" s="111" t="s">
        <v>78</v>
      </c>
      <c r="B95" s="747" t="s">
        <v>292</v>
      </c>
    </row>
    <row r="96" spans="1:2" s="112" customFormat="1" ht="11.25" customHeight="1" x14ac:dyDescent="0.2">
      <c r="A96" s="111" t="s">
        <v>272</v>
      </c>
      <c r="B96" s="747" t="s">
        <v>292</v>
      </c>
    </row>
    <row r="97" spans="1:2" s="112" customFormat="1" ht="11.25" customHeight="1" x14ac:dyDescent="0.2">
      <c r="A97" s="111" t="s">
        <v>79</v>
      </c>
      <c r="B97" s="747" t="s">
        <v>292</v>
      </c>
    </row>
    <row r="98" spans="1:2" s="112" customFormat="1" ht="11.25" customHeight="1" x14ac:dyDescent="0.2">
      <c r="A98" s="111" t="s">
        <v>273</v>
      </c>
      <c r="B98" s="747" t="s">
        <v>292</v>
      </c>
    </row>
    <row r="99" spans="1:2" s="112" customFormat="1" ht="11.25" customHeight="1" x14ac:dyDescent="0.2">
      <c r="A99" s="111" t="s">
        <v>274</v>
      </c>
      <c r="B99" s="747" t="s">
        <v>292</v>
      </c>
    </row>
    <row r="100" spans="1:2" s="112" customFormat="1" ht="11.25" customHeight="1" x14ac:dyDescent="0.2">
      <c r="A100" s="111" t="s">
        <v>275</v>
      </c>
      <c r="B100" s="747" t="s">
        <v>292</v>
      </c>
    </row>
    <row r="101" spans="1:2" s="112" customFormat="1" ht="11.25" customHeight="1" x14ac:dyDescent="0.2">
      <c r="A101" s="111" t="s">
        <v>277</v>
      </c>
      <c r="B101" s="747" t="s">
        <v>292</v>
      </c>
    </row>
    <row r="102" spans="1:2" s="112" customFormat="1" ht="11.25" customHeight="1" x14ac:dyDescent="0.2">
      <c r="A102" s="111" t="s">
        <v>278</v>
      </c>
      <c r="B102" s="747" t="s">
        <v>292</v>
      </c>
    </row>
    <row r="103" spans="1:2" s="112" customFormat="1" ht="11.25" customHeight="1" x14ac:dyDescent="0.2">
      <c r="A103" s="111" t="s">
        <v>279</v>
      </c>
      <c r="B103" s="747" t="s">
        <v>292</v>
      </c>
    </row>
    <row r="104" spans="1:2" s="112" customFormat="1" ht="11.25" customHeight="1" x14ac:dyDescent="0.2">
      <c r="A104" s="111" t="s">
        <v>280</v>
      </c>
      <c r="B104" s="747" t="s">
        <v>292</v>
      </c>
    </row>
    <row r="105" spans="1:2" s="112" customFormat="1" ht="11.25" customHeight="1" x14ac:dyDescent="0.2">
      <c r="A105" s="111" t="s">
        <v>276</v>
      </c>
      <c r="B105" s="747" t="s">
        <v>292</v>
      </c>
    </row>
    <row r="106" spans="1:2" s="112" customFormat="1" ht="11.25" customHeight="1" x14ac:dyDescent="0.2">
      <c r="A106" s="111" t="s">
        <v>502</v>
      </c>
      <c r="B106" s="747" t="s">
        <v>292</v>
      </c>
    </row>
    <row r="107" spans="1:2" s="112" customFormat="1" ht="11.25" customHeight="1" x14ac:dyDescent="0.2">
      <c r="A107" s="111" t="s">
        <v>503</v>
      </c>
      <c r="B107" s="747" t="s">
        <v>292</v>
      </c>
    </row>
    <row r="108" spans="1:2" s="112" customFormat="1" ht="11.25" customHeight="1" x14ac:dyDescent="0.2">
      <c r="A108" s="111" t="s">
        <v>409</v>
      </c>
      <c r="B108" s="747">
        <v>10</v>
      </c>
    </row>
    <row r="109" spans="1:2" s="112" customFormat="1" ht="11.25" customHeight="1" x14ac:dyDescent="0.2">
      <c r="A109" s="111" t="s">
        <v>410</v>
      </c>
      <c r="B109" s="747" t="s">
        <v>292</v>
      </c>
    </row>
    <row r="110" spans="1:2" s="112" customFormat="1" ht="11.25" customHeight="1" x14ac:dyDescent="0.2">
      <c r="A110" s="111" t="s">
        <v>703</v>
      </c>
      <c r="B110" s="747">
        <v>200</v>
      </c>
    </row>
    <row r="111" spans="1:2" s="112" customFormat="1" ht="11.25" customHeight="1" x14ac:dyDescent="0.2">
      <c r="A111" s="134" t="s">
        <v>80</v>
      </c>
      <c r="B111" s="747" t="s">
        <v>292</v>
      </c>
    </row>
    <row r="112" spans="1:2" s="112" customFormat="1" ht="11.25" customHeight="1" x14ac:dyDescent="0.2">
      <c r="A112" s="134" t="s">
        <v>81</v>
      </c>
      <c r="B112" s="747" t="s">
        <v>292</v>
      </c>
    </row>
    <row r="113" spans="1:2" s="112" customFormat="1" ht="11.25" customHeight="1" x14ac:dyDescent="0.2">
      <c r="A113" s="134" t="s">
        <v>82</v>
      </c>
      <c r="B113" s="747" t="s">
        <v>292</v>
      </c>
    </row>
    <row r="114" spans="1:2" s="112" customFormat="1" ht="11.25" customHeight="1" x14ac:dyDescent="0.2">
      <c r="A114" s="134" t="s">
        <v>83</v>
      </c>
      <c r="B114" s="747" t="s">
        <v>292</v>
      </c>
    </row>
    <row r="115" spans="1:2" s="112" customFormat="1" ht="11.25" customHeight="1" x14ac:dyDescent="0.2">
      <c r="A115" s="134" t="s">
        <v>84</v>
      </c>
      <c r="B115" s="747" t="s">
        <v>292</v>
      </c>
    </row>
    <row r="116" spans="1:2" s="112" customFormat="1" ht="11.25" customHeight="1" x14ac:dyDescent="0.2">
      <c r="A116" s="111" t="s">
        <v>411</v>
      </c>
      <c r="B116" s="747" t="s">
        <v>292</v>
      </c>
    </row>
    <row r="117" spans="1:2" s="112" customFormat="1" ht="11.25" customHeight="1" x14ac:dyDescent="0.2">
      <c r="A117" s="134" t="s">
        <v>85</v>
      </c>
      <c r="B117" s="747" t="s">
        <v>292</v>
      </c>
    </row>
    <row r="118" spans="1:2" s="112" customFormat="1" ht="11.25" customHeight="1" x14ac:dyDescent="0.2">
      <c r="A118" s="111" t="s">
        <v>193</v>
      </c>
      <c r="B118" s="747" t="s">
        <v>292</v>
      </c>
    </row>
    <row r="119" spans="1:2" s="112" customFormat="1" ht="11.25" customHeight="1" x14ac:dyDescent="0.2">
      <c r="A119" s="111" t="s">
        <v>412</v>
      </c>
      <c r="B119" s="747" t="s">
        <v>292</v>
      </c>
    </row>
    <row r="120" spans="1:2" s="112" customFormat="1" ht="11.25" customHeight="1" x14ac:dyDescent="0.2">
      <c r="A120" s="111" t="s">
        <v>413</v>
      </c>
      <c r="B120" s="747" t="s">
        <v>292</v>
      </c>
    </row>
    <row r="121" spans="1:2" s="112" customFormat="1" ht="11.25" customHeight="1" x14ac:dyDescent="0.2">
      <c r="A121" s="111" t="s">
        <v>290</v>
      </c>
      <c r="B121" s="747" t="s">
        <v>292</v>
      </c>
    </row>
    <row r="122" spans="1:2" s="112" customFormat="1" ht="11.25" customHeight="1" x14ac:dyDescent="0.2">
      <c r="A122" s="111" t="s">
        <v>86</v>
      </c>
      <c r="B122" s="747" t="s">
        <v>292</v>
      </c>
    </row>
    <row r="123" spans="1:2" s="112" customFormat="1" ht="11.25" customHeight="1" x14ac:dyDescent="0.2">
      <c r="A123" s="111" t="s">
        <v>414</v>
      </c>
      <c r="B123" s="747" t="s">
        <v>292</v>
      </c>
    </row>
    <row r="124" spans="1:2" s="112" customFormat="1" ht="11.25" customHeight="1" x14ac:dyDescent="0.2">
      <c r="A124" s="111" t="s">
        <v>415</v>
      </c>
      <c r="B124" s="747">
        <v>20</v>
      </c>
    </row>
    <row r="125" spans="1:2" s="112" customFormat="1" ht="11.25" customHeight="1" x14ac:dyDescent="0.2">
      <c r="A125" s="111" t="s">
        <v>704</v>
      </c>
      <c r="B125" s="747" t="s">
        <v>292</v>
      </c>
    </row>
    <row r="126" spans="1:2" s="112" customFormat="1" ht="11.25" customHeight="1" x14ac:dyDescent="0.2">
      <c r="A126" s="111" t="s">
        <v>87</v>
      </c>
      <c r="B126" s="747" t="s">
        <v>292</v>
      </c>
    </row>
    <row r="127" spans="1:2" s="112" customFormat="1" ht="11.25" customHeight="1" x14ac:dyDescent="0.2">
      <c r="A127" s="111" t="s">
        <v>416</v>
      </c>
      <c r="B127" s="747" t="s">
        <v>292</v>
      </c>
    </row>
    <row r="128" spans="1:2" s="112" customFormat="1" ht="11.25" customHeight="1" x14ac:dyDescent="0.2">
      <c r="A128" s="111" t="s">
        <v>88</v>
      </c>
      <c r="B128" s="747" t="s">
        <v>292</v>
      </c>
    </row>
    <row r="129" spans="1:2" s="112" customFormat="1" ht="11.25" customHeight="1" x14ac:dyDescent="0.2">
      <c r="A129" s="111" t="s">
        <v>20</v>
      </c>
      <c r="B129" s="747" t="s">
        <v>292</v>
      </c>
    </row>
    <row r="130" spans="1:2" s="112" customFormat="1" ht="11.25" customHeight="1" x14ac:dyDescent="0.2">
      <c r="A130" s="111" t="s">
        <v>417</v>
      </c>
      <c r="B130" s="747" t="s">
        <v>292</v>
      </c>
    </row>
    <row r="131" spans="1:2" s="112" customFormat="1" ht="11.25" customHeight="1" x14ac:dyDescent="0.2">
      <c r="A131" s="111" t="s">
        <v>418</v>
      </c>
      <c r="B131" s="747" t="s">
        <v>292</v>
      </c>
    </row>
    <row r="132" spans="1:2" s="112" customFormat="1" ht="11.25" customHeight="1" x14ac:dyDescent="0.2">
      <c r="A132" s="111" t="s">
        <v>419</v>
      </c>
      <c r="B132" s="747" t="s">
        <v>292</v>
      </c>
    </row>
    <row r="133" spans="1:2" s="112" customFormat="1" ht="11.25" customHeight="1" x14ac:dyDescent="0.2">
      <c r="A133" s="111" t="s">
        <v>89</v>
      </c>
      <c r="B133" s="747" t="s">
        <v>292</v>
      </c>
    </row>
    <row r="134" spans="1:2" s="112" customFormat="1" ht="11.25" customHeight="1" x14ac:dyDescent="0.2">
      <c r="A134" s="134" t="s">
        <v>90</v>
      </c>
      <c r="B134" s="747" t="s">
        <v>292</v>
      </c>
    </row>
    <row r="135" spans="1:2" s="112" customFormat="1" ht="11.25" customHeight="1" x14ac:dyDescent="0.2">
      <c r="A135" s="111" t="s">
        <v>420</v>
      </c>
      <c r="B135" s="747" t="s">
        <v>292</v>
      </c>
    </row>
    <row r="136" spans="1:2" s="112" customFormat="1" ht="11.25" customHeight="1" x14ac:dyDescent="0.2">
      <c r="A136" s="111" t="s">
        <v>291</v>
      </c>
      <c r="B136" s="747" t="s">
        <v>292</v>
      </c>
    </row>
    <row r="137" spans="1:2" s="112" customFormat="1" ht="11.25" customHeight="1" x14ac:dyDescent="0.2">
      <c r="A137" s="111" t="s">
        <v>21</v>
      </c>
      <c r="B137" s="747" t="s">
        <v>292</v>
      </c>
    </row>
    <row r="138" spans="1:2" s="112" customFormat="1" ht="11.25" customHeight="1" x14ac:dyDescent="0.2">
      <c r="A138" s="111" t="s">
        <v>44</v>
      </c>
      <c r="B138" s="747" t="s">
        <v>292</v>
      </c>
    </row>
    <row r="139" spans="1:2" s="112" customFormat="1" ht="11.25" customHeight="1" x14ac:dyDescent="0.2">
      <c r="A139" s="111" t="s">
        <v>43</v>
      </c>
      <c r="B139" s="747" t="s">
        <v>292</v>
      </c>
    </row>
    <row r="140" spans="1:2" s="112" customFormat="1" ht="11.25" customHeight="1" x14ac:dyDescent="0.2">
      <c r="A140" s="111" t="s">
        <v>665</v>
      </c>
      <c r="B140" s="747" t="s">
        <v>292</v>
      </c>
    </row>
    <row r="141" spans="1:2" s="112" customFormat="1" ht="11.25" customHeight="1" x14ac:dyDescent="0.2">
      <c r="A141" s="111" t="s">
        <v>705</v>
      </c>
      <c r="B141" s="747" t="s">
        <v>292</v>
      </c>
    </row>
    <row r="142" spans="1:2" s="112" customFormat="1" ht="11.25" customHeight="1" x14ac:dyDescent="0.2">
      <c r="A142" s="111" t="s">
        <v>706</v>
      </c>
      <c r="B142" s="747" t="s">
        <v>292</v>
      </c>
    </row>
    <row r="143" spans="1:2" s="112" customFormat="1" ht="11.25" customHeight="1" x14ac:dyDescent="0.2">
      <c r="A143" s="111" t="s">
        <v>421</v>
      </c>
      <c r="B143" s="747" t="s">
        <v>292</v>
      </c>
    </row>
    <row r="144" spans="1:2" s="112" customFormat="1" ht="11.25" customHeight="1" x14ac:dyDescent="0.2">
      <c r="A144" s="111" t="s">
        <v>422</v>
      </c>
      <c r="B144" s="747" t="s">
        <v>292</v>
      </c>
    </row>
    <row r="145" spans="1:5" ht="11.25" customHeight="1" x14ac:dyDescent="0.2">
      <c r="A145" s="111" t="s">
        <v>423</v>
      </c>
      <c r="B145" s="747" t="s">
        <v>292</v>
      </c>
      <c r="E145" s="112"/>
    </row>
    <row r="146" spans="1:5" ht="11.25" customHeight="1" x14ac:dyDescent="0.2">
      <c r="A146" s="111" t="s">
        <v>424</v>
      </c>
      <c r="B146" s="747" t="s">
        <v>292</v>
      </c>
      <c r="E146" s="112"/>
    </row>
    <row r="147" spans="1:5" ht="11.25" customHeight="1" x14ac:dyDescent="0.2">
      <c r="A147" s="134" t="s">
        <v>91</v>
      </c>
      <c r="B147" s="747" t="s">
        <v>292</v>
      </c>
      <c r="E147" s="112"/>
    </row>
    <row r="148" spans="1:5" ht="11.25" customHeight="1" x14ac:dyDescent="0.2">
      <c r="A148" s="111" t="s">
        <v>92</v>
      </c>
      <c r="B148" s="747" t="s">
        <v>292</v>
      </c>
      <c r="E148" s="112"/>
    </row>
    <row r="149" spans="1:5" ht="11.25" customHeight="1" x14ac:dyDescent="0.2">
      <c r="A149" s="111" t="s">
        <v>93</v>
      </c>
      <c r="B149" s="747" t="s">
        <v>292</v>
      </c>
      <c r="E149" s="112"/>
    </row>
    <row r="150" spans="1:5" ht="11.25" customHeight="1" x14ac:dyDescent="0.2">
      <c r="A150" s="111" t="s">
        <v>94</v>
      </c>
      <c r="B150" s="747" t="s">
        <v>292</v>
      </c>
      <c r="E150" s="112"/>
    </row>
    <row r="151" spans="1:5" ht="11.25" customHeight="1" x14ac:dyDescent="0.2">
      <c r="A151" s="111" t="s">
        <v>513</v>
      </c>
      <c r="B151" s="747" t="s">
        <v>292</v>
      </c>
      <c r="E151" s="112"/>
    </row>
    <row r="152" spans="1:5" ht="11.25" customHeight="1" x14ac:dyDescent="0.2">
      <c r="A152" s="134" t="s">
        <v>802</v>
      </c>
      <c r="B152" s="747" t="s">
        <v>292</v>
      </c>
      <c r="E152" s="112"/>
    </row>
    <row r="153" spans="1:5" ht="11.25" customHeight="1" x14ac:dyDescent="0.2">
      <c r="A153" s="134" t="s">
        <v>514</v>
      </c>
      <c r="B153" s="747" t="s">
        <v>292</v>
      </c>
      <c r="E153" s="112"/>
    </row>
    <row r="154" spans="1:5" ht="11.25" customHeight="1" x14ac:dyDescent="0.2">
      <c r="A154" s="134" t="s">
        <v>516</v>
      </c>
      <c r="B154" s="747" t="s">
        <v>292</v>
      </c>
      <c r="E154" s="112"/>
    </row>
    <row r="155" spans="1:5" ht="11.25" customHeight="1" x14ac:dyDescent="0.2">
      <c r="A155" s="111" t="s">
        <v>425</v>
      </c>
      <c r="B155" s="399">
        <v>100</v>
      </c>
      <c r="E155" s="112"/>
    </row>
    <row r="156" spans="1:5" ht="11.25" customHeight="1" x14ac:dyDescent="0.2">
      <c r="A156" s="111" t="s">
        <v>426</v>
      </c>
      <c r="B156" s="399" t="s">
        <v>292</v>
      </c>
      <c r="E156" s="112"/>
    </row>
    <row r="157" spans="1:5" ht="11.25" customHeight="1" x14ac:dyDescent="0.2">
      <c r="A157" s="111" t="s">
        <v>427</v>
      </c>
      <c r="B157" s="399" t="s">
        <v>292</v>
      </c>
      <c r="E157" s="112"/>
    </row>
    <row r="158" spans="1:5" ht="11.25" customHeight="1" thickBot="1" x14ac:dyDescent="0.25">
      <c r="A158" s="113" t="s">
        <v>428</v>
      </c>
      <c r="B158" s="433">
        <v>2000</v>
      </c>
      <c r="E158" s="112"/>
    </row>
    <row r="159" spans="1:5" ht="11.25" customHeight="1" thickTop="1" x14ac:dyDescent="0.2">
      <c r="A159" s="65" t="s">
        <v>594</v>
      </c>
      <c r="B159" s="748"/>
    </row>
    <row r="160" spans="1:5" ht="11.25" customHeight="1" x14ac:dyDescent="0.2">
      <c r="A160" s="1016" t="s">
        <v>453</v>
      </c>
      <c r="B160" s="1004"/>
    </row>
    <row r="161" spans="1:2" ht="11.25" customHeight="1" x14ac:dyDescent="0.2">
      <c r="A161" s="1005"/>
      <c r="B161" s="1007"/>
    </row>
    <row r="162" spans="1:2" ht="11.25" customHeight="1" x14ac:dyDescent="0.2">
      <c r="A162" s="65" t="s">
        <v>432</v>
      </c>
      <c r="B162" s="748"/>
    </row>
    <row r="163" spans="1:2" ht="11.25" customHeight="1" x14ac:dyDescent="0.2">
      <c r="A163" s="66" t="s">
        <v>212</v>
      </c>
      <c r="B163" s="743"/>
    </row>
    <row r="164" spans="1:2" ht="11.25" customHeight="1" thickBot="1" x14ac:dyDescent="0.25">
      <c r="A164" s="68" t="s">
        <v>757</v>
      </c>
      <c r="B164" s="749"/>
    </row>
    <row r="165" spans="1:2" ht="12" thickTop="1" x14ac:dyDescent="0.2"/>
  </sheetData>
  <sheetProtection algorithmName="SHA-512" hashValue="fEU+nThQTd++AyVBpGO9LhsUcGnX86v5gl6CSLg70xYna8lcg91ZI9gWrgw3HPCngVPK0XNc0DzW9r2maa3ncg==" saltValue="607+6veCbR7geKLkJXyhNQ==" spinCount="100000" sheet="1" objects="1" scenarios="1"/>
  <mergeCells count="2">
    <mergeCell ref="A160:B160"/>
    <mergeCell ref="A161:B161"/>
  </mergeCells>
  <phoneticPr fontId="0" type="noConversion"/>
  <printOptions horizontalCentered="1"/>
  <pageMargins left="0.17" right="0.16" top="0.53" bottom="1" header="0.5" footer="0.5"/>
  <pageSetup orientation="portrait" r:id="rId1"/>
  <headerFooter alignWithMargins="0">
    <oddFooter>&amp;LHawai'i DOH
Fall 2017&amp;C&amp;8Page &amp;P of &amp;N&amp;R&amp;A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Q392"/>
  <sheetViews>
    <sheetView topLeftCell="C1" zoomScale="90" zoomScaleNormal="90" workbookViewId="0">
      <pane ySplit="2940" topLeftCell="A7" activePane="bottomLeft"/>
      <selection activeCell="I16" sqref="I16"/>
      <selection pane="bottomLeft" activeCell="I16" sqref="I16"/>
    </sheetView>
  </sheetViews>
  <sheetFormatPr defaultColWidth="8.7109375" defaultRowHeight="11.25" x14ac:dyDescent="0.2"/>
  <cols>
    <col min="1" max="1" width="0" style="126" hidden="1" customWidth="1"/>
    <col min="2" max="2" width="9.140625" style="126" hidden="1" customWidth="1"/>
    <col min="3" max="3" width="40.85546875" style="112" customWidth="1"/>
    <col min="4" max="4" width="13.5703125" style="124" customWidth="1"/>
    <col min="5" max="5" width="13.5703125" style="124" hidden="1" customWidth="1"/>
    <col min="6" max="6" width="13.5703125" style="124" customWidth="1"/>
    <col min="7" max="7" width="11.140625" style="124" customWidth="1"/>
    <col min="8" max="8" width="11.140625" style="116" customWidth="1"/>
    <col min="9" max="13" width="13.5703125" style="116" customWidth="1"/>
    <col min="14" max="14" width="13.5703125" style="341" customWidth="1"/>
    <col min="15" max="16" width="13.5703125" style="126" customWidth="1"/>
    <col min="17" max="16384" width="8.7109375" style="126"/>
  </cols>
  <sheetData>
    <row r="1" spans="1:17" ht="15.75" x14ac:dyDescent="0.2">
      <c r="C1" s="750" t="s">
        <v>831</v>
      </c>
      <c r="D1" s="751"/>
      <c r="E1" s="751"/>
      <c r="F1" s="751"/>
      <c r="G1" s="752"/>
      <c r="H1" s="753"/>
      <c r="I1" s="753"/>
      <c r="J1" s="753"/>
      <c r="K1" s="753"/>
      <c r="L1" s="753"/>
      <c r="M1" s="753"/>
      <c r="N1" s="753"/>
    </row>
    <row r="2" spans="1:17" ht="16.5" thickBot="1" x14ac:dyDescent="0.25">
      <c r="C2" s="750"/>
      <c r="D2" s="751"/>
      <c r="E2" s="751"/>
      <c r="F2" s="751"/>
      <c r="G2" s="752"/>
      <c r="H2" s="753"/>
      <c r="I2" s="753"/>
      <c r="J2" s="753"/>
      <c r="K2" s="753"/>
      <c r="L2" s="753"/>
      <c r="M2" s="753"/>
      <c r="N2" s="753"/>
      <c r="O2" s="341"/>
    </row>
    <row r="3" spans="1:17" ht="17.25" thickTop="1" thickBot="1" x14ac:dyDescent="0.3">
      <c r="C3" s="626"/>
      <c r="D3" s="126"/>
      <c r="E3" s="126"/>
      <c r="F3" s="126"/>
      <c r="I3" s="754" t="s">
        <v>759</v>
      </c>
      <c r="J3" s="755"/>
      <c r="K3" s="755"/>
      <c r="L3" s="755"/>
      <c r="M3" s="756" t="s">
        <v>767</v>
      </c>
      <c r="N3" s="755"/>
      <c r="O3" s="757"/>
      <c r="P3" s="758"/>
    </row>
    <row r="4" spans="1:17" ht="16.5" thickBot="1" x14ac:dyDescent="0.3">
      <c r="C4" s="626"/>
      <c r="D4" s="126"/>
      <c r="E4" s="759" t="s">
        <v>459</v>
      </c>
      <c r="F4" s="126"/>
      <c r="I4" s="760" t="s">
        <v>768</v>
      </c>
      <c r="J4" s="761"/>
      <c r="K4" s="762" t="s">
        <v>769</v>
      </c>
      <c r="L4" s="763"/>
      <c r="M4" s="764" t="s">
        <v>768</v>
      </c>
      <c r="N4" s="765"/>
      <c r="O4" s="761" t="s">
        <v>769</v>
      </c>
      <c r="P4" s="766"/>
    </row>
    <row r="5" spans="1:17" ht="68.25" thickTop="1" x14ac:dyDescent="0.2">
      <c r="C5" s="767"/>
      <c r="D5" s="768" t="s">
        <v>760</v>
      </c>
      <c r="E5" s="769" t="s">
        <v>868</v>
      </c>
      <c r="F5" s="770" t="s">
        <v>761</v>
      </c>
      <c r="G5" s="771" t="s">
        <v>762</v>
      </c>
      <c r="H5" s="772" t="s">
        <v>803</v>
      </c>
      <c r="I5" s="679" t="s">
        <v>142</v>
      </c>
      <c r="J5" s="683" t="s">
        <v>143</v>
      </c>
      <c r="K5" s="683" t="s">
        <v>144</v>
      </c>
      <c r="L5" s="773" t="s">
        <v>145</v>
      </c>
      <c r="M5" s="679" t="s">
        <v>146</v>
      </c>
      <c r="N5" s="702" t="s">
        <v>147</v>
      </c>
      <c r="O5" s="683" t="s">
        <v>146</v>
      </c>
      <c r="P5" s="739" t="s">
        <v>147</v>
      </c>
    </row>
    <row r="6" spans="1:17" ht="15" customHeight="1" thickBot="1" x14ac:dyDescent="0.25">
      <c r="B6" s="126" t="s">
        <v>148</v>
      </c>
      <c r="C6" s="774" t="s">
        <v>523</v>
      </c>
      <c r="D6" s="775" t="s">
        <v>764</v>
      </c>
      <c r="E6" s="776" t="s">
        <v>303</v>
      </c>
      <c r="F6" s="777" t="s">
        <v>765</v>
      </c>
      <c r="G6" s="778"/>
      <c r="H6" s="779" t="s">
        <v>766</v>
      </c>
      <c r="I6" s="780" t="s">
        <v>707</v>
      </c>
      <c r="J6" s="781" t="s">
        <v>707</v>
      </c>
      <c r="K6" s="781" t="s">
        <v>707</v>
      </c>
      <c r="L6" s="779" t="s">
        <v>707</v>
      </c>
      <c r="M6" s="780" t="s">
        <v>766</v>
      </c>
      <c r="N6" s="782" t="s">
        <v>766</v>
      </c>
      <c r="O6" s="781" t="s">
        <v>766</v>
      </c>
      <c r="P6" s="783" t="s">
        <v>766</v>
      </c>
    </row>
    <row r="7" spans="1:17" ht="11.25" customHeight="1" x14ac:dyDescent="0.2">
      <c r="A7" s="126" t="s">
        <v>1047</v>
      </c>
      <c r="B7" s="138" t="s">
        <v>477</v>
      </c>
      <c r="C7" s="138" t="s">
        <v>784</v>
      </c>
      <c r="D7" s="784">
        <v>5027</v>
      </c>
      <c r="E7" s="785">
        <v>5027</v>
      </c>
      <c r="F7" s="785">
        <v>1.8000000000000001E-4</v>
      </c>
      <c r="G7" s="786">
        <v>835.59926000000007</v>
      </c>
      <c r="H7" s="393">
        <v>118.02733726415093</v>
      </c>
      <c r="I7" s="347">
        <v>15</v>
      </c>
      <c r="J7" s="281">
        <v>20</v>
      </c>
      <c r="K7" s="281">
        <v>15</v>
      </c>
      <c r="L7" s="393">
        <v>200</v>
      </c>
      <c r="M7" s="347">
        <v>118.02733726415093</v>
      </c>
      <c r="N7" s="281">
        <v>118.02733726415093</v>
      </c>
      <c r="O7" s="281">
        <v>118.02733726415093</v>
      </c>
      <c r="P7" s="330">
        <v>167.11985200000001</v>
      </c>
      <c r="Q7" s="341"/>
    </row>
    <row r="8" spans="1:17" ht="11.25" customHeight="1" x14ac:dyDescent="0.2">
      <c r="A8" s="126" t="s">
        <v>816</v>
      </c>
      <c r="B8" s="111" t="s">
        <v>478</v>
      </c>
      <c r="C8" s="111" t="s">
        <v>478</v>
      </c>
      <c r="D8" s="787">
        <v>2500</v>
      </c>
      <c r="E8" s="282">
        <v>2500</v>
      </c>
      <c r="F8" s="282">
        <v>1.4499999999999999E-3</v>
      </c>
      <c r="G8" s="786">
        <v>424.00015000000002</v>
      </c>
      <c r="H8" s="264">
        <v>59.387266877358485</v>
      </c>
      <c r="I8" s="351">
        <v>13</v>
      </c>
      <c r="J8" s="263">
        <v>235.67393058918483</v>
      </c>
      <c r="K8" s="263">
        <v>13</v>
      </c>
      <c r="L8" s="264">
        <v>300</v>
      </c>
      <c r="M8" s="351">
        <v>5.5120019500000001</v>
      </c>
      <c r="N8" s="263">
        <v>99.925781920903958</v>
      </c>
      <c r="O8" s="263">
        <v>5.5120019500000001</v>
      </c>
      <c r="P8" s="286">
        <v>127.20004500000002</v>
      </c>
      <c r="Q8" s="341"/>
    </row>
    <row r="9" spans="1:17" ht="11.25" customHeight="1" x14ac:dyDescent="0.2">
      <c r="A9" s="126" t="s">
        <v>816</v>
      </c>
      <c r="B9" s="111" t="s">
        <v>479</v>
      </c>
      <c r="C9" s="111" t="s">
        <v>479</v>
      </c>
      <c r="D9" s="787">
        <v>2.6</v>
      </c>
      <c r="E9" s="282">
        <v>2.6</v>
      </c>
      <c r="F9" s="282">
        <v>3.8999999999999999E-5</v>
      </c>
      <c r="G9" s="786">
        <v>0.67367299999999997</v>
      </c>
      <c r="H9" s="264">
        <v>115902.89308176102</v>
      </c>
      <c r="I9" s="351">
        <v>1500</v>
      </c>
      <c r="J9" s="263">
        <v>14110.433698212553</v>
      </c>
      <c r="K9" s="263">
        <v>1500</v>
      </c>
      <c r="L9" s="264">
        <v>15000</v>
      </c>
      <c r="M9" s="351">
        <v>1.0105094999999999</v>
      </c>
      <c r="N9" s="263">
        <v>9.5058182007759449</v>
      </c>
      <c r="O9" s="263">
        <v>1.0105094999999999</v>
      </c>
      <c r="P9" s="286">
        <v>10.105095</v>
      </c>
      <c r="Q9" s="341"/>
    </row>
    <row r="10" spans="1:17" ht="11.25" customHeight="1" x14ac:dyDescent="0.2">
      <c r="A10" s="126" t="s">
        <v>1047</v>
      </c>
      <c r="B10" s="111" t="s">
        <v>480</v>
      </c>
      <c r="C10" s="111" t="s">
        <v>688</v>
      </c>
      <c r="D10" s="787">
        <v>82020</v>
      </c>
      <c r="E10" s="282">
        <v>82020</v>
      </c>
      <c r="F10" s="282">
        <v>4.3999999999999999E-5</v>
      </c>
      <c r="G10" s="786">
        <v>13615.593108000001</v>
      </c>
      <c r="H10" s="264">
        <v>8.3677457928301884</v>
      </c>
      <c r="I10" s="351">
        <v>1.3999999999999999E-4</v>
      </c>
      <c r="J10" s="263">
        <v>1.0914125270236731E-3</v>
      </c>
      <c r="K10" s="263">
        <v>1.3999999999999999E-4</v>
      </c>
      <c r="L10" s="264">
        <v>1.3</v>
      </c>
      <c r="M10" s="351">
        <v>8.3677457928301884</v>
      </c>
      <c r="N10" s="263">
        <v>8.3677457928301884</v>
      </c>
      <c r="O10" s="263">
        <v>8.3677457928301884</v>
      </c>
      <c r="P10" s="286">
        <v>17.700271040400004</v>
      </c>
      <c r="Q10" s="341"/>
    </row>
    <row r="11" spans="1:17" ht="11.25" customHeight="1" x14ac:dyDescent="0.2">
      <c r="A11" s="126" t="s">
        <v>816</v>
      </c>
      <c r="B11" s="111" t="s">
        <v>133</v>
      </c>
      <c r="C11" s="111" t="s">
        <v>133</v>
      </c>
      <c r="D11" s="787">
        <v>428.2</v>
      </c>
      <c r="E11" s="282">
        <v>428.2</v>
      </c>
      <c r="F11" s="282">
        <v>2.4E-9</v>
      </c>
      <c r="G11" s="786">
        <v>71.081214896799992</v>
      </c>
      <c r="H11" s="264">
        <v>557.86280391697551</v>
      </c>
      <c r="I11" s="351">
        <v>180.49450549450549</v>
      </c>
      <c r="J11" s="263">
        <v>180.49450549450549</v>
      </c>
      <c r="K11" s="263">
        <v>700</v>
      </c>
      <c r="L11" s="264">
        <v>1800</v>
      </c>
      <c r="M11" s="351">
        <v>12.829768732746592</v>
      </c>
      <c r="N11" s="263">
        <v>12.829768732746592</v>
      </c>
      <c r="O11" s="263">
        <v>49.756850427759993</v>
      </c>
      <c r="P11" s="286">
        <v>127.94618681423999</v>
      </c>
      <c r="Q11" s="341"/>
    </row>
    <row r="12" spans="1:17" ht="11.25" customHeight="1" x14ac:dyDescent="0.2">
      <c r="A12" s="126" t="s">
        <v>816</v>
      </c>
      <c r="B12" s="134" t="s">
        <v>134</v>
      </c>
      <c r="C12" s="134" t="s">
        <v>134</v>
      </c>
      <c r="D12" s="787">
        <v>283</v>
      </c>
      <c r="E12" s="282">
        <v>283</v>
      </c>
      <c r="F12" s="282">
        <v>3.3000000000000002E-11</v>
      </c>
      <c r="G12" s="786">
        <v>46.978000204830998</v>
      </c>
      <c r="H12" s="264">
        <v>2193.5600003002423</v>
      </c>
      <c r="I12" s="351">
        <v>18</v>
      </c>
      <c r="J12" s="263">
        <v>40.109890109890109</v>
      </c>
      <c r="K12" s="263">
        <v>18</v>
      </c>
      <c r="L12" s="264">
        <v>160</v>
      </c>
      <c r="M12" s="351">
        <v>0.84560400368695798</v>
      </c>
      <c r="N12" s="263">
        <v>1.8842824257981663</v>
      </c>
      <c r="O12" s="263">
        <v>0.84560400368695798</v>
      </c>
      <c r="P12" s="286">
        <v>7.51648003277296</v>
      </c>
      <c r="Q12" s="341"/>
    </row>
    <row r="13" spans="1:17" ht="11.25" customHeight="1" x14ac:dyDescent="0.2">
      <c r="A13" s="126" t="s">
        <v>816</v>
      </c>
      <c r="B13" s="134" t="s">
        <v>68</v>
      </c>
      <c r="C13" s="134" t="s">
        <v>68</v>
      </c>
      <c r="D13" s="787">
        <v>283</v>
      </c>
      <c r="E13" s="282">
        <v>283</v>
      </c>
      <c r="F13" s="282">
        <v>3.3000000000000002E-11</v>
      </c>
      <c r="G13" s="786">
        <v>46.978000204830998</v>
      </c>
      <c r="H13" s="264">
        <v>2193.5600003002423</v>
      </c>
      <c r="I13" s="351">
        <v>11</v>
      </c>
      <c r="J13" s="263">
        <v>40.109890109890109</v>
      </c>
      <c r="K13" s="263">
        <v>11</v>
      </c>
      <c r="L13" s="264">
        <v>98</v>
      </c>
      <c r="M13" s="351">
        <v>0.51675800225314095</v>
      </c>
      <c r="N13" s="263">
        <v>1.8842824257981663</v>
      </c>
      <c r="O13" s="263">
        <v>0.51675800225314095</v>
      </c>
      <c r="P13" s="286">
        <v>4.6038440200734376</v>
      </c>
      <c r="Q13" s="341"/>
    </row>
    <row r="14" spans="1:17" ht="11.25" customHeight="1" x14ac:dyDescent="0.2">
      <c r="A14" s="126" t="s">
        <v>1047</v>
      </c>
      <c r="B14" s="111" t="s">
        <v>481</v>
      </c>
      <c r="C14" s="111" t="s">
        <v>786</v>
      </c>
      <c r="D14" s="787">
        <v>16360</v>
      </c>
      <c r="E14" s="282">
        <v>16360</v>
      </c>
      <c r="F14" s="282">
        <v>5.5999999999999999E-5</v>
      </c>
      <c r="G14" s="786">
        <v>2716.1075920000003</v>
      </c>
      <c r="H14" s="264">
        <v>4.2251987225786163</v>
      </c>
      <c r="I14" s="351">
        <v>0.02</v>
      </c>
      <c r="J14" s="263">
        <v>0.18</v>
      </c>
      <c r="K14" s="263">
        <v>0.02</v>
      </c>
      <c r="L14" s="264">
        <v>0.18</v>
      </c>
      <c r="M14" s="351">
        <v>4.2251987225786163</v>
      </c>
      <c r="N14" s="263">
        <v>4.2251987225786163</v>
      </c>
      <c r="O14" s="263">
        <v>4.2251987225786163</v>
      </c>
      <c r="P14" s="286">
        <v>4.2251987225786163</v>
      </c>
      <c r="Q14" s="341"/>
    </row>
    <row r="15" spans="1:17" ht="11.25" customHeight="1" x14ac:dyDescent="0.2">
      <c r="A15" s="126" t="s">
        <v>1047</v>
      </c>
      <c r="B15" s="111" t="s">
        <v>482</v>
      </c>
      <c r="C15" s="111" t="s">
        <v>482</v>
      </c>
      <c r="D15" s="787" t="s">
        <v>960</v>
      </c>
      <c r="E15" s="282" t="s">
        <v>960</v>
      </c>
      <c r="F15" s="282" t="s">
        <v>960</v>
      </c>
      <c r="G15" s="786" t="s">
        <v>816</v>
      </c>
      <c r="H15" s="264" t="s">
        <v>816</v>
      </c>
      <c r="I15" s="351">
        <v>6</v>
      </c>
      <c r="J15" s="263">
        <v>6</v>
      </c>
      <c r="K15" s="263">
        <v>30</v>
      </c>
      <c r="L15" s="264">
        <v>180</v>
      </c>
      <c r="M15" s="351" t="s">
        <v>1027</v>
      </c>
      <c r="N15" s="263" t="s">
        <v>1027</v>
      </c>
      <c r="O15" s="263" t="s">
        <v>1027</v>
      </c>
      <c r="P15" s="286" t="s">
        <v>1027</v>
      </c>
      <c r="Q15" s="341"/>
    </row>
    <row r="16" spans="1:17" ht="11.25" customHeight="1" x14ac:dyDescent="0.2">
      <c r="A16" s="126" t="s">
        <v>1047</v>
      </c>
      <c r="B16" s="111" t="s">
        <v>584</v>
      </c>
      <c r="C16" s="111" t="s">
        <v>584</v>
      </c>
      <c r="D16" s="787" t="s">
        <v>960</v>
      </c>
      <c r="E16" s="282" t="s">
        <v>960</v>
      </c>
      <c r="F16" s="282" t="s">
        <v>960</v>
      </c>
      <c r="G16" s="786" t="s">
        <v>816</v>
      </c>
      <c r="H16" s="264" t="s">
        <v>816</v>
      </c>
      <c r="I16" s="351">
        <v>10</v>
      </c>
      <c r="J16" s="263">
        <v>10</v>
      </c>
      <c r="K16" s="263">
        <v>36</v>
      </c>
      <c r="L16" s="264">
        <v>69</v>
      </c>
      <c r="M16" s="351" t="s">
        <v>1027</v>
      </c>
      <c r="N16" s="263" t="s">
        <v>1027</v>
      </c>
      <c r="O16" s="263" t="s">
        <v>1027</v>
      </c>
      <c r="P16" s="286" t="s">
        <v>1027</v>
      </c>
      <c r="Q16" s="341"/>
    </row>
    <row r="17" spans="1:17" ht="11.25" customHeight="1" x14ac:dyDescent="0.2">
      <c r="A17" s="126" t="s">
        <v>816</v>
      </c>
      <c r="B17" s="111" t="s">
        <v>69</v>
      </c>
      <c r="C17" s="111" t="s">
        <v>69</v>
      </c>
      <c r="D17" s="787">
        <v>224.5</v>
      </c>
      <c r="E17" s="282">
        <v>224.5</v>
      </c>
      <c r="F17" s="282">
        <v>2.4E-9</v>
      </c>
      <c r="G17" s="786">
        <v>37.267014896800006</v>
      </c>
      <c r="H17" s="264">
        <v>50.645000636075473</v>
      </c>
      <c r="I17" s="351">
        <v>3</v>
      </c>
      <c r="J17" s="263">
        <v>3</v>
      </c>
      <c r="K17" s="263">
        <v>12</v>
      </c>
      <c r="L17" s="264">
        <v>330</v>
      </c>
      <c r="M17" s="351">
        <v>0.11180104469040002</v>
      </c>
      <c r="N17" s="263">
        <v>0.11180104469040002</v>
      </c>
      <c r="O17" s="263">
        <v>0.44720417876160007</v>
      </c>
      <c r="P17" s="286">
        <v>12.298114915944003</v>
      </c>
      <c r="Q17" s="341"/>
    </row>
    <row r="18" spans="1:17" ht="11.25" customHeight="1" x14ac:dyDescent="0.2">
      <c r="A18" s="126" t="s">
        <v>1047</v>
      </c>
      <c r="B18" s="111" t="s">
        <v>585</v>
      </c>
      <c r="C18" s="111" t="s">
        <v>585</v>
      </c>
      <c r="D18" s="787" t="s">
        <v>960</v>
      </c>
      <c r="E18" s="282" t="s">
        <v>960</v>
      </c>
      <c r="F18" s="282" t="s">
        <v>960</v>
      </c>
      <c r="G18" s="786" t="s">
        <v>816</v>
      </c>
      <c r="H18" s="264" t="s">
        <v>816</v>
      </c>
      <c r="I18" s="351">
        <v>220</v>
      </c>
      <c r="J18" s="263">
        <v>2000</v>
      </c>
      <c r="K18" s="263">
        <v>220</v>
      </c>
      <c r="L18" s="264">
        <v>2000</v>
      </c>
      <c r="M18" s="351" t="s">
        <v>1027</v>
      </c>
      <c r="N18" s="263" t="s">
        <v>1027</v>
      </c>
      <c r="O18" s="263" t="s">
        <v>1027</v>
      </c>
      <c r="P18" s="286" t="s">
        <v>1027</v>
      </c>
      <c r="Q18" s="341"/>
    </row>
    <row r="19" spans="1:17" ht="11.25" customHeight="1" x14ac:dyDescent="0.2">
      <c r="B19" s="111" t="s">
        <v>964</v>
      </c>
      <c r="C19" s="111" t="s">
        <v>964</v>
      </c>
      <c r="D19" s="787">
        <v>336.2</v>
      </c>
      <c r="E19" s="282">
        <v>336.2</v>
      </c>
      <c r="F19" s="282">
        <v>4.9300000000000002E-12</v>
      </c>
      <c r="G19" s="786">
        <v>55.809200030600515</v>
      </c>
      <c r="H19" s="264">
        <v>8.0453600001553838</v>
      </c>
      <c r="I19" s="351">
        <v>0.14000000000000001</v>
      </c>
      <c r="J19" s="263">
        <v>2.8</v>
      </c>
      <c r="K19" s="263">
        <v>0.14000000000000001</v>
      </c>
      <c r="L19" s="264">
        <v>2.8</v>
      </c>
      <c r="M19" s="351">
        <v>7.8132880042840729E-3</v>
      </c>
      <c r="N19" s="263">
        <v>0.15626576008568144</v>
      </c>
      <c r="O19" s="263">
        <v>7.8132880042840729E-3</v>
      </c>
      <c r="P19" s="286">
        <v>0.15626576008568144</v>
      </c>
      <c r="Q19" s="341"/>
    </row>
    <row r="20" spans="1:17" ht="11.25" customHeight="1" x14ac:dyDescent="0.2">
      <c r="A20" s="126" t="s">
        <v>816</v>
      </c>
      <c r="B20" s="111" t="s">
        <v>586</v>
      </c>
      <c r="C20" s="111" t="s">
        <v>586</v>
      </c>
      <c r="D20" s="787">
        <v>150</v>
      </c>
      <c r="E20" s="282">
        <v>150</v>
      </c>
      <c r="F20" s="282">
        <v>5.5999999999999999E-3</v>
      </c>
      <c r="G20" s="786">
        <v>59.659199999999998</v>
      </c>
      <c r="H20" s="264">
        <v>1874.7154088050313</v>
      </c>
      <c r="I20" s="351">
        <v>5</v>
      </c>
      <c r="J20" s="263">
        <v>5</v>
      </c>
      <c r="K20" s="263">
        <v>71.3</v>
      </c>
      <c r="L20" s="264">
        <v>1700</v>
      </c>
      <c r="M20" s="351">
        <v>0.29829600000000001</v>
      </c>
      <c r="N20" s="263">
        <v>0.29829600000000001</v>
      </c>
      <c r="O20" s="263">
        <v>4.2537009600000006</v>
      </c>
      <c r="P20" s="286">
        <v>101.42064000000001</v>
      </c>
      <c r="Q20" s="341"/>
    </row>
    <row r="21" spans="1:17" ht="11.25" customHeight="1" x14ac:dyDescent="0.2">
      <c r="A21" s="126" t="s">
        <v>1047</v>
      </c>
      <c r="B21" s="111" t="s">
        <v>587</v>
      </c>
      <c r="C21" s="111" t="s">
        <v>689</v>
      </c>
      <c r="D21" s="787">
        <v>176900</v>
      </c>
      <c r="E21" s="282">
        <v>176900</v>
      </c>
      <c r="F21" s="282">
        <v>1.2E-5</v>
      </c>
      <c r="G21" s="786">
        <v>29365.474484000002</v>
      </c>
      <c r="H21" s="264">
        <v>9.9781008719534601</v>
      </c>
      <c r="I21" s="351">
        <v>2.7E-2</v>
      </c>
      <c r="J21" s="263">
        <v>2.9211684673869549E-2</v>
      </c>
      <c r="K21" s="263">
        <v>2.7E-2</v>
      </c>
      <c r="L21" s="264">
        <v>4.7</v>
      </c>
      <c r="M21" s="351">
        <v>9.9781008719534601</v>
      </c>
      <c r="N21" s="263">
        <v>9.9781008719534601</v>
      </c>
      <c r="O21" s="263">
        <v>9.9781008719534601</v>
      </c>
      <c r="P21" s="286">
        <v>138.01773007480003</v>
      </c>
      <c r="Q21" s="341"/>
    </row>
    <row r="22" spans="1:17" ht="11.25" customHeight="1" x14ac:dyDescent="0.2">
      <c r="A22" s="126" t="s">
        <v>1047</v>
      </c>
      <c r="B22" s="111" t="s">
        <v>588</v>
      </c>
      <c r="C22" s="111" t="s">
        <v>693</v>
      </c>
      <c r="D22" s="787">
        <v>587400</v>
      </c>
      <c r="E22" s="282">
        <v>587400</v>
      </c>
      <c r="F22" s="282">
        <v>4.5999999999999999E-7</v>
      </c>
      <c r="G22" s="786">
        <v>97508.402855220003</v>
      </c>
      <c r="H22" s="264">
        <v>5.6392000057549687</v>
      </c>
      <c r="I22" s="351">
        <v>0.06</v>
      </c>
      <c r="J22" s="263">
        <v>0.2</v>
      </c>
      <c r="K22" s="263">
        <v>0.06</v>
      </c>
      <c r="L22" s="264">
        <v>0.8</v>
      </c>
      <c r="M22" s="351">
        <v>5.8505041713132</v>
      </c>
      <c r="N22" s="263">
        <v>19.501680571044002</v>
      </c>
      <c r="O22" s="263">
        <v>5.8505041713132</v>
      </c>
      <c r="P22" s="286">
        <v>78.006722284176007</v>
      </c>
      <c r="Q22" s="341"/>
    </row>
    <row r="23" spans="1:17" ht="11.25" customHeight="1" x14ac:dyDescent="0.2">
      <c r="A23" s="126" t="s">
        <v>1047</v>
      </c>
      <c r="B23" s="111" t="s">
        <v>589</v>
      </c>
      <c r="C23" s="111" t="s">
        <v>690</v>
      </c>
      <c r="D23" s="787">
        <v>599400</v>
      </c>
      <c r="E23" s="282">
        <v>599400</v>
      </c>
      <c r="F23" s="282">
        <v>6.6000000000000003E-7</v>
      </c>
      <c r="G23" s="786">
        <v>99500.404096620012</v>
      </c>
      <c r="H23" s="264">
        <v>5.394750007666981</v>
      </c>
      <c r="I23" s="351">
        <v>0.21533923303834807</v>
      </c>
      <c r="J23" s="263">
        <v>0.21533923303834807</v>
      </c>
      <c r="K23" s="263">
        <v>0.68</v>
      </c>
      <c r="L23" s="264">
        <v>0.75</v>
      </c>
      <c r="M23" s="351">
        <v>21.42634070517186</v>
      </c>
      <c r="N23" s="263">
        <v>21.42634070517186</v>
      </c>
      <c r="O23" s="263">
        <v>67.660274785701603</v>
      </c>
      <c r="P23" s="286">
        <v>74.625303072465002</v>
      </c>
      <c r="Q23" s="341"/>
    </row>
    <row r="24" spans="1:17" ht="11.25" customHeight="1" x14ac:dyDescent="0.2">
      <c r="A24" s="126" t="s">
        <v>1047</v>
      </c>
      <c r="B24" s="111" t="s">
        <v>590</v>
      </c>
      <c r="C24" s="111" t="s">
        <v>692</v>
      </c>
      <c r="D24" s="787">
        <v>1600000</v>
      </c>
      <c r="E24" s="282">
        <v>1600000</v>
      </c>
      <c r="F24" s="282">
        <v>1.4399999999999999E-7</v>
      </c>
      <c r="G24" s="786">
        <v>265600.00089380803</v>
      </c>
      <c r="H24" s="264">
        <v>2.496026000290398</v>
      </c>
      <c r="I24" s="351">
        <v>0.12999999999999998</v>
      </c>
      <c r="J24" s="263">
        <v>0.12999999999999998</v>
      </c>
      <c r="K24" s="263">
        <v>0.12999999999999998</v>
      </c>
      <c r="L24" s="264">
        <v>0.12999999999999998</v>
      </c>
      <c r="M24" s="351">
        <v>34.528000116195038</v>
      </c>
      <c r="N24" s="263">
        <v>34.528000116195038</v>
      </c>
      <c r="O24" s="263">
        <v>34.528000116195038</v>
      </c>
      <c r="P24" s="286">
        <v>34.528000116195038</v>
      </c>
      <c r="Q24" s="341"/>
    </row>
    <row r="25" spans="1:17" ht="11.25" customHeight="1" x14ac:dyDescent="0.2">
      <c r="A25" s="126" t="s">
        <v>1047</v>
      </c>
      <c r="B25" s="111" t="s">
        <v>591</v>
      </c>
      <c r="C25" s="111" t="s">
        <v>691</v>
      </c>
      <c r="D25" s="787">
        <v>587400</v>
      </c>
      <c r="E25" s="282">
        <v>587400</v>
      </c>
      <c r="F25" s="282">
        <v>5.7999999999999995E-7</v>
      </c>
      <c r="G25" s="786">
        <v>97508.403600060003</v>
      </c>
      <c r="H25" s="264">
        <v>2.8196000036347169</v>
      </c>
      <c r="I25" s="351">
        <v>0.4</v>
      </c>
      <c r="J25" s="263">
        <v>0.4</v>
      </c>
      <c r="K25" s="263">
        <v>0.4</v>
      </c>
      <c r="L25" s="264">
        <v>0.4</v>
      </c>
      <c r="M25" s="351">
        <v>39.003361440024008</v>
      </c>
      <c r="N25" s="263">
        <v>39.003361440024008</v>
      </c>
      <c r="O25" s="263">
        <v>39.003361440024008</v>
      </c>
      <c r="P25" s="286">
        <v>39.003361440024008</v>
      </c>
      <c r="Q25" s="341"/>
    </row>
    <row r="26" spans="1:17" ht="11.25" customHeight="1" x14ac:dyDescent="0.2">
      <c r="A26" s="126" t="s">
        <v>1047</v>
      </c>
      <c r="B26" s="111" t="s">
        <v>100</v>
      </c>
      <c r="C26" s="111" t="s">
        <v>100</v>
      </c>
      <c r="D26" s="787" t="s">
        <v>960</v>
      </c>
      <c r="E26" s="282" t="s">
        <v>960</v>
      </c>
      <c r="F26" s="282" t="s">
        <v>960</v>
      </c>
      <c r="G26" s="786" t="s">
        <v>816</v>
      </c>
      <c r="H26" s="264" t="s">
        <v>816</v>
      </c>
      <c r="I26" s="351">
        <v>0.66</v>
      </c>
      <c r="J26" s="263">
        <v>4</v>
      </c>
      <c r="K26" s="263">
        <v>0.66</v>
      </c>
      <c r="L26" s="264">
        <v>35</v>
      </c>
      <c r="M26" s="351" t="s">
        <v>1027</v>
      </c>
      <c r="N26" s="263" t="s">
        <v>1027</v>
      </c>
      <c r="O26" s="263" t="s">
        <v>1027</v>
      </c>
      <c r="P26" s="286" t="s">
        <v>1027</v>
      </c>
      <c r="Q26" s="341"/>
    </row>
    <row r="27" spans="1:17" ht="11.25" customHeight="1" x14ac:dyDescent="0.2">
      <c r="A27" s="126" t="s">
        <v>1047</v>
      </c>
      <c r="B27" s="111" t="s">
        <v>195</v>
      </c>
      <c r="C27" s="111" t="s">
        <v>829</v>
      </c>
      <c r="D27" s="787">
        <v>5129</v>
      </c>
      <c r="E27" s="282">
        <v>5129</v>
      </c>
      <c r="F27" s="282">
        <v>3.1E-4</v>
      </c>
      <c r="G27" s="786">
        <v>853.3381700000001</v>
      </c>
      <c r="H27" s="264">
        <v>230.95592832704406</v>
      </c>
      <c r="I27" s="351">
        <v>0.5</v>
      </c>
      <c r="J27" s="263">
        <v>0.5</v>
      </c>
      <c r="K27" s="263">
        <v>5</v>
      </c>
      <c r="L27" s="264">
        <v>5</v>
      </c>
      <c r="M27" s="351">
        <v>230.95592832704406</v>
      </c>
      <c r="N27" s="263">
        <v>230.95592832704406</v>
      </c>
      <c r="O27" s="263">
        <v>230.95592832704406</v>
      </c>
      <c r="P27" s="286">
        <v>230.95592832704406</v>
      </c>
      <c r="Q27" s="341"/>
    </row>
    <row r="28" spans="1:17" ht="11.25" customHeight="1" x14ac:dyDescent="0.2">
      <c r="A28" s="126" t="s">
        <v>816</v>
      </c>
      <c r="B28" s="111" t="s">
        <v>101</v>
      </c>
      <c r="C28" s="111" t="s">
        <v>101</v>
      </c>
      <c r="D28" s="787">
        <v>32.21</v>
      </c>
      <c r="E28" s="282">
        <v>32.21</v>
      </c>
      <c r="F28" s="282">
        <v>1.7E-5</v>
      </c>
      <c r="G28" s="786">
        <v>5.4523790000000005</v>
      </c>
      <c r="H28" s="264">
        <v>5046.3512704402519</v>
      </c>
      <c r="I28" s="351">
        <v>1.3719999248219218E-2</v>
      </c>
      <c r="J28" s="263">
        <v>1.3719999248219218E-2</v>
      </c>
      <c r="K28" s="263">
        <v>175.65607394552634</v>
      </c>
      <c r="L28" s="264">
        <v>175.65607394552634</v>
      </c>
      <c r="M28" s="351">
        <v>7.4806635781006253E-5</v>
      </c>
      <c r="N28" s="263">
        <v>7.4806635781006253E-5</v>
      </c>
      <c r="O28" s="263">
        <v>0.95774348880303517</v>
      </c>
      <c r="P28" s="286">
        <v>0.95774348880303517</v>
      </c>
      <c r="Q28" s="341"/>
    </row>
    <row r="29" spans="1:17" ht="11.25" customHeight="1" x14ac:dyDescent="0.2">
      <c r="A29" s="126" t="s">
        <v>816</v>
      </c>
      <c r="B29" s="67" t="s">
        <v>927</v>
      </c>
      <c r="C29" s="353" t="s">
        <v>927</v>
      </c>
      <c r="D29" s="787">
        <v>61</v>
      </c>
      <c r="E29" s="282">
        <v>61</v>
      </c>
      <c r="F29" s="282">
        <v>1.13E-4</v>
      </c>
      <c r="G29" s="786">
        <v>10.827391</v>
      </c>
      <c r="H29" s="264">
        <v>793.69004465408796</v>
      </c>
      <c r="I29" s="351">
        <v>0.37322971522061449</v>
      </c>
      <c r="J29" s="263">
        <v>0.37322971522061449</v>
      </c>
      <c r="K29" s="263">
        <v>0.37322971522061449</v>
      </c>
      <c r="L29" s="264">
        <v>0.37322971522061449</v>
      </c>
      <c r="M29" s="351">
        <v>4.0411040595122452E-3</v>
      </c>
      <c r="N29" s="263">
        <v>4.0411040595122452E-3</v>
      </c>
      <c r="O29" s="263">
        <v>4.0411040595122452E-3</v>
      </c>
      <c r="P29" s="286">
        <v>4.0411040595122452E-3</v>
      </c>
      <c r="Q29" s="341"/>
    </row>
    <row r="30" spans="1:17" ht="11.25" customHeight="1" x14ac:dyDescent="0.2">
      <c r="A30" s="126" t="s">
        <v>1047</v>
      </c>
      <c r="B30" s="111" t="s">
        <v>102</v>
      </c>
      <c r="C30" s="111" t="s">
        <v>102</v>
      </c>
      <c r="D30" s="787">
        <v>119600</v>
      </c>
      <c r="E30" s="282">
        <v>119600</v>
      </c>
      <c r="F30" s="282">
        <v>2.7000000000000001E-7</v>
      </c>
      <c r="G30" s="786">
        <v>19853.60167589</v>
      </c>
      <c r="H30" s="264">
        <v>193.77900056224536</v>
      </c>
      <c r="I30" s="351">
        <v>3</v>
      </c>
      <c r="J30" s="263">
        <v>6</v>
      </c>
      <c r="K30" s="263">
        <v>3</v>
      </c>
      <c r="L30" s="264">
        <v>27</v>
      </c>
      <c r="M30" s="351">
        <v>193.77900056224536</v>
      </c>
      <c r="N30" s="263">
        <v>193.77900056224536</v>
      </c>
      <c r="O30" s="263">
        <v>193.77900056224536</v>
      </c>
      <c r="P30" s="286">
        <v>536.04724524903008</v>
      </c>
      <c r="Q30" s="341"/>
    </row>
    <row r="31" spans="1:17" ht="11.25" customHeight="1" x14ac:dyDescent="0.2">
      <c r="A31" s="126" t="s">
        <v>1047</v>
      </c>
      <c r="B31" s="111" t="s">
        <v>103</v>
      </c>
      <c r="C31" s="111" t="s">
        <v>103</v>
      </c>
      <c r="D31" s="787" t="s">
        <v>960</v>
      </c>
      <c r="E31" s="282" t="s">
        <v>960</v>
      </c>
      <c r="F31" s="282" t="s">
        <v>960</v>
      </c>
      <c r="G31" s="786" t="s">
        <v>816</v>
      </c>
      <c r="H31" s="264" t="s">
        <v>816</v>
      </c>
      <c r="I31" s="351">
        <v>1000</v>
      </c>
      <c r="J31" s="263">
        <v>4010.9890109890111</v>
      </c>
      <c r="K31" s="263">
        <v>1000</v>
      </c>
      <c r="L31" s="264">
        <v>34000</v>
      </c>
      <c r="M31" s="351" t="s">
        <v>1027</v>
      </c>
      <c r="N31" s="263" t="s">
        <v>1027</v>
      </c>
      <c r="O31" s="263" t="s">
        <v>1027</v>
      </c>
      <c r="P31" s="286" t="s">
        <v>1027</v>
      </c>
      <c r="Q31" s="341"/>
    </row>
    <row r="32" spans="1:17" ht="11.25" customHeight="1" x14ac:dyDescent="0.2">
      <c r="A32" s="126" t="s">
        <v>816</v>
      </c>
      <c r="B32" s="111" t="s">
        <v>104</v>
      </c>
      <c r="C32" s="111" t="s">
        <v>104</v>
      </c>
      <c r="D32" s="787">
        <v>31.82</v>
      </c>
      <c r="E32" s="282">
        <v>31.82</v>
      </c>
      <c r="F32" s="282">
        <v>2.0999999999999999E-3</v>
      </c>
      <c r="G32" s="786">
        <v>18.31682</v>
      </c>
      <c r="H32" s="264">
        <v>932.0059079245284</v>
      </c>
      <c r="I32" s="351">
        <v>0.13541237706225631</v>
      </c>
      <c r="J32" s="263">
        <v>0.13541237706225631</v>
      </c>
      <c r="K32" s="263">
        <v>114.99301190674856</v>
      </c>
      <c r="L32" s="264">
        <v>114.99301190674856</v>
      </c>
      <c r="M32" s="351">
        <v>2.4803241364214777E-3</v>
      </c>
      <c r="N32" s="263">
        <v>2.4803241364214777E-3</v>
      </c>
      <c r="O32" s="263">
        <v>2.1063063003537699</v>
      </c>
      <c r="P32" s="286">
        <v>2.1063063003537699</v>
      </c>
      <c r="Q32" s="341"/>
    </row>
    <row r="33" spans="1:17" ht="11.25" customHeight="1" x14ac:dyDescent="0.2">
      <c r="A33" s="126" t="s">
        <v>816</v>
      </c>
      <c r="B33" s="111" t="s">
        <v>105</v>
      </c>
      <c r="C33" s="111" t="s">
        <v>105</v>
      </c>
      <c r="D33" s="787">
        <v>31.82</v>
      </c>
      <c r="E33" s="282">
        <v>31.82</v>
      </c>
      <c r="F33" s="282">
        <v>5.4000000000000001E-4</v>
      </c>
      <c r="G33" s="786">
        <v>8.6339000000000006</v>
      </c>
      <c r="H33" s="264">
        <v>914.76281761006283</v>
      </c>
      <c r="I33" s="351">
        <v>80</v>
      </c>
      <c r="J33" s="263">
        <v>80</v>
      </c>
      <c r="K33" s="263">
        <v>230</v>
      </c>
      <c r="L33" s="264">
        <v>1100</v>
      </c>
      <c r="M33" s="351">
        <v>0.69071199999999999</v>
      </c>
      <c r="N33" s="263">
        <v>0.69071199999999999</v>
      </c>
      <c r="O33" s="263">
        <v>1.985797</v>
      </c>
      <c r="P33" s="286">
        <v>9.4972900000000013</v>
      </c>
      <c r="Q33" s="341"/>
    </row>
    <row r="34" spans="1:17" ht="11.25" customHeight="1" x14ac:dyDescent="0.2">
      <c r="A34" s="126" t="s">
        <v>816</v>
      </c>
      <c r="B34" s="111" t="s">
        <v>106</v>
      </c>
      <c r="C34" s="111" t="s">
        <v>106</v>
      </c>
      <c r="D34" s="787">
        <v>13.22</v>
      </c>
      <c r="E34" s="282">
        <v>13.22</v>
      </c>
      <c r="F34" s="282">
        <v>7.3000000000000001E-3</v>
      </c>
      <c r="G34" s="786">
        <v>47.50562</v>
      </c>
      <c r="H34" s="264">
        <v>3588.9092830188679</v>
      </c>
      <c r="I34" s="351">
        <v>7.6041666666666679</v>
      </c>
      <c r="J34" s="263">
        <v>7.6041666666666679</v>
      </c>
      <c r="K34" s="263">
        <v>16</v>
      </c>
      <c r="L34" s="264">
        <v>38</v>
      </c>
      <c r="M34" s="351">
        <v>0.36124065208333339</v>
      </c>
      <c r="N34" s="263">
        <v>0.36124065208333339</v>
      </c>
      <c r="O34" s="263">
        <v>0.76008991999999997</v>
      </c>
      <c r="P34" s="286">
        <v>1.8052135599999999</v>
      </c>
      <c r="Q34" s="341"/>
    </row>
    <row r="35" spans="1:17" ht="11.25" customHeight="1" x14ac:dyDescent="0.2">
      <c r="A35" s="126" t="s">
        <v>1047</v>
      </c>
      <c r="B35" s="111" t="s">
        <v>107</v>
      </c>
      <c r="C35" s="111" t="s">
        <v>107</v>
      </c>
      <c r="D35" s="787" t="s">
        <v>960</v>
      </c>
      <c r="E35" s="282" t="s">
        <v>960</v>
      </c>
      <c r="F35" s="282" t="s">
        <v>960</v>
      </c>
      <c r="G35" s="786" t="s">
        <v>816</v>
      </c>
      <c r="H35" s="264" t="s">
        <v>816</v>
      </c>
      <c r="I35" s="351">
        <v>3</v>
      </c>
      <c r="J35" s="263">
        <v>3</v>
      </c>
      <c r="K35" s="263">
        <v>3</v>
      </c>
      <c r="L35" s="264">
        <v>3</v>
      </c>
      <c r="M35" s="351" t="s">
        <v>1027</v>
      </c>
      <c r="N35" s="263" t="s">
        <v>1027</v>
      </c>
      <c r="O35" s="263" t="s">
        <v>1027</v>
      </c>
      <c r="P35" s="286" t="s">
        <v>1027</v>
      </c>
      <c r="Q35" s="341"/>
    </row>
    <row r="36" spans="1:17" ht="11.25" customHeight="1" x14ac:dyDescent="0.2">
      <c r="A36" s="126" t="s">
        <v>816</v>
      </c>
      <c r="B36" s="111" t="s">
        <v>108</v>
      </c>
      <c r="C36" s="111" t="s">
        <v>108</v>
      </c>
      <c r="D36" s="787">
        <v>43.89</v>
      </c>
      <c r="E36" s="282">
        <v>43.89</v>
      </c>
      <c r="F36" s="282">
        <v>2.8000000000000001E-2</v>
      </c>
      <c r="G36" s="786">
        <v>181.08174</v>
      </c>
      <c r="H36" s="264">
        <v>453.26214201257858</v>
      </c>
      <c r="I36" s="351">
        <v>5</v>
      </c>
      <c r="J36" s="263">
        <v>5</v>
      </c>
      <c r="K36" s="263">
        <v>9.8000000000000007</v>
      </c>
      <c r="L36" s="264">
        <v>109.78360683200988</v>
      </c>
      <c r="M36" s="351">
        <v>0.90540869999999996</v>
      </c>
      <c r="N36" s="263">
        <v>0.90540869999999996</v>
      </c>
      <c r="O36" s="263">
        <v>1.774601052</v>
      </c>
      <c r="P36" s="286">
        <v>19.879806548616237</v>
      </c>
      <c r="Q36" s="341"/>
    </row>
    <row r="37" spans="1:17" ht="11.25" customHeight="1" x14ac:dyDescent="0.2">
      <c r="A37" s="126" t="s">
        <v>1047</v>
      </c>
      <c r="B37" s="111" t="s">
        <v>524</v>
      </c>
      <c r="C37" s="111" t="s">
        <v>192</v>
      </c>
      <c r="D37" s="787">
        <v>67540</v>
      </c>
      <c r="E37" s="282">
        <v>67540</v>
      </c>
      <c r="F37" s="282">
        <v>4.8999999999999998E-5</v>
      </c>
      <c r="G37" s="786">
        <v>11211.944143000001</v>
      </c>
      <c r="H37" s="264">
        <v>22.699061202515725</v>
      </c>
      <c r="I37" s="351">
        <v>4.0000000000000001E-3</v>
      </c>
      <c r="J37" s="263">
        <v>0.09</v>
      </c>
      <c r="K37" s="263">
        <v>4.0000000000000001E-3</v>
      </c>
      <c r="L37" s="264">
        <v>0.09</v>
      </c>
      <c r="M37" s="351">
        <v>22.699061202515725</v>
      </c>
      <c r="N37" s="263">
        <v>22.699061202515725</v>
      </c>
      <c r="O37" s="263">
        <v>22.699061202515725</v>
      </c>
      <c r="P37" s="286">
        <v>22.699061202515725</v>
      </c>
      <c r="Q37" s="341"/>
    </row>
    <row r="38" spans="1:17" ht="11.25" customHeight="1" x14ac:dyDescent="0.2">
      <c r="A38" s="126" t="s">
        <v>816</v>
      </c>
      <c r="B38" s="111" t="s">
        <v>109</v>
      </c>
      <c r="C38" s="111" t="s">
        <v>109</v>
      </c>
      <c r="D38" s="787">
        <v>112.7</v>
      </c>
      <c r="E38" s="282">
        <v>112.7</v>
      </c>
      <c r="F38" s="282">
        <v>1.1999999999999999E-6</v>
      </c>
      <c r="G38" s="786">
        <v>18.715648400000003</v>
      </c>
      <c r="H38" s="264">
        <v>3027.2147001886792</v>
      </c>
      <c r="I38" s="351">
        <v>0.38954108858057629</v>
      </c>
      <c r="J38" s="263">
        <v>0.38954108858057629</v>
      </c>
      <c r="K38" s="263">
        <v>19</v>
      </c>
      <c r="L38" s="264">
        <v>459</v>
      </c>
      <c r="M38" s="351">
        <v>7.2905140512273224E-3</v>
      </c>
      <c r="N38" s="263">
        <v>7.2905140512273224E-3</v>
      </c>
      <c r="O38" s="263">
        <v>0.35559731960000007</v>
      </c>
      <c r="P38" s="286">
        <v>8.5904826156000027</v>
      </c>
      <c r="Q38" s="341"/>
    </row>
    <row r="39" spans="1:17" ht="11.25" customHeight="1" x14ac:dyDescent="0.2">
      <c r="A39" s="126" t="s">
        <v>816</v>
      </c>
      <c r="B39" s="111" t="s">
        <v>110</v>
      </c>
      <c r="C39" s="111" t="s">
        <v>110</v>
      </c>
      <c r="D39" s="787">
        <v>233.9</v>
      </c>
      <c r="E39" s="282">
        <v>233.9</v>
      </c>
      <c r="F39" s="282">
        <v>3.0999999999999999E-3</v>
      </c>
      <c r="G39" s="786">
        <v>58.069100000000006</v>
      </c>
      <c r="H39" s="264">
        <v>760.94901132075483</v>
      </c>
      <c r="I39" s="351">
        <v>25</v>
      </c>
      <c r="J39" s="263">
        <v>50</v>
      </c>
      <c r="K39" s="263">
        <v>25</v>
      </c>
      <c r="L39" s="264">
        <v>220</v>
      </c>
      <c r="M39" s="351">
        <v>1.4517275000000003</v>
      </c>
      <c r="N39" s="263">
        <v>2.9034550000000006</v>
      </c>
      <c r="O39" s="263">
        <v>1.4517275000000003</v>
      </c>
      <c r="P39" s="286">
        <v>12.775202000000002</v>
      </c>
      <c r="Q39" s="341"/>
    </row>
    <row r="40" spans="1:17" ht="11.25" customHeight="1" x14ac:dyDescent="0.2">
      <c r="A40" s="126" t="s">
        <v>816</v>
      </c>
      <c r="B40" s="111" t="s">
        <v>669</v>
      </c>
      <c r="C40" s="111" t="s">
        <v>669</v>
      </c>
      <c r="D40" s="787">
        <v>21.73</v>
      </c>
      <c r="E40" s="282">
        <v>21.73</v>
      </c>
      <c r="F40" s="282">
        <v>1.0999999999999999E-2</v>
      </c>
      <c r="G40" s="786">
        <v>71.884180000000001</v>
      </c>
      <c r="H40" s="264">
        <v>2117.4658377358492</v>
      </c>
      <c r="I40" s="351">
        <v>16</v>
      </c>
      <c r="J40" s="263">
        <v>16</v>
      </c>
      <c r="K40" s="263">
        <v>160</v>
      </c>
      <c r="L40" s="264">
        <v>160</v>
      </c>
      <c r="M40" s="351">
        <v>1.1501468800000001</v>
      </c>
      <c r="N40" s="263">
        <v>1.1501468800000001</v>
      </c>
      <c r="O40" s="263">
        <v>11.501468800000001</v>
      </c>
      <c r="P40" s="286">
        <v>11.501468800000001</v>
      </c>
      <c r="Q40" s="341"/>
    </row>
    <row r="41" spans="1:17" ht="11.25" customHeight="1" x14ac:dyDescent="0.2">
      <c r="A41" s="126" t="s">
        <v>816</v>
      </c>
      <c r="B41" s="136" t="s">
        <v>111</v>
      </c>
      <c r="C41" s="136" t="s">
        <v>111</v>
      </c>
      <c r="D41" s="787">
        <v>31.82</v>
      </c>
      <c r="E41" s="282">
        <v>31.82</v>
      </c>
      <c r="F41" s="282">
        <v>3.7000000000000002E-3</v>
      </c>
      <c r="G41" s="786">
        <v>28.24802</v>
      </c>
      <c r="H41" s="264">
        <v>2538.5640000000003</v>
      </c>
      <c r="I41" s="351">
        <v>28</v>
      </c>
      <c r="J41" s="263">
        <v>70</v>
      </c>
      <c r="K41" s="263">
        <v>28</v>
      </c>
      <c r="L41" s="264">
        <v>108.3094022043858</v>
      </c>
      <c r="M41" s="351">
        <v>0.79094456000000002</v>
      </c>
      <c r="N41" s="263">
        <v>1.9773613999999999</v>
      </c>
      <c r="O41" s="263">
        <v>0.79094456000000002</v>
      </c>
      <c r="P41" s="286">
        <v>3.0595261596575343</v>
      </c>
      <c r="Q41" s="341"/>
    </row>
    <row r="42" spans="1:17" ht="11.25" customHeight="1" x14ac:dyDescent="0.2">
      <c r="A42" s="126" t="s">
        <v>816</v>
      </c>
      <c r="B42" s="111" t="s">
        <v>670</v>
      </c>
      <c r="C42" s="111" t="s">
        <v>670</v>
      </c>
      <c r="D42" s="787">
        <v>13.22</v>
      </c>
      <c r="E42" s="282">
        <v>13.22</v>
      </c>
      <c r="F42" s="282">
        <v>8.8000000000000005E-3</v>
      </c>
      <c r="G42" s="786">
        <v>56.816119999999998</v>
      </c>
      <c r="H42" s="264">
        <v>1316.5454188679244</v>
      </c>
      <c r="I42" s="351">
        <v>187.71428571428572</v>
      </c>
      <c r="J42" s="263">
        <v>187.71428571428572</v>
      </c>
      <c r="K42" s="263">
        <v>187.71428571428572</v>
      </c>
      <c r="L42" s="264">
        <v>187.71428571428572</v>
      </c>
      <c r="M42" s="351">
        <v>10.665197382857142</v>
      </c>
      <c r="N42" s="263">
        <v>10.665197382857142</v>
      </c>
      <c r="O42" s="263">
        <v>10.665197382857142</v>
      </c>
      <c r="P42" s="286">
        <v>10.665197382857142</v>
      </c>
      <c r="Q42" s="341"/>
    </row>
    <row r="43" spans="1:17" ht="11.25" customHeight="1" x14ac:dyDescent="0.2">
      <c r="A43" s="126" t="s">
        <v>816</v>
      </c>
      <c r="B43" s="111" t="s">
        <v>112</v>
      </c>
      <c r="C43" s="111" t="s">
        <v>112</v>
      </c>
      <c r="D43" s="787">
        <v>388</v>
      </c>
      <c r="E43" s="282">
        <v>388</v>
      </c>
      <c r="F43" s="282">
        <v>1.1E-5</v>
      </c>
      <c r="G43" s="786">
        <v>64.476276999999996</v>
      </c>
      <c r="H43" s="264">
        <v>27437.384023899369</v>
      </c>
      <c r="I43" s="351">
        <v>0.18</v>
      </c>
      <c r="J43" s="263">
        <v>0.18</v>
      </c>
      <c r="K43" s="263">
        <v>1.8</v>
      </c>
      <c r="L43" s="264">
        <v>1.8</v>
      </c>
      <c r="M43" s="351">
        <v>1.1605729859999999E-2</v>
      </c>
      <c r="N43" s="263">
        <v>1.1605729859999999E-2</v>
      </c>
      <c r="O43" s="263">
        <v>0.1160572986</v>
      </c>
      <c r="P43" s="286">
        <v>0.1160572986</v>
      </c>
      <c r="Q43" s="341"/>
    </row>
    <row r="44" spans="1:17" ht="11.25" customHeight="1" x14ac:dyDescent="0.2">
      <c r="A44" s="126" t="s">
        <v>1047</v>
      </c>
      <c r="B44" s="111" t="s">
        <v>522</v>
      </c>
      <c r="C44" s="111" t="s">
        <v>522</v>
      </c>
      <c r="D44" s="787" t="s">
        <v>960</v>
      </c>
      <c r="E44" s="282" t="s">
        <v>960</v>
      </c>
      <c r="F44" s="282" t="s">
        <v>960</v>
      </c>
      <c r="G44" s="786" t="s">
        <v>816</v>
      </c>
      <c r="H44" s="264" t="s">
        <v>816</v>
      </c>
      <c r="I44" s="351">
        <v>11</v>
      </c>
      <c r="J44" s="263">
        <v>16</v>
      </c>
      <c r="K44" s="263">
        <v>11</v>
      </c>
      <c r="L44" s="264">
        <v>16</v>
      </c>
      <c r="M44" s="351" t="s">
        <v>1027</v>
      </c>
      <c r="N44" s="263" t="s">
        <v>1027</v>
      </c>
      <c r="O44" s="263" t="s">
        <v>1027</v>
      </c>
      <c r="P44" s="286" t="s">
        <v>1027</v>
      </c>
      <c r="Q44" s="341"/>
    </row>
    <row r="45" spans="1:17" ht="11.25" customHeight="1" x14ac:dyDescent="0.2">
      <c r="A45" s="126" t="s">
        <v>1047</v>
      </c>
      <c r="B45" s="111" t="s">
        <v>667</v>
      </c>
      <c r="C45" s="111" t="s">
        <v>667</v>
      </c>
      <c r="D45" s="787" t="s">
        <v>960</v>
      </c>
      <c r="E45" s="282" t="s">
        <v>960</v>
      </c>
      <c r="F45" s="282" t="s">
        <v>960</v>
      </c>
      <c r="G45" s="786" t="s">
        <v>816</v>
      </c>
      <c r="H45" s="264" t="s">
        <v>816</v>
      </c>
      <c r="I45" s="351">
        <v>20</v>
      </c>
      <c r="J45" s="263">
        <v>570</v>
      </c>
      <c r="K45" s="263">
        <v>20</v>
      </c>
      <c r="L45" s="264">
        <v>570</v>
      </c>
      <c r="M45" s="351" t="s">
        <v>1027</v>
      </c>
      <c r="N45" s="263" t="s">
        <v>1027</v>
      </c>
      <c r="O45" s="263" t="s">
        <v>1027</v>
      </c>
      <c r="P45" s="286" t="s">
        <v>1027</v>
      </c>
      <c r="Q45" s="341"/>
    </row>
    <row r="46" spans="1:17" ht="11.25" customHeight="1" x14ac:dyDescent="0.2">
      <c r="A46" s="126" t="s">
        <v>1047</v>
      </c>
      <c r="B46" s="111" t="s">
        <v>668</v>
      </c>
      <c r="C46" s="111" t="s">
        <v>668</v>
      </c>
      <c r="D46" s="787" t="s">
        <v>960</v>
      </c>
      <c r="E46" s="282" t="s">
        <v>960</v>
      </c>
      <c r="F46" s="282" t="s">
        <v>960</v>
      </c>
      <c r="G46" s="786" t="s">
        <v>816</v>
      </c>
      <c r="H46" s="264" t="s">
        <v>816</v>
      </c>
      <c r="I46" s="351">
        <v>4.3067846607669615</v>
      </c>
      <c r="J46" s="263">
        <v>4.3067846607669615</v>
      </c>
      <c r="K46" s="263">
        <v>11</v>
      </c>
      <c r="L46" s="264">
        <v>16</v>
      </c>
      <c r="M46" s="351" t="s">
        <v>1027</v>
      </c>
      <c r="N46" s="263" t="s">
        <v>1027</v>
      </c>
      <c r="O46" s="263" t="s">
        <v>1027</v>
      </c>
      <c r="P46" s="286" t="s">
        <v>1027</v>
      </c>
      <c r="Q46" s="341"/>
    </row>
    <row r="47" spans="1:17" ht="11.25" customHeight="1" x14ac:dyDescent="0.2">
      <c r="A47" s="126" t="s">
        <v>1047</v>
      </c>
      <c r="B47" s="111" t="s">
        <v>113</v>
      </c>
      <c r="C47" s="111" t="s">
        <v>694</v>
      </c>
      <c r="D47" s="787">
        <v>180500</v>
      </c>
      <c r="E47" s="282">
        <v>180500</v>
      </c>
      <c r="F47" s="282">
        <v>5.2000000000000002E-6</v>
      </c>
      <c r="G47" s="786">
        <v>29963.032276400001</v>
      </c>
      <c r="H47" s="264">
        <v>2.1662000795094341</v>
      </c>
      <c r="I47" s="351">
        <v>1</v>
      </c>
      <c r="J47" s="263">
        <v>1</v>
      </c>
      <c r="K47" s="263">
        <v>1</v>
      </c>
      <c r="L47" s="264">
        <v>1</v>
      </c>
      <c r="M47" s="351">
        <v>29.963032276400003</v>
      </c>
      <c r="N47" s="263">
        <v>29.963032276400003</v>
      </c>
      <c r="O47" s="263">
        <v>29.963032276400003</v>
      </c>
      <c r="P47" s="286">
        <v>29.963032276400003</v>
      </c>
      <c r="Q47" s="341"/>
    </row>
    <row r="48" spans="1:17" ht="11.25" customHeight="1" x14ac:dyDescent="0.2">
      <c r="A48" s="126" t="s">
        <v>1047</v>
      </c>
      <c r="B48" s="111" t="s">
        <v>114</v>
      </c>
      <c r="C48" s="111" t="s">
        <v>114</v>
      </c>
      <c r="D48" s="787" t="s">
        <v>960</v>
      </c>
      <c r="E48" s="282" t="s">
        <v>960</v>
      </c>
      <c r="F48" s="282" t="s">
        <v>960</v>
      </c>
      <c r="G48" s="786" t="s">
        <v>816</v>
      </c>
      <c r="H48" s="264" t="s">
        <v>816</v>
      </c>
      <c r="I48" s="351">
        <v>6.0164835164835164</v>
      </c>
      <c r="J48" s="263">
        <v>6.0164835164835164</v>
      </c>
      <c r="K48" s="263">
        <v>19</v>
      </c>
      <c r="L48" s="264">
        <v>120</v>
      </c>
      <c r="M48" s="351" t="s">
        <v>1027</v>
      </c>
      <c r="N48" s="263" t="s">
        <v>1027</v>
      </c>
      <c r="O48" s="263" t="s">
        <v>1027</v>
      </c>
      <c r="P48" s="286" t="s">
        <v>1027</v>
      </c>
      <c r="Q48" s="341"/>
    </row>
    <row r="49" spans="1:17" ht="11.25" customHeight="1" x14ac:dyDescent="0.2">
      <c r="A49" s="126" t="s">
        <v>1047</v>
      </c>
      <c r="B49" s="111" t="s">
        <v>115</v>
      </c>
      <c r="C49" s="111" t="s">
        <v>115</v>
      </c>
      <c r="D49" s="787" t="s">
        <v>960</v>
      </c>
      <c r="E49" s="282" t="s">
        <v>960</v>
      </c>
      <c r="F49" s="282" t="s">
        <v>960</v>
      </c>
      <c r="G49" s="786" t="s">
        <v>816</v>
      </c>
      <c r="H49" s="264" t="s">
        <v>816</v>
      </c>
      <c r="I49" s="351">
        <v>2.9</v>
      </c>
      <c r="J49" s="263">
        <v>2.9</v>
      </c>
      <c r="K49" s="263">
        <v>2.9</v>
      </c>
      <c r="L49" s="264">
        <v>2.9</v>
      </c>
      <c r="M49" s="351" t="s">
        <v>1027</v>
      </c>
      <c r="N49" s="263" t="s">
        <v>1027</v>
      </c>
      <c r="O49" s="263" t="s">
        <v>1027</v>
      </c>
      <c r="P49" s="286" t="s">
        <v>1027</v>
      </c>
      <c r="Q49" s="341"/>
    </row>
    <row r="50" spans="1:17" ht="11.25" customHeight="1" x14ac:dyDescent="0.2">
      <c r="A50" s="126" t="s">
        <v>1047</v>
      </c>
      <c r="B50" s="111" t="s">
        <v>116</v>
      </c>
      <c r="C50" s="111" t="s">
        <v>116</v>
      </c>
      <c r="D50" s="787" t="s">
        <v>960</v>
      </c>
      <c r="E50" s="282" t="s">
        <v>960</v>
      </c>
      <c r="F50" s="282">
        <v>1E-4</v>
      </c>
      <c r="G50" s="786" t="s">
        <v>816</v>
      </c>
      <c r="H50" s="264" t="s">
        <v>816</v>
      </c>
      <c r="I50" s="351">
        <v>1</v>
      </c>
      <c r="J50" s="263">
        <v>1</v>
      </c>
      <c r="K50" s="263">
        <v>1</v>
      </c>
      <c r="L50" s="264">
        <v>1</v>
      </c>
      <c r="M50" s="351" t="s">
        <v>1027</v>
      </c>
      <c r="N50" s="263" t="s">
        <v>1027</v>
      </c>
      <c r="O50" s="263" t="s">
        <v>1027</v>
      </c>
      <c r="P50" s="286" t="s">
        <v>1027</v>
      </c>
      <c r="Q50" s="341"/>
    </row>
    <row r="51" spans="1:17" ht="11.25" customHeight="1" x14ac:dyDescent="0.2">
      <c r="A51" s="126" t="s">
        <v>816</v>
      </c>
      <c r="B51" s="134" t="s">
        <v>70</v>
      </c>
      <c r="C51" s="134" t="s">
        <v>70</v>
      </c>
      <c r="D51" s="787">
        <v>89.07</v>
      </c>
      <c r="E51" s="282">
        <v>89.07</v>
      </c>
      <c r="F51" s="282">
        <v>1.9999999999999999E-11</v>
      </c>
      <c r="G51" s="786">
        <v>14.785620124139999</v>
      </c>
      <c r="H51" s="264">
        <v>37.874874009267401</v>
      </c>
      <c r="I51" s="351">
        <v>0.70825652469195688</v>
      </c>
      <c r="J51" s="263">
        <v>0.70825652469195688</v>
      </c>
      <c r="K51" s="263">
        <v>79</v>
      </c>
      <c r="L51" s="264">
        <v>520</v>
      </c>
      <c r="M51" s="351">
        <v>1.0472011924538857E-2</v>
      </c>
      <c r="N51" s="263">
        <v>1.0472011924538857E-2</v>
      </c>
      <c r="O51" s="263">
        <v>1.1680639898070599</v>
      </c>
      <c r="P51" s="286">
        <v>7.6885224645527996</v>
      </c>
      <c r="Q51" s="341"/>
    </row>
    <row r="52" spans="1:17" ht="11.25" customHeight="1" x14ac:dyDescent="0.2">
      <c r="A52" s="126" t="s">
        <v>816</v>
      </c>
      <c r="B52" s="111" t="s">
        <v>71</v>
      </c>
      <c r="C52" s="111" t="s">
        <v>71</v>
      </c>
      <c r="D52" s="787">
        <v>3.2</v>
      </c>
      <c r="E52" s="282">
        <v>3.2</v>
      </c>
      <c r="F52" s="282">
        <v>5.7000000000000001E-8</v>
      </c>
      <c r="G52" s="786">
        <v>0.53155379899999999</v>
      </c>
      <c r="H52" s="264">
        <v>59838.618575220135</v>
      </c>
      <c r="I52" s="351">
        <v>200</v>
      </c>
      <c r="J52" s="263">
        <v>200</v>
      </c>
      <c r="K52" s="263">
        <v>300</v>
      </c>
      <c r="L52" s="264">
        <v>3000</v>
      </c>
      <c r="M52" s="351">
        <v>0.1063107598</v>
      </c>
      <c r="N52" s="263">
        <v>0.1063107598</v>
      </c>
      <c r="O52" s="263">
        <v>0.15946613969999998</v>
      </c>
      <c r="P52" s="286">
        <v>1.5946613970000001</v>
      </c>
      <c r="Q52" s="341"/>
    </row>
    <row r="53" spans="1:17" ht="11.25" customHeight="1" x14ac:dyDescent="0.2">
      <c r="A53" s="126" t="s">
        <v>1047</v>
      </c>
      <c r="B53" s="111" t="s">
        <v>117</v>
      </c>
      <c r="C53" s="111" t="s">
        <v>138</v>
      </c>
      <c r="D53" s="787">
        <v>1912000</v>
      </c>
      <c r="E53" s="282">
        <v>1912000</v>
      </c>
      <c r="F53" s="282">
        <v>1.4000000000000001E-7</v>
      </c>
      <c r="G53" s="786">
        <v>317392.00086898002</v>
      </c>
      <c r="H53" s="264">
        <v>28.680250002744973</v>
      </c>
      <c r="I53" s="351">
        <v>2.1533923303834808E-2</v>
      </c>
      <c r="J53" s="263">
        <v>2.1533923303834808E-2</v>
      </c>
      <c r="K53" s="263">
        <v>0.8</v>
      </c>
      <c r="L53" s="264">
        <v>1.25</v>
      </c>
      <c r="M53" s="351">
        <v>28.680250002744973</v>
      </c>
      <c r="N53" s="263">
        <v>28.680250002744973</v>
      </c>
      <c r="O53" s="263">
        <v>253.91360069518402</v>
      </c>
      <c r="P53" s="286">
        <v>396.74000108622505</v>
      </c>
      <c r="Q53" s="341"/>
    </row>
    <row r="54" spans="1:17" ht="11.25" customHeight="1" x14ac:dyDescent="0.2">
      <c r="A54" s="126" t="s">
        <v>816</v>
      </c>
      <c r="B54" s="111" t="s">
        <v>311</v>
      </c>
      <c r="C54" s="111" t="s">
        <v>311</v>
      </c>
      <c r="D54" s="787">
        <v>115.8</v>
      </c>
      <c r="E54" s="282">
        <v>115.8</v>
      </c>
      <c r="F54" s="282">
        <v>1.4999999999999999E-4</v>
      </c>
      <c r="G54" s="786">
        <v>20.153849999999998</v>
      </c>
      <c r="H54" s="264">
        <v>979.0010943396228</v>
      </c>
      <c r="I54" s="351">
        <v>0.04</v>
      </c>
      <c r="J54" s="263">
        <v>0.04</v>
      </c>
      <c r="K54" s="263">
        <v>0.04</v>
      </c>
      <c r="L54" s="264">
        <v>0.04</v>
      </c>
      <c r="M54" s="351">
        <v>8.061539999999999E-4</v>
      </c>
      <c r="N54" s="263">
        <v>8.061539999999999E-4</v>
      </c>
      <c r="O54" s="263">
        <v>8.061539999999999E-4</v>
      </c>
      <c r="P54" s="286">
        <v>8.061539999999999E-4</v>
      </c>
      <c r="Q54" s="341"/>
    </row>
    <row r="55" spans="1:17" ht="11.25" customHeight="1" x14ac:dyDescent="0.2">
      <c r="A55" s="126" t="s">
        <v>816</v>
      </c>
      <c r="B55" s="111" t="s">
        <v>118</v>
      </c>
      <c r="C55" s="111" t="s">
        <v>118</v>
      </c>
      <c r="D55" s="787">
        <v>31.82</v>
      </c>
      <c r="E55" s="282">
        <v>31.82</v>
      </c>
      <c r="F55" s="282">
        <v>7.7999999999999999E-4</v>
      </c>
      <c r="G55" s="786">
        <v>10.12358</v>
      </c>
      <c r="H55" s="264">
        <v>801.84022641509443</v>
      </c>
      <c r="I55" s="351">
        <v>0.92747878233470538</v>
      </c>
      <c r="J55" s="263">
        <v>0.92747878233470538</v>
      </c>
      <c r="K55" s="263">
        <v>34</v>
      </c>
      <c r="L55" s="264">
        <v>2900</v>
      </c>
      <c r="M55" s="351">
        <v>9.389405651267977E-3</v>
      </c>
      <c r="N55" s="263">
        <v>9.389405651267977E-3</v>
      </c>
      <c r="O55" s="263">
        <v>0.34420172000000004</v>
      </c>
      <c r="P55" s="286">
        <v>29.358382000000002</v>
      </c>
      <c r="Q55" s="341"/>
    </row>
    <row r="56" spans="1:17" ht="11.25" customHeight="1" x14ac:dyDescent="0.2">
      <c r="A56" s="126" t="s">
        <v>816</v>
      </c>
      <c r="B56" s="111" t="s">
        <v>431</v>
      </c>
      <c r="C56" s="111" t="s">
        <v>431</v>
      </c>
      <c r="D56" s="787">
        <v>39.6</v>
      </c>
      <c r="E56" s="282">
        <v>39.6</v>
      </c>
      <c r="F56" s="282">
        <v>6.4999999999999997E-4</v>
      </c>
      <c r="G56" s="786">
        <v>10.60815</v>
      </c>
      <c r="H56" s="264">
        <v>1340.0012641509431</v>
      </c>
      <c r="I56" s="351">
        <v>0.04</v>
      </c>
      <c r="J56" s="263">
        <v>0.04</v>
      </c>
      <c r="K56" s="263">
        <v>18.617708877383702</v>
      </c>
      <c r="L56" s="264">
        <v>18.617708877383702</v>
      </c>
      <c r="M56" s="351">
        <v>4.2432600000000004E-4</v>
      </c>
      <c r="N56" s="263">
        <v>4.2432600000000004E-4</v>
      </c>
      <c r="O56" s="263">
        <v>0.19749944842761794</v>
      </c>
      <c r="P56" s="286">
        <v>0.19749944842761794</v>
      </c>
      <c r="Q56" s="341"/>
    </row>
    <row r="57" spans="1:17" ht="11.25" customHeight="1" x14ac:dyDescent="0.2">
      <c r="A57" s="126" t="s">
        <v>816</v>
      </c>
      <c r="B57" s="111" t="s">
        <v>119</v>
      </c>
      <c r="C57" s="111" t="s">
        <v>119</v>
      </c>
      <c r="D57" s="787">
        <v>382.9</v>
      </c>
      <c r="E57" s="282">
        <v>382.9</v>
      </c>
      <c r="F57" s="282">
        <v>1.9E-3</v>
      </c>
      <c r="G57" s="786">
        <v>75.354699999999994</v>
      </c>
      <c r="H57" s="264">
        <v>376.29790188679249</v>
      </c>
      <c r="I57" s="351">
        <v>10</v>
      </c>
      <c r="J57" s="263">
        <v>10</v>
      </c>
      <c r="K57" s="263">
        <v>14</v>
      </c>
      <c r="L57" s="264">
        <v>100</v>
      </c>
      <c r="M57" s="351">
        <v>0.75354699999999997</v>
      </c>
      <c r="N57" s="263">
        <v>0.75354699999999997</v>
      </c>
      <c r="O57" s="263">
        <v>1.0549658</v>
      </c>
      <c r="P57" s="286">
        <v>7.5354699999999992</v>
      </c>
      <c r="Q57" s="341"/>
    </row>
    <row r="58" spans="1:17" ht="11.25" customHeight="1" x14ac:dyDescent="0.2">
      <c r="A58" s="126" t="s">
        <v>816</v>
      </c>
      <c r="B58" s="111" t="s">
        <v>188</v>
      </c>
      <c r="C58" s="111" t="s">
        <v>188</v>
      </c>
      <c r="D58" s="787">
        <v>617</v>
      </c>
      <c r="E58" s="282">
        <v>617</v>
      </c>
      <c r="F58" s="282">
        <v>1.9E-3</v>
      </c>
      <c r="G58" s="786">
        <v>114.21530000000001</v>
      </c>
      <c r="H58" s="264">
        <v>595.41254867924533</v>
      </c>
      <c r="I58" s="351">
        <v>5</v>
      </c>
      <c r="J58" s="263">
        <v>5</v>
      </c>
      <c r="K58" s="263">
        <v>22</v>
      </c>
      <c r="L58" s="264">
        <v>370</v>
      </c>
      <c r="M58" s="351">
        <v>0.5710765000000001</v>
      </c>
      <c r="N58" s="263">
        <v>0.5710765000000001</v>
      </c>
      <c r="O58" s="263">
        <v>2.5127366000000002</v>
      </c>
      <c r="P58" s="286">
        <v>42.259661000000008</v>
      </c>
      <c r="Q58" s="341"/>
    </row>
    <row r="59" spans="1:17" ht="11.25" customHeight="1" x14ac:dyDescent="0.2">
      <c r="A59" s="126" t="s">
        <v>816</v>
      </c>
      <c r="B59" s="111" t="s">
        <v>189</v>
      </c>
      <c r="C59" s="111" t="s">
        <v>189</v>
      </c>
      <c r="D59" s="787">
        <v>375.3</v>
      </c>
      <c r="E59" s="282">
        <v>375.3</v>
      </c>
      <c r="F59" s="282">
        <v>2.3999999999999998E-3</v>
      </c>
      <c r="G59" s="786">
        <v>77.196600000000004</v>
      </c>
      <c r="H59" s="264">
        <v>192.72502471698112</v>
      </c>
      <c r="I59" s="351">
        <v>5</v>
      </c>
      <c r="J59" s="263">
        <v>5</v>
      </c>
      <c r="K59" s="263">
        <v>9.4</v>
      </c>
      <c r="L59" s="264">
        <v>110</v>
      </c>
      <c r="M59" s="351">
        <v>0.38598300000000002</v>
      </c>
      <c r="N59" s="263">
        <v>0.38598300000000002</v>
      </c>
      <c r="O59" s="263">
        <v>0.72564804000000005</v>
      </c>
      <c r="P59" s="286">
        <v>8.4916260000000001</v>
      </c>
      <c r="Q59" s="341"/>
    </row>
    <row r="60" spans="1:17" ht="11.25" customHeight="1" x14ac:dyDescent="0.2">
      <c r="A60" s="126" t="s">
        <v>816</v>
      </c>
      <c r="B60" s="111" t="s">
        <v>190</v>
      </c>
      <c r="C60" s="111" t="s">
        <v>190</v>
      </c>
      <c r="D60" s="787">
        <v>3190</v>
      </c>
      <c r="E60" s="282">
        <v>3190</v>
      </c>
      <c r="F60" s="282">
        <v>2.8E-11</v>
      </c>
      <c r="G60" s="786">
        <v>529.5400001737961</v>
      </c>
      <c r="H60" s="264">
        <v>59.644000000704231</v>
      </c>
      <c r="I60" s="351">
        <v>0.17312937270247838</v>
      </c>
      <c r="J60" s="263">
        <v>0.17312937270247838</v>
      </c>
      <c r="K60" s="263">
        <v>4.5</v>
      </c>
      <c r="L60" s="264">
        <v>41</v>
      </c>
      <c r="M60" s="351">
        <v>9.1678928050959618E-2</v>
      </c>
      <c r="N60" s="263">
        <v>9.1678928050959618E-2</v>
      </c>
      <c r="O60" s="263">
        <v>2.3829300007820824</v>
      </c>
      <c r="P60" s="286">
        <v>21.711140007125639</v>
      </c>
      <c r="Q60" s="341"/>
    </row>
    <row r="61" spans="1:17" ht="11.25" customHeight="1" x14ac:dyDescent="0.2">
      <c r="A61" s="126" t="s">
        <v>1047</v>
      </c>
      <c r="B61" s="111" t="s">
        <v>286</v>
      </c>
      <c r="C61" s="111" t="s">
        <v>801</v>
      </c>
      <c r="D61" s="787">
        <v>117500</v>
      </c>
      <c r="E61" s="282">
        <v>117500</v>
      </c>
      <c r="F61" s="282">
        <v>6.6000000000000003E-6</v>
      </c>
      <c r="G61" s="786">
        <v>19505.040966199998</v>
      </c>
      <c r="H61" s="264">
        <v>63.459004600188678</v>
      </c>
      <c r="I61" s="351">
        <v>1.0999999999999999E-2</v>
      </c>
      <c r="J61" s="263">
        <v>0.19</v>
      </c>
      <c r="K61" s="263">
        <v>1.0999999999999999E-2</v>
      </c>
      <c r="L61" s="264">
        <v>0.19</v>
      </c>
      <c r="M61" s="351">
        <v>63.459004600188678</v>
      </c>
      <c r="N61" s="263">
        <v>63.459004600188678</v>
      </c>
      <c r="O61" s="263">
        <v>63.459004600188678</v>
      </c>
      <c r="P61" s="286">
        <v>63.459004600188678</v>
      </c>
      <c r="Q61" s="341"/>
    </row>
    <row r="62" spans="1:17" ht="11.25" customHeight="1" x14ac:dyDescent="0.2">
      <c r="A62" s="126" t="s">
        <v>1047</v>
      </c>
      <c r="B62" s="111" t="s">
        <v>287</v>
      </c>
      <c r="C62" s="111" t="s">
        <v>639</v>
      </c>
      <c r="D62" s="787">
        <v>117500</v>
      </c>
      <c r="E62" s="282">
        <v>117500</v>
      </c>
      <c r="F62" s="282">
        <v>4.1999999999999998E-5</v>
      </c>
      <c r="G62" s="786">
        <v>19505.260694000001</v>
      </c>
      <c r="H62" s="264">
        <v>28.204012872955982</v>
      </c>
      <c r="I62" s="351">
        <v>4.6214816596816873E-2</v>
      </c>
      <c r="J62" s="263">
        <v>4.6214816596816873E-2</v>
      </c>
      <c r="K62" s="263">
        <v>0.41</v>
      </c>
      <c r="L62" s="264">
        <v>7</v>
      </c>
      <c r="M62" s="351">
        <v>28.204012872955982</v>
      </c>
      <c r="N62" s="263">
        <v>28.204012872955982</v>
      </c>
      <c r="O62" s="263">
        <v>28.204012872955982</v>
      </c>
      <c r="P62" s="286">
        <v>136.53682485800002</v>
      </c>
      <c r="Q62" s="341"/>
    </row>
    <row r="63" spans="1:17" ht="11.25" customHeight="1" x14ac:dyDescent="0.2">
      <c r="A63" s="126" t="s">
        <v>1047</v>
      </c>
      <c r="B63" s="111" t="s">
        <v>288</v>
      </c>
      <c r="C63" s="111" t="s">
        <v>640</v>
      </c>
      <c r="D63" s="787">
        <v>168600</v>
      </c>
      <c r="E63" s="282">
        <v>168600</v>
      </c>
      <c r="F63" s="282">
        <v>8.3000000000000002E-6</v>
      </c>
      <c r="G63" s="786">
        <v>27987.651518100003</v>
      </c>
      <c r="H63" s="264">
        <v>5.5643503540062893</v>
      </c>
      <c r="I63" s="351">
        <v>1E-3</v>
      </c>
      <c r="J63" s="263">
        <v>1.2999999999999999E-2</v>
      </c>
      <c r="K63" s="263">
        <v>1E-3</v>
      </c>
      <c r="L63" s="264">
        <v>1.2999999999999999E-2</v>
      </c>
      <c r="M63" s="351">
        <v>5.5643503540062893</v>
      </c>
      <c r="N63" s="263">
        <v>5.5643503540062893</v>
      </c>
      <c r="O63" s="263">
        <v>5.5643503540062893</v>
      </c>
      <c r="P63" s="286">
        <v>5.5643503540062893</v>
      </c>
      <c r="Q63" s="341"/>
    </row>
    <row r="64" spans="1:17" ht="11.25" customHeight="1" x14ac:dyDescent="0.2">
      <c r="A64" s="126" t="s">
        <v>816</v>
      </c>
      <c r="B64" s="111" t="s">
        <v>196</v>
      </c>
      <c r="C64" s="111" t="s">
        <v>196</v>
      </c>
      <c r="D64" s="787">
        <v>31.82</v>
      </c>
      <c r="E64" s="282">
        <v>31.82</v>
      </c>
      <c r="F64" s="282">
        <v>5.5999999999999999E-3</v>
      </c>
      <c r="G64" s="786">
        <v>40.041319999999999</v>
      </c>
      <c r="H64" s="264">
        <v>1685.682837735849</v>
      </c>
      <c r="I64" s="351">
        <v>2.7925587871878932</v>
      </c>
      <c r="J64" s="263">
        <v>2.7925587871878932</v>
      </c>
      <c r="K64" s="263">
        <v>47</v>
      </c>
      <c r="L64" s="264">
        <v>830</v>
      </c>
      <c r="M64" s="351">
        <v>0.11181774001660233</v>
      </c>
      <c r="N64" s="263">
        <v>0.11181774001660233</v>
      </c>
      <c r="O64" s="263">
        <v>1.88194204</v>
      </c>
      <c r="P64" s="286">
        <v>33.234295599999996</v>
      </c>
      <c r="Q64" s="341"/>
    </row>
    <row r="65" spans="1:17" ht="11.25" customHeight="1" x14ac:dyDescent="0.2">
      <c r="A65" s="126" t="s">
        <v>816</v>
      </c>
      <c r="B65" s="111" t="s">
        <v>197</v>
      </c>
      <c r="C65" s="111" t="s">
        <v>197</v>
      </c>
      <c r="D65" s="787">
        <v>39.6</v>
      </c>
      <c r="E65" s="282">
        <v>39.6</v>
      </c>
      <c r="F65" s="282">
        <v>1.1999999999999999E-3</v>
      </c>
      <c r="G65" s="786">
        <v>14.022</v>
      </c>
      <c r="H65" s="264">
        <v>2981.506415094339</v>
      </c>
      <c r="I65" s="351">
        <v>5</v>
      </c>
      <c r="J65" s="263">
        <v>5</v>
      </c>
      <c r="K65" s="263">
        <v>182.45621075944572</v>
      </c>
      <c r="L65" s="264">
        <v>182.45621075944572</v>
      </c>
      <c r="M65" s="351">
        <v>7.0110000000000006E-2</v>
      </c>
      <c r="N65" s="263">
        <v>7.0110000000000006E-2</v>
      </c>
      <c r="O65" s="263">
        <v>2.5584009872689482</v>
      </c>
      <c r="P65" s="286">
        <v>2.5584009872689482</v>
      </c>
      <c r="Q65" s="341"/>
    </row>
    <row r="66" spans="1:17" ht="11.25" customHeight="1" x14ac:dyDescent="0.2">
      <c r="A66" s="126" t="s">
        <v>816</v>
      </c>
      <c r="B66" s="111" t="s">
        <v>243</v>
      </c>
      <c r="C66" s="111" t="s">
        <v>243</v>
      </c>
      <c r="D66" s="787">
        <v>31.82</v>
      </c>
      <c r="E66" s="282">
        <v>31.82</v>
      </c>
      <c r="F66" s="282">
        <v>2.5999999999999999E-2</v>
      </c>
      <c r="G66" s="786">
        <v>166.66412</v>
      </c>
      <c r="H66" s="264">
        <v>1207.9647647798743</v>
      </c>
      <c r="I66" s="351">
        <v>7</v>
      </c>
      <c r="J66" s="263">
        <v>7</v>
      </c>
      <c r="K66" s="263">
        <v>25</v>
      </c>
      <c r="L66" s="264">
        <v>3900</v>
      </c>
      <c r="M66" s="351">
        <v>1.1666488400000001</v>
      </c>
      <c r="N66" s="263">
        <v>1.1666488400000001</v>
      </c>
      <c r="O66" s="263">
        <v>4.1666030000000003</v>
      </c>
      <c r="P66" s="286">
        <v>649.99006799999995</v>
      </c>
      <c r="Q66" s="341"/>
    </row>
    <row r="67" spans="1:17" ht="11.25" customHeight="1" x14ac:dyDescent="0.2">
      <c r="A67" s="126" t="s">
        <v>816</v>
      </c>
      <c r="B67" s="111" t="s">
        <v>244</v>
      </c>
      <c r="C67" s="111" t="s">
        <v>244</v>
      </c>
      <c r="D67" s="787">
        <v>39.6</v>
      </c>
      <c r="E67" s="282">
        <v>39.6</v>
      </c>
      <c r="F67" s="282">
        <v>4.1000000000000003E-3</v>
      </c>
      <c r="G67" s="786">
        <v>32.022300000000001</v>
      </c>
      <c r="H67" s="264">
        <v>2370.3051194968548</v>
      </c>
      <c r="I67" s="351">
        <v>70</v>
      </c>
      <c r="J67" s="263">
        <v>70</v>
      </c>
      <c r="K67" s="263">
        <v>620</v>
      </c>
      <c r="L67" s="264">
        <v>1274.1487170213863</v>
      </c>
      <c r="M67" s="351">
        <v>2.2415610000000004</v>
      </c>
      <c r="N67" s="263">
        <v>2.2415610000000004</v>
      </c>
      <c r="O67" s="263">
        <v>19.853826000000002</v>
      </c>
      <c r="P67" s="286">
        <v>40.801172461073939</v>
      </c>
      <c r="Q67" s="341"/>
    </row>
    <row r="68" spans="1:17" ht="11.25" customHeight="1" x14ac:dyDescent="0.2">
      <c r="A68" s="126" t="s">
        <v>816</v>
      </c>
      <c r="B68" s="111" t="s">
        <v>191</v>
      </c>
      <c r="C68" s="111" t="s">
        <v>191</v>
      </c>
      <c r="D68" s="787">
        <v>39.6</v>
      </c>
      <c r="E68" s="282">
        <v>39.6</v>
      </c>
      <c r="F68" s="282">
        <v>9.4000000000000004E-3</v>
      </c>
      <c r="G68" s="786">
        <v>64.91940000000001</v>
      </c>
      <c r="H68" s="264">
        <v>1851.1077232704401</v>
      </c>
      <c r="I68" s="351">
        <v>100</v>
      </c>
      <c r="J68" s="263">
        <v>100</v>
      </c>
      <c r="K68" s="263">
        <v>558</v>
      </c>
      <c r="L68" s="264">
        <v>2600</v>
      </c>
      <c r="M68" s="351">
        <v>6.4919400000000014</v>
      </c>
      <c r="N68" s="263">
        <v>6.4919400000000014</v>
      </c>
      <c r="O68" s="263">
        <v>36.225025200000005</v>
      </c>
      <c r="P68" s="286">
        <v>168.79044000000005</v>
      </c>
      <c r="Q68" s="341"/>
    </row>
    <row r="69" spans="1:17" ht="11.25" customHeight="1" x14ac:dyDescent="0.2">
      <c r="A69" s="126" t="s">
        <v>816</v>
      </c>
      <c r="B69" s="111" t="s">
        <v>805</v>
      </c>
      <c r="C69" s="111" t="s">
        <v>805</v>
      </c>
      <c r="D69" s="787">
        <v>147</v>
      </c>
      <c r="E69" s="282">
        <v>147</v>
      </c>
      <c r="F69" s="282">
        <v>4.3000000000000003E-6</v>
      </c>
      <c r="G69" s="786">
        <v>24.428690100000001</v>
      </c>
      <c r="H69" s="264">
        <v>5450.2891188679241</v>
      </c>
      <c r="I69" s="351">
        <v>0.3</v>
      </c>
      <c r="J69" s="263">
        <v>0.3</v>
      </c>
      <c r="K69" s="263">
        <v>3</v>
      </c>
      <c r="L69" s="264">
        <v>3</v>
      </c>
      <c r="M69" s="351">
        <v>7.3286070299999999E-3</v>
      </c>
      <c r="N69" s="263">
        <v>7.3286070299999999E-3</v>
      </c>
      <c r="O69" s="263">
        <v>7.3286070300000006E-2</v>
      </c>
      <c r="P69" s="286">
        <v>7.3286070300000006E-2</v>
      </c>
      <c r="Q69" s="341"/>
    </row>
    <row r="70" spans="1:17" ht="11.25" customHeight="1" x14ac:dyDescent="0.2">
      <c r="A70" s="126" t="s">
        <v>816</v>
      </c>
      <c r="B70" s="111" t="s">
        <v>72</v>
      </c>
      <c r="C70" s="111" t="s">
        <v>72</v>
      </c>
      <c r="D70" s="787">
        <v>29.63</v>
      </c>
      <c r="E70" s="282">
        <v>29.63</v>
      </c>
      <c r="F70" s="282">
        <v>3.5000000000000002E-8</v>
      </c>
      <c r="G70" s="786">
        <v>4.9187972450000004</v>
      </c>
      <c r="H70" s="264">
        <v>188.0572394262893</v>
      </c>
      <c r="I70" s="351">
        <v>70</v>
      </c>
      <c r="J70" s="263">
        <v>70</v>
      </c>
      <c r="K70" s="263">
        <v>70</v>
      </c>
      <c r="L70" s="264">
        <v>130</v>
      </c>
      <c r="M70" s="351">
        <v>0.34431580715000004</v>
      </c>
      <c r="N70" s="263">
        <v>0.34431580715000004</v>
      </c>
      <c r="O70" s="263">
        <v>0.34431580715000004</v>
      </c>
      <c r="P70" s="286">
        <v>0.63944364185000002</v>
      </c>
      <c r="Q70" s="341"/>
    </row>
    <row r="71" spans="1:17" ht="11.25" customHeight="1" x14ac:dyDescent="0.2">
      <c r="A71" s="126" t="s">
        <v>816</v>
      </c>
      <c r="B71" s="111" t="s">
        <v>806</v>
      </c>
      <c r="C71" s="111" t="s">
        <v>806</v>
      </c>
      <c r="D71" s="787">
        <v>60.7</v>
      </c>
      <c r="E71" s="282">
        <v>60.7</v>
      </c>
      <c r="F71" s="282">
        <v>2.8E-3</v>
      </c>
      <c r="G71" s="786">
        <v>27.455800000000004</v>
      </c>
      <c r="H71" s="264">
        <v>1363.3675471698114</v>
      </c>
      <c r="I71" s="351">
        <v>5</v>
      </c>
      <c r="J71" s="263">
        <v>5</v>
      </c>
      <c r="K71" s="263">
        <v>100</v>
      </c>
      <c r="L71" s="264">
        <v>100</v>
      </c>
      <c r="M71" s="351">
        <v>0.13727900000000004</v>
      </c>
      <c r="N71" s="263">
        <v>0.13727900000000004</v>
      </c>
      <c r="O71" s="263">
        <v>2.7455800000000004</v>
      </c>
      <c r="P71" s="286">
        <v>2.7455800000000004</v>
      </c>
      <c r="Q71" s="341"/>
    </row>
    <row r="72" spans="1:17" ht="11.25" customHeight="1" x14ac:dyDescent="0.2">
      <c r="A72" s="126" t="s">
        <v>816</v>
      </c>
      <c r="B72" s="111" t="s">
        <v>245</v>
      </c>
      <c r="C72" s="111" t="s">
        <v>245</v>
      </c>
      <c r="D72" s="787">
        <v>72.17</v>
      </c>
      <c r="E72" s="282">
        <v>72.17</v>
      </c>
      <c r="F72" s="282">
        <v>3.5999999999999999E-3</v>
      </c>
      <c r="G72" s="786">
        <v>34.325420000000001</v>
      </c>
      <c r="H72" s="264">
        <v>1571.9654339622643</v>
      </c>
      <c r="I72" s="351">
        <v>0.06</v>
      </c>
      <c r="J72" s="263">
        <v>0.50102951269732321</v>
      </c>
      <c r="K72" s="263">
        <v>0.06</v>
      </c>
      <c r="L72" s="264">
        <v>260</v>
      </c>
      <c r="M72" s="351">
        <v>2.0595252000000001E-3</v>
      </c>
      <c r="N72" s="263">
        <v>1.7198048455730953E-2</v>
      </c>
      <c r="O72" s="263">
        <v>2.0595252000000001E-3</v>
      </c>
      <c r="P72" s="286">
        <v>8.9246092000000008</v>
      </c>
      <c r="Q72" s="341"/>
    </row>
    <row r="73" spans="1:17" ht="11.25" customHeight="1" x14ac:dyDescent="0.2">
      <c r="A73" s="126" t="s">
        <v>1047</v>
      </c>
      <c r="B73" s="111" t="s">
        <v>807</v>
      </c>
      <c r="C73" s="111" t="s">
        <v>819</v>
      </c>
      <c r="D73" s="787">
        <v>20090</v>
      </c>
      <c r="E73" s="282">
        <v>20090</v>
      </c>
      <c r="F73" s="282">
        <v>1.0000000000000001E-5</v>
      </c>
      <c r="G73" s="786">
        <v>3335.00207</v>
      </c>
      <c r="H73" s="264">
        <v>23.524815135188682</v>
      </c>
      <c r="I73" s="351">
        <v>1.9E-3</v>
      </c>
      <c r="J73" s="263">
        <v>1.1129745388016466E-2</v>
      </c>
      <c r="K73" s="263">
        <v>1.9E-3</v>
      </c>
      <c r="L73" s="264">
        <v>0.71</v>
      </c>
      <c r="M73" s="351">
        <v>23.524815135188682</v>
      </c>
      <c r="N73" s="263">
        <v>23.524815135188682</v>
      </c>
      <c r="O73" s="263">
        <v>23.524815135188682</v>
      </c>
      <c r="P73" s="286">
        <v>23.524815135188682</v>
      </c>
      <c r="Q73" s="341"/>
    </row>
    <row r="74" spans="1:17" ht="11.25" customHeight="1" x14ac:dyDescent="0.2">
      <c r="A74" s="126" t="s">
        <v>816</v>
      </c>
      <c r="B74" s="111" t="s">
        <v>808</v>
      </c>
      <c r="C74" s="111" t="s">
        <v>808</v>
      </c>
      <c r="D74" s="787">
        <v>104.9</v>
      </c>
      <c r="E74" s="282">
        <v>104.9</v>
      </c>
      <c r="F74" s="282">
        <v>6.0999999999999998E-7</v>
      </c>
      <c r="G74" s="786">
        <v>17.417186270000002</v>
      </c>
      <c r="H74" s="264">
        <v>787.75711132075469</v>
      </c>
      <c r="I74" s="351">
        <v>210</v>
      </c>
      <c r="J74" s="263">
        <v>980</v>
      </c>
      <c r="K74" s="263">
        <v>210</v>
      </c>
      <c r="L74" s="264">
        <v>980</v>
      </c>
      <c r="M74" s="351">
        <v>3.6576091167000007</v>
      </c>
      <c r="N74" s="263">
        <v>17.068842544600002</v>
      </c>
      <c r="O74" s="263">
        <v>3.6576091167000007</v>
      </c>
      <c r="P74" s="286">
        <v>17.068842544600002</v>
      </c>
      <c r="Q74" s="341"/>
    </row>
    <row r="75" spans="1:17" ht="11.25" customHeight="1" x14ac:dyDescent="0.2">
      <c r="A75" s="126" t="s">
        <v>816</v>
      </c>
      <c r="B75" s="111" t="s">
        <v>810</v>
      </c>
      <c r="C75" s="111" t="s">
        <v>810</v>
      </c>
      <c r="D75" s="787">
        <v>491.8</v>
      </c>
      <c r="E75" s="282">
        <v>491.8</v>
      </c>
      <c r="F75" s="282">
        <v>9.5000000000000001E-7</v>
      </c>
      <c r="G75" s="786">
        <v>81.64469665</v>
      </c>
      <c r="H75" s="264">
        <v>24009.854104358492</v>
      </c>
      <c r="I75" s="351">
        <v>120</v>
      </c>
      <c r="J75" s="263">
        <v>400</v>
      </c>
      <c r="K75" s="263">
        <v>120</v>
      </c>
      <c r="L75" s="264">
        <v>700</v>
      </c>
      <c r="M75" s="351">
        <v>9.7973635980000005</v>
      </c>
      <c r="N75" s="263">
        <v>32.657878660000002</v>
      </c>
      <c r="O75" s="263">
        <v>9.7973635980000005</v>
      </c>
      <c r="P75" s="286">
        <v>57.151287655000004</v>
      </c>
      <c r="Q75" s="341"/>
    </row>
    <row r="76" spans="1:17" ht="11.25" customHeight="1" x14ac:dyDescent="0.2">
      <c r="A76" s="126" t="s">
        <v>816</v>
      </c>
      <c r="B76" s="111" t="s">
        <v>809</v>
      </c>
      <c r="C76" s="111" t="s">
        <v>809</v>
      </c>
      <c r="D76" s="787">
        <v>140</v>
      </c>
      <c r="E76" s="282">
        <v>140</v>
      </c>
      <c r="F76" s="282">
        <v>1.05E-7</v>
      </c>
      <c r="G76" s="786">
        <v>23.240651735000004</v>
      </c>
      <c r="H76" s="264">
        <v>4700.0040795911955</v>
      </c>
      <c r="I76" s="351">
        <v>1100</v>
      </c>
      <c r="J76" s="263">
        <v>3200</v>
      </c>
      <c r="K76" s="263">
        <v>1100</v>
      </c>
      <c r="L76" s="264">
        <v>3200</v>
      </c>
      <c r="M76" s="351">
        <v>25.564716908500003</v>
      </c>
      <c r="N76" s="263">
        <v>74.37008555200002</v>
      </c>
      <c r="O76" s="263">
        <v>25.564716908500003</v>
      </c>
      <c r="P76" s="286">
        <v>74.37008555200002</v>
      </c>
      <c r="Q76" s="341"/>
    </row>
    <row r="77" spans="1:17" ht="11.25" customHeight="1" x14ac:dyDescent="0.2">
      <c r="A77" s="126" t="s">
        <v>816</v>
      </c>
      <c r="B77" s="134" t="s">
        <v>73</v>
      </c>
      <c r="C77" s="134" t="s">
        <v>73</v>
      </c>
      <c r="D77" s="787">
        <v>351.6</v>
      </c>
      <c r="E77" s="282">
        <v>351.6</v>
      </c>
      <c r="F77" s="282">
        <v>4.9000000000000002E-8</v>
      </c>
      <c r="G77" s="786">
        <v>58.365904143000009</v>
      </c>
      <c r="H77" s="264">
        <v>1177.7170018025158</v>
      </c>
      <c r="I77" s="351">
        <v>2.0054945054945055</v>
      </c>
      <c r="J77" s="263">
        <v>2.0054945054945055</v>
      </c>
      <c r="K77" s="263">
        <v>10</v>
      </c>
      <c r="L77" s="264">
        <v>100</v>
      </c>
      <c r="M77" s="351">
        <v>0.11705250006700552</v>
      </c>
      <c r="N77" s="263">
        <v>0.11705250006700552</v>
      </c>
      <c r="O77" s="263">
        <v>0.58365904143000014</v>
      </c>
      <c r="P77" s="286">
        <v>5.8365904143000007</v>
      </c>
      <c r="Q77" s="341"/>
    </row>
    <row r="78" spans="1:17" ht="11.25" customHeight="1" x14ac:dyDescent="0.2">
      <c r="A78" s="126" t="s">
        <v>816</v>
      </c>
      <c r="B78" s="111" t="s">
        <v>246</v>
      </c>
      <c r="C78" s="111" t="s">
        <v>246</v>
      </c>
      <c r="D78" s="787">
        <v>460.8</v>
      </c>
      <c r="E78" s="282">
        <v>460.8</v>
      </c>
      <c r="F78" s="282">
        <v>8.6000000000000002E-8</v>
      </c>
      <c r="G78" s="786">
        <v>76.493333802000009</v>
      </c>
      <c r="H78" s="264">
        <v>7992.7938485943405</v>
      </c>
      <c r="I78" s="351">
        <v>14.3</v>
      </c>
      <c r="J78" s="263">
        <v>40.109890109890109</v>
      </c>
      <c r="K78" s="263">
        <v>14.3</v>
      </c>
      <c r="L78" s="264">
        <v>379</v>
      </c>
      <c r="M78" s="351">
        <v>1.0938546733686003</v>
      </c>
      <c r="N78" s="263">
        <v>3.0681392129373632</v>
      </c>
      <c r="O78" s="263">
        <v>1.0938546733686003</v>
      </c>
      <c r="P78" s="286">
        <v>28.990973510958003</v>
      </c>
      <c r="Q78" s="341"/>
    </row>
    <row r="79" spans="1:17" ht="11.25" customHeight="1" x14ac:dyDescent="0.2">
      <c r="A79" s="126" t="s">
        <v>816</v>
      </c>
      <c r="B79" s="134" t="s">
        <v>74</v>
      </c>
      <c r="C79" s="134" t="s">
        <v>74</v>
      </c>
      <c r="D79" s="787">
        <v>575.6</v>
      </c>
      <c r="E79" s="282">
        <v>575.6</v>
      </c>
      <c r="F79" s="282">
        <v>5.4E-8</v>
      </c>
      <c r="G79" s="786">
        <v>95.549935178000013</v>
      </c>
      <c r="H79" s="264">
        <v>710.72008329559765</v>
      </c>
      <c r="I79" s="351">
        <v>0.25131683134230731</v>
      </c>
      <c r="J79" s="263">
        <v>0.25131683134230731</v>
      </c>
      <c r="K79" s="263">
        <v>9.1</v>
      </c>
      <c r="L79" s="264">
        <v>110</v>
      </c>
      <c r="M79" s="351">
        <v>2.4013306943897826E-2</v>
      </c>
      <c r="N79" s="263">
        <v>2.4013306943897826E-2</v>
      </c>
      <c r="O79" s="263">
        <v>0.86950441011980018</v>
      </c>
      <c r="P79" s="286">
        <v>10.51049286958</v>
      </c>
      <c r="Q79" s="341"/>
    </row>
    <row r="80" spans="1:17" ht="11.25" customHeight="1" x14ac:dyDescent="0.2">
      <c r="A80" s="126" t="s">
        <v>816</v>
      </c>
      <c r="B80" s="134" t="s">
        <v>75</v>
      </c>
      <c r="C80" s="134" t="s">
        <v>75</v>
      </c>
      <c r="D80" s="787">
        <v>587.4</v>
      </c>
      <c r="E80" s="282">
        <v>587.4</v>
      </c>
      <c r="F80" s="282">
        <v>7.5000000000000002E-7</v>
      </c>
      <c r="G80" s="786">
        <v>97.513055249999994</v>
      </c>
      <c r="H80" s="264">
        <v>659.64186807672957</v>
      </c>
      <c r="I80" s="351">
        <v>5.1938811810743515E-2</v>
      </c>
      <c r="J80" s="263">
        <v>5.1938811810743515E-2</v>
      </c>
      <c r="K80" s="263">
        <v>81</v>
      </c>
      <c r="L80" s="264">
        <v>110</v>
      </c>
      <c r="M80" s="351">
        <v>5.064712225720385E-3</v>
      </c>
      <c r="N80" s="263">
        <v>5.064712225720385E-3</v>
      </c>
      <c r="O80" s="263">
        <v>7.8985574752499996</v>
      </c>
      <c r="P80" s="286">
        <v>10.726436077499999</v>
      </c>
      <c r="Q80" s="341"/>
    </row>
    <row r="81" spans="1:17" ht="11.25" customHeight="1" x14ac:dyDescent="0.2">
      <c r="A81" s="126" t="s">
        <v>816</v>
      </c>
      <c r="B81" s="111" t="s">
        <v>312</v>
      </c>
      <c r="C81" s="111" t="s">
        <v>312</v>
      </c>
      <c r="D81" s="787">
        <v>2.6</v>
      </c>
      <c r="E81" s="282">
        <v>2.6</v>
      </c>
      <c r="F81" s="282">
        <v>4.7999999999999998E-6</v>
      </c>
      <c r="G81" s="786">
        <v>0.46139360000000001</v>
      </c>
      <c r="H81" s="264">
        <v>115637.86163522014</v>
      </c>
      <c r="I81" s="351">
        <v>0.45998739760554502</v>
      </c>
      <c r="J81" s="263">
        <v>0.45998739760554502</v>
      </c>
      <c r="K81" s="263">
        <v>50000</v>
      </c>
      <c r="L81" s="264">
        <v>50000</v>
      </c>
      <c r="M81" s="351">
        <v>2.1223524133585382E-4</v>
      </c>
      <c r="N81" s="263">
        <v>2.1223524133585382E-4</v>
      </c>
      <c r="O81" s="263">
        <v>23.069680000000002</v>
      </c>
      <c r="P81" s="286">
        <v>23.069680000000002</v>
      </c>
      <c r="Q81" s="341"/>
    </row>
    <row r="82" spans="1:17" ht="11.25" customHeight="1" x14ac:dyDescent="0.2">
      <c r="A82" s="126" t="s">
        <v>1047</v>
      </c>
      <c r="B82" s="111" t="s">
        <v>506</v>
      </c>
      <c r="C82" s="111" t="s">
        <v>828</v>
      </c>
      <c r="D82" s="787">
        <v>249100</v>
      </c>
      <c r="E82" s="282">
        <v>249100</v>
      </c>
      <c r="F82" s="282">
        <v>5.0000000000000002E-5</v>
      </c>
      <c r="G82" s="786">
        <v>41350.910349999998</v>
      </c>
      <c r="H82" s="264">
        <v>0.29894007572327047</v>
      </c>
      <c r="I82" s="351">
        <v>3.1E-9</v>
      </c>
      <c r="J82" s="263">
        <v>3.0000000000000001E-5</v>
      </c>
      <c r="K82" s="263">
        <v>3.1E-9</v>
      </c>
      <c r="L82" s="264">
        <v>3.0000000000000001E-3</v>
      </c>
      <c r="M82" s="351">
        <v>0.29894007572327047</v>
      </c>
      <c r="N82" s="263">
        <v>0.29894007572327047</v>
      </c>
      <c r="O82" s="263">
        <v>0.29894007572327047</v>
      </c>
      <c r="P82" s="286">
        <v>0.29894007572327047</v>
      </c>
      <c r="Q82" s="341"/>
    </row>
    <row r="83" spans="1:17" ht="11.25" customHeight="1" x14ac:dyDescent="0.2">
      <c r="A83" s="126" t="s">
        <v>816</v>
      </c>
      <c r="B83" s="111" t="s">
        <v>76</v>
      </c>
      <c r="C83" s="111" t="s">
        <v>76</v>
      </c>
      <c r="D83" s="787">
        <v>109.1</v>
      </c>
      <c r="E83" s="282">
        <v>109.1</v>
      </c>
      <c r="F83" s="282">
        <v>5.0000000000000003E-10</v>
      </c>
      <c r="G83" s="786">
        <v>18.110603103500001</v>
      </c>
      <c r="H83" s="264">
        <v>31.693200166969806</v>
      </c>
      <c r="I83" s="351">
        <v>40.109890109890109</v>
      </c>
      <c r="J83" s="263">
        <v>40.109890109890109</v>
      </c>
      <c r="K83" s="263">
        <v>60</v>
      </c>
      <c r="L83" s="264">
        <v>200</v>
      </c>
      <c r="M83" s="351">
        <v>0.72641430030521992</v>
      </c>
      <c r="N83" s="263">
        <v>0.72641430030521992</v>
      </c>
      <c r="O83" s="263">
        <v>1.08663618621</v>
      </c>
      <c r="P83" s="286">
        <v>3.6221206207000001</v>
      </c>
      <c r="Q83" s="341"/>
    </row>
    <row r="84" spans="1:17" ht="11.25" customHeight="1" x14ac:dyDescent="0.2">
      <c r="A84" s="126" t="s">
        <v>1047</v>
      </c>
      <c r="B84" s="111" t="s">
        <v>295</v>
      </c>
      <c r="C84" s="111" t="s">
        <v>827</v>
      </c>
      <c r="D84" s="787">
        <v>6761</v>
      </c>
      <c r="E84" s="282">
        <v>6761</v>
      </c>
      <c r="F84" s="282">
        <v>6.4999999999999994E-5</v>
      </c>
      <c r="G84" s="786">
        <v>1122.7294549999999</v>
      </c>
      <c r="H84" s="264">
        <v>13.216616117924531</v>
      </c>
      <c r="I84" s="351">
        <v>8.6999999999999994E-3</v>
      </c>
      <c r="J84" s="263">
        <v>3.4000000000000002E-2</v>
      </c>
      <c r="K84" s="263">
        <v>8.6999999999999994E-3</v>
      </c>
      <c r="L84" s="264">
        <v>3.4000000000000002E-2</v>
      </c>
      <c r="M84" s="351">
        <v>13.216616117924531</v>
      </c>
      <c r="N84" s="263">
        <v>13.216616117924531</v>
      </c>
      <c r="O84" s="263">
        <v>13.216616117924531</v>
      </c>
      <c r="P84" s="286">
        <v>13.216616117924531</v>
      </c>
      <c r="Q84" s="341"/>
    </row>
    <row r="85" spans="1:17" ht="11.25" customHeight="1" x14ac:dyDescent="0.2">
      <c r="A85" s="126" t="s">
        <v>1047</v>
      </c>
      <c r="B85" s="111" t="s">
        <v>264</v>
      </c>
      <c r="C85" s="111" t="s">
        <v>826</v>
      </c>
      <c r="D85" s="787">
        <v>20090</v>
      </c>
      <c r="E85" s="282">
        <v>20090</v>
      </c>
      <c r="F85" s="282">
        <v>6.3999999999999997E-6</v>
      </c>
      <c r="G85" s="786">
        <v>3334.9797248</v>
      </c>
      <c r="H85" s="264">
        <v>30.160012305031447</v>
      </c>
      <c r="I85" s="351">
        <v>2.3E-3</v>
      </c>
      <c r="J85" s="263">
        <v>3.6999999999999998E-2</v>
      </c>
      <c r="K85" s="263">
        <v>2.3E-3</v>
      </c>
      <c r="L85" s="264">
        <v>3.6999999999999998E-2</v>
      </c>
      <c r="M85" s="351">
        <v>30.160012305031447</v>
      </c>
      <c r="N85" s="263">
        <v>30.160012305031447</v>
      </c>
      <c r="O85" s="263">
        <v>30.160012305031447</v>
      </c>
      <c r="P85" s="286">
        <v>30.160012305031447</v>
      </c>
      <c r="Q85" s="341"/>
    </row>
    <row r="86" spans="1:17" ht="11.25" customHeight="1" x14ac:dyDescent="0.2">
      <c r="A86" s="126" t="s">
        <v>816</v>
      </c>
      <c r="B86" s="111" t="s">
        <v>27</v>
      </c>
      <c r="C86" s="111" t="s">
        <v>27</v>
      </c>
      <c r="D86" s="787">
        <v>0.309</v>
      </c>
      <c r="E86" s="282">
        <v>0.309</v>
      </c>
      <c r="F86" s="282">
        <v>6.2899999999999999E-6</v>
      </c>
      <c r="G86" s="786">
        <v>9.0336029999999998E-2</v>
      </c>
      <c r="H86" s="264">
        <v>101902.84150943397</v>
      </c>
      <c r="I86" s="351">
        <v>50000</v>
      </c>
      <c r="J86" s="263">
        <v>50000</v>
      </c>
      <c r="K86" s="263">
        <v>50000</v>
      </c>
      <c r="L86" s="264">
        <v>50000</v>
      </c>
      <c r="M86" s="351">
        <v>4.5168014999999997</v>
      </c>
      <c r="N86" s="263">
        <v>4.5168014999999997</v>
      </c>
      <c r="O86" s="263">
        <v>4.5168014999999997</v>
      </c>
      <c r="P86" s="286">
        <v>4.5168014999999997</v>
      </c>
      <c r="Q86" s="341"/>
    </row>
    <row r="87" spans="1:17" ht="11.25" customHeight="1" x14ac:dyDescent="0.2">
      <c r="A87" s="126" t="s">
        <v>816</v>
      </c>
      <c r="B87" s="111" t="s">
        <v>265</v>
      </c>
      <c r="C87" s="111" t="s">
        <v>265</v>
      </c>
      <c r="D87" s="787">
        <v>446.1</v>
      </c>
      <c r="E87" s="282">
        <v>446.1</v>
      </c>
      <c r="F87" s="282">
        <v>7.9000000000000008E-3</v>
      </c>
      <c r="G87" s="786">
        <v>123.08790000000002</v>
      </c>
      <c r="H87" s="264">
        <v>479.48318616352208</v>
      </c>
      <c r="I87" s="351">
        <v>7.3</v>
      </c>
      <c r="J87" s="263">
        <v>30</v>
      </c>
      <c r="K87" s="263">
        <v>7.3</v>
      </c>
      <c r="L87" s="264">
        <v>140</v>
      </c>
      <c r="M87" s="351">
        <v>0.89854167000000007</v>
      </c>
      <c r="N87" s="263">
        <v>3.6926370000000008</v>
      </c>
      <c r="O87" s="263">
        <v>0.89854167000000007</v>
      </c>
      <c r="P87" s="286">
        <v>17.232306000000005</v>
      </c>
      <c r="Q87" s="341"/>
    </row>
    <row r="88" spans="1:17" ht="11.25" customHeight="1" x14ac:dyDescent="0.2">
      <c r="A88" s="126" t="s">
        <v>1047</v>
      </c>
      <c r="B88" s="111" t="s">
        <v>266</v>
      </c>
      <c r="C88" s="111" t="s">
        <v>641</v>
      </c>
      <c r="D88" s="787">
        <v>55450</v>
      </c>
      <c r="E88" s="282">
        <v>55450</v>
      </c>
      <c r="F88" s="282">
        <v>8.8999999999999995E-6</v>
      </c>
      <c r="G88" s="786">
        <v>9204.7552423000016</v>
      </c>
      <c r="H88" s="264">
        <v>86.52801771924527</v>
      </c>
      <c r="I88" s="351">
        <v>0.8</v>
      </c>
      <c r="J88" s="263">
        <v>13</v>
      </c>
      <c r="K88" s="263">
        <v>0.8</v>
      </c>
      <c r="L88" s="264">
        <v>13</v>
      </c>
      <c r="M88" s="351">
        <v>86.52801771924527</v>
      </c>
      <c r="N88" s="263">
        <v>119.66181814990003</v>
      </c>
      <c r="O88" s="263">
        <v>86.52801771924527</v>
      </c>
      <c r="P88" s="286">
        <v>119.66181814990003</v>
      </c>
      <c r="Q88" s="341"/>
    </row>
    <row r="89" spans="1:17" ht="11.25" customHeight="1" x14ac:dyDescent="0.2">
      <c r="A89" s="126" t="s">
        <v>1047</v>
      </c>
      <c r="B89" s="111" t="s">
        <v>267</v>
      </c>
      <c r="C89" s="111" t="s">
        <v>790</v>
      </c>
      <c r="D89" s="787">
        <v>9160</v>
      </c>
      <c r="E89" s="282">
        <v>9160</v>
      </c>
      <c r="F89" s="282">
        <v>9.6000000000000002E-5</v>
      </c>
      <c r="G89" s="786">
        <v>1521.1558720000003</v>
      </c>
      <c r="H89" s="264">
        <v>93.052647730188681</v>
      </c>
      <c r="I89" s="351">
        <v>3.9</v>
      </c>
      <c r="J89" s="263">
        <v>235.67393058918483</v>
      </c>
      <c r="K89" s="263">
        <v>3.9</v>
      </c>
      <c r="L89" s="264">
        <v>300</v>
      </c>
      <c r="M89" s="351">
        <v>93.052647730188681</v>
      </c>
      <c r="N89" s="263">
        <v>358.49678339305899</v>
      </c>
      <c r="O89" s="263">
        <v>93.052647730188681</v>
      </c>
      <c r="P89" s="286">
        <v>456.34676160000009</v>
      </c>
      <c r="Q89" s="341"/>
    </row>
    <row r="90" spans="1:17" ht="11.25" customHeight="1" x14ac:dyDescent="0.2">
      <c r="A90" s="126" t="s">
        <v>816</v>
      </c>
      <c r="B90" s="111" t="s">
        <v>77</v>
      </c>
      <c r="C90" s="111" t="s">
        <v>77</v>
      </c>
      <c r="D90" s="787">
        <v>2100</v>
      </c>
      <c r="E90" s="282">
        <v>2100</v>
      </c>
      <c r="F90" s="282">
        <v>2.0999999999999999E-12</v>
      </c>
      <c r="G90" s="786">
        <v>348.60000001303473</v>
      </c>
      <c r="H90" s="264">
        <v>133350.00000017093</v>
      </c>
      <c r="I90" s="351">
        <v>700</v>
      </c>
      <c r="J90" s="263">
        <v>700</v>
      </c>
      <c r="K90" s="263">
        <v>1800</v>
      </c>
      <c r="L90" s="264">
        <v>21500</v>
      </c>
      <c r="M90" s="351">
        <v>244.02000000912432</v>
      </c>
      <c r="N90" s="263">
        <v>244.02000000912432</v>
      </c>
      <c r="O90" s="263">
        <v>627.48000002346248</v>
      </c>
      <c r="P90" s="286">
        <v>7494.9000002802468</v>
      </c>
      <c r="Q90" s="341"/>
    </row>
    <row r="91" spans="1:17" ht="11.25" customHeight="1" x14ac:dyDescent="0.2">
      <c r="A91" s="126" t="s">
        <v>1047</v>
      </c>
      <c r="B91" s="111" t="s">
        <v>268</v>
      </c>
      <c r="C91" s="111" t="s">
        <v>825</v>
      </c>
      <c r="D91" s="787">
        <v>41260</v>
      </c>
      <c r="E91" s="282">
        <v>41260</v>
      </c>
      <c r="F91" s="282">
        <v>2.9E-4</v>
      </c>
      <c r="G91" s="786">
        <v>6850.9600300000011</v>
      </c>
      <c r="H91" s="264">
        <v>44.579208905660373</v>
      </c>
      <c r="I91" s="351">
        <v>3.5999999999999999E-3</v>
      </c>
      <c r="J91" s="263">
        <v>5.2999999999999999E-2</v>
      </c>
      <c r="K91" s="263">
        <v>3.5999999999999999E-3</v>
      </c>
      <c r="L91" s="264">
        <v>5.2999999999999999E-2</v>
      </c>
      <c r="M91" s="351">
        <v>44.579208905660373</v>
      </c>
      <c r="N91" s="263">
        <v>44.579208905660373</v>
      </c>
      <c r="O91" s="263">
        <v>44.579208905660373</v>
      </c>
      <c r="P91" s="286">
        <v>44.579208905660373</v>
      </c>
      <c r="Q91" s="341"/>
    </row>
    <row r="92" spans="1:17" ht="11.25" customHeight="1" x14ac:dyDescent="0.2">
      <c r="A92" s="126" t="s">
        <v>1047</v>
      </c>
      <c r="B92" s="111" t="s">
        <v>269</v>
      </c>
      <c r="C92" s="111" t="s">
        <v>824</v>
      </c>
      <c r="D92" s="787">
        <v>10110</v>
      </c>
      <c r="E92" s="282">
        <v>10110</v>
      </c>
      <c r="F92" s="282">
        <v>2.0999999999999999E-5</v>
      </c>
      <c r="G92" s="786">
        <v>1678.390347</v>
      </c>
      <c r="H92" s="264">
        <v>12.15203256100629</v>
      </c>
      <c r="I92" s="351">
        <v>3.5999999999999999E-3</v>
      </c>
      <c r="J92" s="263">
        <v>5.2999999999999999E-2</v>
      </c>
      <c r="K92" s="263">
        <v>3.5999999999999999E-3</v>
      </c>
      <c r="L92" s="264">
        <v>5.2999999999999999E-2</v>
      </c>
      <c r="M92" s="351">
        <v>12.15203256100629</v>
      </c>
      <c r="N92" s="263">
        <v>12.15203256100629</v>
      </c>
      <c r="O92" s="263">
        <v>12.15203256100629</v>
      </c>
      <c r="P92" s="286">
        <v>12.15203256100629</v>
      </c>
      <c r="Q92" s="341"/>
    </row>
    <row r="93" spans="1:17" ht="11.25" customHeight="1" x14ac:dyDescent="0.2">
      <c r="A93" s="126" t="s">
        <v>1047</v>
      </c>
      <c r="B93" s="111" t="s">
        <v>296</v>
      </c>
      <c r="C93" s="111" t="s">
        <v>642</v>
      </c>
      <c r="D93" s="787">
        <v>6195</v>
      </c>
      <c r="E93" s="282">
        <v>6195</v>
      </c>
      <c r="F93" s="282">
        <v>1.6999999999999999E-3</v>
      </c>
      <c r="G93" s="786">
        <v>1038.9219000000001</v>
      </c>
      <c r="H93" s="264">
        <v>0.23115615974842768</v>
      </c>
      <c r="I93" s="351">
        <v>2.9999999999999997E-4</v>
      </c>
      <c r="J93" s="263">
        <v>2.9999999999999997E-4</v>
      </c>
      <c r="K93" s="263">
        <v>2.9999999999999997E-4</v>
      </c>
      <c r="L93" s="264">
        <v>2.9999999999999997E-4</v>
      </c>
      <c r="M93" s="351">
        <v>0.23115615974842768</v>
      </c>
      <c r="N93" s="263">
        <v>0.23115615974842768</v>
      </c>
      <c r="O93" s="263">
        <v>0.23115615974842768</v>
      </c>
      <c r="P93" s="286">
        <v>0.23115615974842768</v>
      </c>
      <c r="Q93" s="341"/>
    </row>
    <row r="94" spans="1:17" ht="11.25" customHeight="1" x14ac:dyDescent="0.2">
      <c r="A94" s="126" t="s">
        <v>816</v>
      </c>
      <c r="B94" s="111" t="s">
        <v>270</v>
      </c>
      <c r="C94" s="111" t="s">
        <v>270</v>
      </c>
      <c r="D94" s="787">
        <v>845.2</v>
      </c>
      <c r="E94" s="282">
        <v>845.2</v>
      </c>
      <c r="F94" s="282">
        <v>0.01</v>
      </c>
      <c r="G94" s="786">
        <v>202.3732</v>
      </c>
      <c r="H94" s="264">
        <v>16.802270188679245</v>
      </c>
      <c r="I94" s="351">
        <v>0.20329391844850539</v>
      </c>
      <c r="J94" s="263">
        <v>0.20329391844850539</v>
      </c>
      <c r="K94" s="263">
        <v>0.3</v>
      </c>
      <c r="L94" s="264">
        <v>11</v>
      </c>
      <c r="M94" s="351">
        <v>4.1141240816963069E-2</v>
      </c>
      <c r="N94" s="263">
        <v>4.1141240816963069E-2</v>
      </c>
      <c r="O94" s="263">
        <v>6.0711960000000002E-2</v>
      </c>
      <c r="P94" s="286">
        <v>2.2261052000000001</v>
      </c>
      <c r="Q94" s="341"/>
    </row>
    <row r="95" spans="1:17" ht="11.25" customHeight="1" x14ac:dyDescent="0.2">
      <c r="A95" s="126" t="s">
        <v>816</v>
      </c>
      <c r="B95" s="111" t="s">
        <v>289</v>
      </c>
      <c r="C95" s="111" t="s">
        <v>289</v>
      </c>
      <c r="D95" s="787">
        <v>2807</v>
      </c>
      <c r="E95" s="282">
        <v>2807</v>
      </c>
      <c r="F95" s="282">
        <v>5.1000000000000003E-6</v>
      </c>
      <c r="G95" s="786">
        <v>465.99365570000003</v>
      </c>
      <c r="H95" s="264">
        <v>123.67689020943395</v>
      </c>
      <c r="I95" s="351">
        <v>6.3E-2</v>
      </c>
      <c r="J95" s="263">
        <v>0.16</v>
      </c>
      <c r="K95" s="263">
        <v>6.3E-2</v>
      </c>
      <c r="L95" s="264">
        <v>0.16</v>
      </c>
      <c r="M95" s="351">
        <v>2.9357600309100004E-2</v>
      </c>
      <c r="N95" s="263">
        <v>7.4558984912000012E-2</v>
      </c>
      <c r="O95" s="263">
        <v>2.9357600309100004E-2</v>
      </c>
      <c r="P95" s="286">
        <v>7.4558984912000012E-2</v>
      </c>
      <c r="Q95" s="341"/>
    </row>
    <row r="96" spans="1:17" ht="11.25" customHeight="1" x14ac:dyDescent="0.2">
      <c r="A96" s="126" t="s">
        <v>816</v>
      </c>
      <c r="B96" s="111" t="s">
        <v>271</v>
      </c>
      <c r="C96" s="111" t="s">
        <v>271</v>
      </c>
      <c r="D96" s="787">
        <v>196.8</v>
      </c>
      <c r="E96" s="282">
        <v>196.8</v>
      </c>
      <c r="F96" s="282">
        <v>3.8999999999999998E-3</v>
      </c>
      <c r="G96" s="786">
        <v>56.876100000000008</v>
      </c>
      <c r="H96" s="264">
        <v>65.554465408805044</v>
      </c>
      <c r="I96" s="351">
        <v>0.40447695035460995</v>
      </c>
      <c r="J96" s="263">
        <v>0.40447695035460995</v>
      </c>
      <c r="K96" s="263">
        <v>12</v>
      </c>
      <c r="L96" s="264">
        <v>100</v>
      </c>
      <c r="M96" s="351">
        <v>2.3005071476063833E-2</v>
      </c>
      <c r="N96" s="263">
        <v>2.3005071476063833E-2</v>
      </c>
      <c r="O96" s="263">
        <v>0.68251320000000015</v>
      </c>
      <c r="P96" s="286">
        <v>5.6876100000000003</v>
      </c>
      <c r="Q96" s="341"/>
    </row>
    <row r="97" spans="1:17" ht="11.25" customHeight="1" x14ac:dyDescent="0.2">
      <c r="A97" s="126" t="s">
        <v>816</v>
      </c>
      <c r="B97" s="111" t="s">
        <v>78</v>
      </c>
      <c r="C97" s="111" t="s">
        <v>78</v>
      </c>
      <c r="D97" s="787">
        <v>129.4</v>
      </c>
      <c r="E97" s="282">
        <v>129.4</v>
      </c>
      <c r="F97" s="282">
        <v>2.2999999999999999E-12</v>
      </c>
      <c r="G97" s="786">
        <v>21.480400014276103</v>
      </c>
      <c r="H97" s="264">
        <v>28921.200000574736</v>
      </c>
      <c r="I97" s="351">
        <v>661.81318681318692</v>
      </c>
      <c r="J97" s="263">
        <v>661.81318681318692</v>
      </c>
      <c r="K97" s="263">
        <v>17000</v>
      </c>
      <c r="L97" s="264">
        <v>50000</v>
      </c>
      <c r="M97" s="351">
        <v>14.216011987470095</v>
      </c>
      <c r="N97" s="263">
        <v>14.216011987470095</v>
      </c>
      <c r="O97" s="263">
        <v>365.16680024269374</v>
      </c>
      <c r="P97" s="286">
        <v>1074.0200007138053</v>
      </c>
      <c r="Q97" s="341"/>
    </row>
    <row r="98" spans="1:17" ht="11.25" customHeight="1" x14ac:dyDescent="0.2">
      <c r="A98" s="126" t="s">
        <v>1047</v>
      </c>
      <c r="B98" s="111" t="s">
        <v>272</v>
      </c>
      <c r="C98" s="111" t="s">
        <v>643</v>
      </c>
      <c r="D98" s="787">
        <v>1951000</v>
      </c>
      <c r="E98" s="282">
        <v>1951000</v>
      </c>
      <c r="F98" s="282">
        <v>3.4999999999999998E-7</v>
      </c>
      <c r="G98" s="786">
        <v>323866.00217245001</v>
      </c>
      <c r="H98" s="264">
        <v>2.2241590005035596</v>
      </c>
      <c r="I98" s="351">
        <v>9.5000000000000001E-2</v>
      </c>
      <c r="J98" s="263">
        <v>9.5000000000000001E-2</v>
      </c>
      <c r="K98" s="263">
        <v>9.5000000000000001E-2</v>
      </c>
      <c r="L98" s="264">
        <v>9.5000000000000001E-2</v>
      </c>
      <c r="M98" s="351">
        <v>30.767270206382754</v>
      </c>
      <c r="N98" s="263">
        <v>30.767270206382754</v>
      </c>
      <c r="O98" s="263">
        <v>30.767270206382754</v>
      </c>
      <c r="P98" s="286">
        <v>30.767270206382754</v>
      </c>
      <c r="Q98" s="341"/>
    </row>
    <row r="99" spans="1:17" ht="11.25" customHeight="1" x14ac:dyDescent="0.2">
      <c r="A99" s="126" t="s">
        <v>816</v>
      </c>
      <c r="B99" s="111" t="s">
        <v>79</v>
      </c>
      <c r="C99" s="111" t="s">
        <v>79</v>
      </c>
      <c r="D99" s="787">
        <v>65</v>
      </c>
      <c r="E99" s="282">
        <v>65</v>
      </c>
      <c r="F99" s="282">
        <v>6.6000000000000003E-6</v>
      </c>
      <c r="G99" s="786">
        <v>10.830966200000001</v>
      </c>
      <c r="H99" s="264">
        <v>5880.6133584905656</v>
      </c>
      <c r="I99" s="351">
        <v>82.008650227489753</v>
      </c>
      <c r="J99" s="263">
        <v>82.008650227489753</v>
      </c>
      <c r="K99" s="263">
        <v>920</v>
      </c>
      <c r="L99" s="264">
        <v>4300</v>
      </c>
      <c r="M99" s="351">
        <v>0.88823291872156396</v>
      </c>
      <c r="N99" s="263">
        <v>0.88823291872156396</v>
      </c>
      <c r="O99" s="263">
        <v>9.9644889039999995</v>
      </c>
      <c r="P99" s="286">
        <v>46.57315466</v>
      </c>
      <c r="Q99" s="341"/>
    </row>
    <row r="100" spans="1:17" ht="11.25" customHeight="1" x14ac:dyDescent="0.2">
      <c r="A100" s="126" t="s">
        <v>1047</v>
      </c>
      <c r="B100" s="111" t="s">
        <v>273</v>
      </c>
      <c r="C100" s="111" t="s">
        <v>273</v>
      </c>
      <c r="D100" s="787" t="s">
        <v>960</v>
      </c>
      <c r="E100" s="282" t="s">
        <v>960</v>
      </c>
      <c r="F100" s="282" t="s">
        <v>960</v>
      </c>
      <c r="G100" s="786" t="s">
        <v>816</v>
      </c>
      <c r="H100" s="264" t="s">
        <v>816</v>
      </c>
      <c r="I100" s="351">
        <v>5.6</v>
      </c>
      <c r="J100" s="263">
        <v>15</v>
      </c>
      <c r="K100" s="263">
        <v>5.6</v>
      </c>
      <c r="L100" s="264">
        <v>29</v>
      </c>
      <c r="M100" s="351" t="s">
        <v>1027</v>
      </c>
      <c r="N100" s="263" t="s">
        <v>1027</v>
      </c>
      <c r="O100" s="263" t="s">
        <v>1027</v>
      </c>
      <c r="P100" s="286" t="s">
        <v>1027</v>
      </c>
      <c r="Q100" s="341"/>
    </row>
    <row r="101" spans="1:17" ht="11.25" customHeight="1" x14ac:dyDescent="0.2">
      <c r="A101" s="126" t="s">
        <v>1047</v>
      </c>
      <c r="B101" s="111" t="s">
        <v>274</v>
      </c>
      <c r="C101" s="111" t="s">
        <v>274</v>
      </c>
      <c r="D101" s="787" t="s">
        <v>960</v>
      </c>
      <c r="E101" s="282" t="s">
        <v>960</v>
      </c>
      <c r="F101" s="282" t="s">
        <v>960</v>
      </c>
      <c r="G101" s="786" t="s">
        <v>816</v>
      </c>
      <c r="H101" s="264" t="s">
        <v>816</v>
      </c>
      <c r="I101" s="351">
        <v>2.5000000000000001E-2</v>
      </c>
      <c r="J101" s="263">
        <v>2</v>
      </c>
      <c r="K101" s="263">
        <v>2.5000000000000001E-2</v>
      </c>
      <c r="L101" s="264">
        <v>2.1</v>
      </c>
      <c r="M101" s="351" t="s">
        <v>1027</v>
      </c>
      <c r="N101" s="263" t="s">
        <v>1027</v>
      </c>
      <c r="O101" s="263" t="s">
        <v>1027</v>
      </c>
      <c r="P101" s="286" t="s">
        <v>1027</v>
      </c>
      <c r="Q101" s="341"/>
    </row>
    <row r="102" spans="1:17" ht="11.25" customHeight="1" x14ac:dyDescent="0.2">
      <c r="A102" s="126" t="s">
        <v>1047</v>
      </c>
      <c r="B102" s="111" t="s">
        <v>275</v>
      </c>
      <c r="C102" s="111" t="s">
        <v>644</v>
      </c>
      <c r="D102" s="787">
        <v>26890</v>
      </c>
      <c r="E102" s="282">
        <v>26890</v>
      </c>
      <c r="F102" s="282">
        <v>1.9999999999999999E-7</v>
      </c>
      <c r="G102" s="786">
        <v>4463.7412414</v>
      </c>
      <c r="H102" s="264">
        <v>16.144000157125785</v>
      </c>
      <c r="I102" s="351">
        <v>0.03</v>
      </c>
      <c r="J102" s="263">
        <v>0.7</v>
      </c>
      <c r="K102" s="263">
        <v>0.03</v>
      </c>
      <c r="L102" s="264">
        <v>0.7</v>
      </c>
      <c r="M102" s="351">
        <v>16.144000157125785</v>
      </c>
      <c r="N102" s="263">
        <v>16.144000157125785</v>
      </c>
      <c r="O102" s="263">
        <v>16.144000157125785</v>
      </c>
      <c r="P102" s="286">
        <v>16.144000157125785</v>
      </c>
      <c r="Q102" s="341"/>
    </row>
    <row r="103" spans="1:17" ht="11.25" customHeight="1" x14ac:dyDescent="0.2">
      <c r="A103" s="126" t="s">
        <v>816</v>
      </c>
      <c r="B103" s="111" t="s">
        <v>277</v>
      </c>
      <c r="C103" s="111" t="s">
        <v>277</v>
      </c>
      <c r="D103" s="787">
        <v>4.51</v>
      </c>
      <c r="E103" s="282">
        <v>4.51</v>
      </c>
      <c r="F103" s="282">
        <v>5.7000000000000003E-5</v>
      </c>
      <c r="G103" s="786">
        <v>1.1024590000000001</v>
      </c>
      <c r="H103" s="264">
        <v>28431.476163522013</v>
      </c>
      <c r="I103" s="351">
        <v>5586.7346938775509</v>
      </c>
      <c r="J103" s="263">
        <v>5586.7346938775509</v>
      </c>
      <c r="K103" s="263">
        <v>14000</v>
      </c>
      <c r="L103" s="264">
        <v>50000</v>
      </c>
      <c r="M103" s="351">
        <v>6.1591459438775509</v>
      </c>
      <c r="N103" s="263">
        <v>6.1591459438775509</v>
      </c>
      <c r="O103" s="263">
        <v>15.434426000000002</v>
      </c>
      <c r="P103" s="286">
        <v>55.122950000000003</v>
      </c>
      <c r="Q103" s="341"/>
    </row>
    <row r="104" spans="1:17" ht="11.25" customHeight="1" x14ac:dyDescent="0.2">
      <c r="A104" s="126" t="s">
        <v>816</v>
      </c>
      <c r="B104" s="111" t="s">
        <v>278</v>
      </c>
      <c r="C104" s="111" t="s">
        <v>278</v>
      </c>
      <c r="D104" s="787">
        <v>12.6</v>
      </c>
      <c r="E104" s="282">
        <v>12.6</v>
      </c>
      <c r="F104" s="282">
        <v>1.3999999999999999E-4</v>
      </c>
      <c r="G104" s="786">
        <v>2.9605800000000002</v>
      </c>
      <c r="H104" s="264">
        <v>3356.5423899371067</v>
      </c>
      <c r="I104" s="351">
        <v>170</v>
      </c>
      <c r="J104" s="263">
        <v>1300</v>
      </c>
      <c r="K104" s="263">
        <v>170</v>
      </c>
      <c r="L104" s="264">
        <v>2200</v>
      </c>
      <c r="M104" s="351">
        <v>0.50329860000000004</v>
      </c>
      <c r="N104" s="263">
        <v>3.8487540000000005</v>
      </c>
      <c r="O104" s="263">
        <v>0.50329860000000004</v>
      </c>
      <c r="P104" s="286">
        <v>6.5132760000000012</v>
      </c>
      <c r="Q104" s="341"/>
    </row>
    <row r="105" spans="1:17" ht="11.25" customHeight="1" x14ac:dyDescent="0.2">
      <c r="A105" s="126" t="s">
        <v>1047</v>
      </c>
      <c r="B105" s="111" t="s">
        <v>279</v>
      </c>
      <c r="C105" s="111" t="s">
        <v>279</v>
      </c>
      <c r="D105" s="787" t="s">
        <v>960</v>
      </c>
      <c r="E105" s="282" t="s">
        <v>960</v>
      </c>
      <c r="F105" s="282" t="s">
        <v>960</v>
      </c>
      <c r="G105" s="786" t="s">
        <v>816</v>
      </c>
      <c r="H105" s="264" t="s">
        <v>816</v>
      </c>
      <c r="I105" s="351">
        <v>2.8E-3</v>
      </c>
      <c r="J105" s="263">
        <v>9.9000000000000005E-2</v>
      </c>
      <c r="K105" s="263">
        <v>2.8E-3</v>
      </c>
      <c r="L105" s="264">
        <v>9.9000000000000005E-2</v>
      </c>
      <c r="M105" s="351" t="s">
        <v>1027</v>
      </c>
      <c r="N105" s="263" t="s">
        <v>1027</v>
      </c>
      <c r="O105" s="263" t="s">
        <v>1027</v>
      </c>
      <c r="P105" s="286" t="s">
        <v>1027</v>
      </c>
      <c r="Q105" s="341"/>
    </row>
    <row r="106" spans="1:17" ht="11.25" customHeight="1" x14ac:dyDescent="0.2">
      <c r="A106" s="126" t="s">
        <v>816</v>
      </c>
      <c r="B106" s="111" t="s">
        <v>280</v>
      </c>
      <c r="C106" s="111" t="s">
        <v>280</v>
      </c>
      <c r="D106" s="787">
        <v>11.56</v>
      </c>
      <c r="E106" s="282">
        <v>11.56</v>
      </c>
      <c r="F106" s="282">
        <v>5.9000000000000003E-4</v>
      </c>
      <c r="G106" s="786">
        <v>5.5810900000000006</v>
      </c>
      <c r="H106" s="264">
        <v>8869.0732075471715</v>
      </c>
      <c r="I106" s="351">
        <v>5</v>
      </c>
      <c r="J106" s="263">
        <v>5</v>
      </c>
      <c r="K106" s="263">
        <v>730</v>
      </c>
      <c r="L106" s="264">
        <v>1800</v>
      </c>
      <c r="M106" s="351">
        <v>2.7905450000000002E-2</v>
      </c>
      <c r="N106" s="263">
        <v>2.7905450000000002E-2</v>
      </c>
      <c r="O106" s="263">
        <v>4.0741957000000006</v>
      </c>
      <c r="P106" s="286">
        <v>10.045962000000001</v>
      </c>
      <c r="Q106" s="341"/>
    </row>
    <row r="107" spans="1:17" ht="11.25" customHeight="1" x14ac:dyDescent="0.2">
      <c r="A107" s="126" t="s">
        <v>816</v>
      </c>
      <c r="B107" s="111" t="s">
        <v>276</v>
      </c>
      <c r="C107" s="111" t="s">
        <v>276</v>
      </c>
      <c r="D107" s="787">
        <v>21.73</v>
      </c>
      <c r="E107" s="282">
        <v>21.73</v>
      </c>
      <c r="F107" s="282">
        <v>3.3E-3</v>
      </c>
      <c r="G107" s="786">
        <v>24.09028</v>
      </c>
      <c r="H107" s="264">
        <v>3314.8708176100631</v>
      </c>
      <c r="I107" s="351">
        <v>5</v>
      </c>
      <c r="J107" s="263">
        <v>5</v>
      </c>
      <c r="K107" s="263">
        <v>1500</v>
      </c>
      <c r="L107" s="264">
        <v>8500</v>
      </c>
      <c r="M107" s="351">
        <v>0.12045140000000001</v>
      </c>
      <c r="N107" s="263">
        <v>0.12045140000000001</v>
      </c>
      <c r="O107" s="263">
        <v>36.135419999999996</v>
      </c>
      <c r="P107" s="286">
        <v>204.76738</v>
      </c>
      <c r="Q107" s="341"/>
    </row>
    <row r="108" spans="1:17" ht="11.25" customHeight="1" x14ac:dyDescent="0.2">
      <c r="A108" s="126" t="s">
        <v>816</v>
      </c>
      <c r="B108" s="111" t="s">
        <v>502</v>
      </c>
      <c r="C108" s="111" t="s">
        <v>502</v>
      </c>
      <c r="D108" s="787">
        <v>2528</v>
      </c>
      <c r="E108" s="282">
        <v>2528</v>
      </c>
      <c r="F108" s="282">
        <v>5.1000000000000004E-4</v>
      </c>
      <c r="G108" s="786">
        <v>422.81357000000003</v>
      </c>
      <c r="H108" s="264">
        <v>394.01696716981132</v>
      </c>
      <c r="I108" s="351">
        <v>2.1</v>
      </c>
      <c r="J108" s="263">
        <v>10</v>
      </c>
      <c r="K108" s="263">
        <v>2.1</v>
      </c>
      <c r="L108" s="264">
        <v>37</v>
      </c>
      <c r="M108" s="351">
        <v>0.88790849700000019</v>
      </c>
      <c r="N108" s="263">
        <v>4.2281357000000011</v>
      </c>
      <c r="O108" s="263">
        <v>0.88790849700000019</v>
      </c>
      <c r="P108" s="286">
        <v>15.644102090000001</v>
      </c>
      <c r="Q108" s="341"/>
    </row>
    <row r="109" spans="1:17" ht="11.25" customHeight="1" x14ac:dyDescent="0.2">
      <c r="A109" s="126" t="s">
        <v>816</v>
      </c>
      <c r="B109" s="111" t="s">
        <v>503</v>
      </c>
      <c r="C109" s="111" t="s">
        <v>503</v>
      </c>
      <c r="D109" s="787">
        <v>2478</v>
      </c>
      <c r="E109" s="282">
        <v>2478</v>
      </c>
      <c r="F109" s="282">
        <v>5.1999999999999995E-4</v>
      </c>
      <c r="G109" s="786">
        <v>414.57564000000002</v>
      </c>
      <c r="H109" s="264">
        <v>368.3105966037736</v>
      </c>
      <c r="I109" s="351">
        <v>4.7</v>
      </c>
      <c r="J109" s="263">
        <v>10</v>
      </c>
      <c r="K109" s="263">
        <v>4.7</v>
      </c>
      <c r="L109" s="264">
        <v>42</v>
      </c>
      <c r="M109" s="351">
        <v>1.9485055080000002</v>
      </c>
      <c r="N109" s="263">
        <v>4.1457564000000007</v>
      </c>
      <c r="O109" s="263">
        <v>1.9485055080000002</v>
      </c>
      <c r="P109" s="286">
        <v>17.412176880000001</v>
      </c>
      <c r="Q109" s="341"/>
    </row>
    <row r="110" spans="1:17" ht="11.25" customHeight="1" x14ac:dyDescent="0.2">
      <c r="A110" s="126" t="s">
        <v>1047</v>
      </c>
      <c r="B110" s="111" t="s">
        <v>409</v>
      </c>
      <c r="C110" s="111" t="s">
        <v>409</v>
      </c>
      <c r="D110" s="787" t="s">
        <v>960</v>
      </c>
      <c r="E110" s="282" t="s">
        <v>960</v>
      </c>
      <c r="F110" s="282" t="s">
        <v>960</v>
      </c>
      <c r="G110" s="786" t="s">
        <v>816</v>
      </c>
      <c r="H110" s="264" t="s">
        <v>816</v>
      </c>
      <c r="I110" s="351">
        <v>100.27472527472527</v>
      </c>
      <c r="J110" s="263">
        <v>100.27472527472527</v>
      </c>
      <c r="K110" s="263">
        <v>370</v>
      </c>
      <c r="L110" s="264">
        <v>7200</v>
      </c>
      <c r="M110" s="351" t="s">
        <v>1027</v>
      </c>
      <c r="N110" s="263" t="s">
        <v>1027</v>
      </c>
      <c r="O110" s="263" t="s">
        <v>1027</v>
      </c>
      <c r="P110" s="286" t="s">
        <v>1027</v>
      </c>
      <c r="Q110" s="341"/>
    </row>
    <row r="111" spans="1:17" ht="11.25" customHeight="1" x14ac:dyDescent="0.2">
      <c r="A111" s="126" t="s">
        <v>816</v>
      </c>
      <c r="B111" s="111" t="s">
        <v>410</v>
      </c>
      <c r="C111" s="111" t="s">
        <v>410</v>
      </c>
      <c r="D111" s="787">
        <v>1544</v>
      </c>
      <c r="E111" s="282">
        <v>1544</v>
      </c>
      <c r="F111" s="282">
        <v>4.4000000000000002E-4</v>
      </c>
      <c r="G111" s="786">
        <v>259.03508000000005</v>
      </c>
      <c r="H111" s="264">
        <v>290.38963396226416</v>
      </c>
      <c r="I111" s="351">
        <v>12</v>
      </c>
      <c r="J111" s="263">
        <v>17</v>
      </c>
      <c r="K111" s="263">
        <v>12</v>
      </c>
      <c r="L111" s="264">
        <v>210</v>
      </c>
      <c r="M111" s="351">
        <v>3.1084209600000006</v>
      </c>
      <c r="N111" s="263">
        <v>4.4035963600000008</v>
      </c>
      <c r="O111" s="263">
        <v>3.1084209600000006</v>
      </c>
      <c r="P111" s="286">
        <v>54.397366800000015</v>
      </c>
      <c r="Q111" s="341"/>
    </row>
    <row r="112" spans="1:17" ht="11.25" customHeight="1" x14ac:dyDescent="0.2">
      <c r="A112" s="126" t="s">
        <v>1047</v>
      </c>
      <c r="B112" s="111" t="s">
        <v>703</v>
      </c>
      <c r="C112" s="111" t="s">
        <v>703</v>
      </c>
      <c r="D112" s="787" t="s">
        <v>960</v>
      </c>
      <c r="E112" s="282" t="s">
        <v>960</v>
      </c>
      <c r="F112" s="282" t="s">
        <v>960</v>
      </c>
      <c r="G112" s="786" t="s">
        <v>816</v>
      </c>
      <c r="H112" s="264" t="s">
        <v>816</v>
      </c>
      <c r="I112" s="351">
        <v>5</v>
      </c>
      <c r="J112" s="263">
        <v>5</v>
      </c>
      <c r="K112" s="263">
        <v>5</v>
      </c>
      <c r="L112" s="264">
        <v>5</v>
      </c>
      <c r="M112" s="351" t="s">
        <v>1027</v>
      </c>
      <c r="N112" s="263" t="s">
        <v>1027</v>
      </c>
      <c r="O112" s="263" t="s">
        <v>1027</v>
      </c>
      <c r="P112" s="286" t="s">
        <v>1027</v>
      </c>
      <c r="Q112" s="341"/>
    </row>
    <row r="113" spans="1:17" ht="11.25" customHeight="1" x14ac:dyDescent="0.2">
      <c r="A113" s="126" t="s">
        <v>816</v>
      </c>
      <c r="B113" s="134" t="s">
        <v>80</v>
      </c>
      <c r="C113" s="134" t="s">
        <v>80</v>
      </c>
      <c r="D113" s="787">
        <v>226.4</v>
      </c>
      <c r="E113" s="282">
        <v>226.4</v>
      </c>
      <c r="F113" s="282">
        <v>2.4000000000000001E-5</v>
      </c>
      <c r="G113" s="786">
        <v>37.731368000000003</v>
      </c>
      <c r="H113" s="264">
        <v>3048.4437410062897</v>
      </c>
      <c r="I113" s="351">
        <v>0.14038461538461536</v>
      </c>
      <c r="J113" s="263">
        <v>0.14038461538461536</v>
      </c>
      <c r="K113" s="263">
        <v>380</v>
      </c>
      <c r="L113" s="264">
        <v>2000</v>
      </c>
      <c r="M113" s="351">
        <v>5.2969035846153843E-3</v>
      </c>
      <c r="N113" s="263">
        <v>5.2969035846153843E-3</v>
      </c>
      <c r="O113" s="263">
        <v>14.337919840000001</v>
      </c>
      <c r="P113" s="286">
        <v>75.462736000000007</v>
      </c>
      <c r="Q113" s="341"/>
    </row>
    <row r="114" spans="1:17" ht="11.25" customHeight="1" x14ac:dyDescent="0.2">
      <c r="A114" s="126" t="s">
        <v>816</v>
      </c>
      <c r="B114" s="134" t="s">
        <v>81</v>
      </c>
      <c r="C114" s="134" t="s">
        <v>81</v>
      </c>
      <c r="D114" s="787">
        <v>115.8</v>
      </c>
      <c r="E114" s="282">
        <v>115.8</v>
      </c>
      <c r="F114" s="282">
        <v>8.6999999999999998E-8</v>
      </c>
      <c r="G114" s="786">
        <v>19.223340009000001</v>
      </c>
      <c r="H114" s="264">
        <v>1096.8249143584908</v>
      </c>
      <c r="I114" s="351">
        <v>2.0054945054945055</v>
      </c>
      <c r="J114" s="263">
        <v>2.0054945054945055</v>
      </c>
      <c r="K114" s="263">
        <v>18</v>
      </c>
      <c r="L114" s="264">
        <v>160</v>
      </c>
      <c r="M114" s="351">
        <v>3.85523027653022E-2</v>
      </c>
      <c r="N114" s="263">
        <v>3.85523027653022E-2</v>
      </c>
      <c r="O114" s="263">
        <v>0.34602012016200001</v>
      </c>
      <c r="P114" s="286">
        <v>3.0757344014400001</v>
      </c>
      <c r="Q114" s="341"/>
    </row>
    <row r="115" spans="1:17" ht="11.25" customHeight="1" x14ac:dyDescent="0.2">
      <c r="A115" s="126" t="s">
        <v>816</v>
      </c>
      <c r="B115" s="134" t="s">
        <v>82</v>
      </c>
      <c r="C115" s="134" t="s">
        <v>82</v>
      </c>
      <c r="D115" s="787">
        <v>370.6</v>
      </c>
      <c r="E115" s="282">
        <v>370.6</v>
      </c>
      <c r="F115" s="282">
        <v>1.2999999999999999E-5</v>
      </c>
      <c r="G115" s="786">
        <v>61.600291000000006</v>
      </c>
      <c r="H115" s="264">
        <v>1510.4027556603774</v>
      </c>
      <c r="I115" s="351">
        <v>0.35412826234597844</v>
      </c>
      <c r="J115" s="263">
        <v>0.35412826234597844</v>
      </c>
      <c r="K115" s="263">
        <v>71</v>
      </c>
      <c r="L115" s="264">
        <v>640</v>
      </c>
      <c r="M115" s="351">
        <v>2.1814404011836614E-2</v>
      </c>
      <c r="N115" s="263">
        <v>2.1814404011836614E-2</v>
      </c>
      <c r="O115" s="263">
        <v>4.3736206610000012</v>
      </c>
      <c r="P115" s="286">
        <v>39.424186240000004</v>
      </c>
      <c r="Q115" s="341"/>
    </row>
    <row r="116" spans="1:17" ht="11.25" customHeight="1" x14ac:dyDescent="0.2">
      <c r="A116" s="126" t="s">
        <v>816</v>
      </c>
      <c r="B116" s="134" t="s">
        <v>83</v>
      </c>
      <c r="C116" s="134" t="s">
        <v>83</v>
      </c>
      <c r="D116" s="787">
        <v>363.2</v>
      </c>
      <c r="E116" s="282">
        <v>363.2</v>
      </c>
      <c r="F116" s="282">
        <v>9.3000000000000007E-6</v>
      </c>
      <c r="G116" s="786">
        <v>60.348925100000002</v>
      </c>
      <c r="H116" s="264">
        <v>1139.635968553459</v>
      </c>
      <c r="I116" s="351">
        <v>2.0054945054945055</v>
      </c>
      <c r="J116" s="263">
        <v>2.0054945054945055</v>
      </c>
      <c r="K116" s="263">
        <v>42</v>
      </c>
      <c r="L116" s="264">
        <v>380</v>
      </c>
      <c r="M116" s="351">
        <v>0.12102943770054946</v>
      </c>
      <c r="N116" s="263">
        <v>0.12102943770054946</v>
      </c>
      <c r="O116" s="263">
        <v>2.5346548542000003</v>
      </c>
      <c r="P116" s="286">
        <v>22.932591538</v>
      </c>
      <c r="Q116" s="341"/>
    </row>
    <row r="117" spans="1:17" ht="11.25" customHeight="1" x14ac:dyDescent="0.2">
      <c r="A117" s="126" t="s">
        <v>816</v>
      </c>
      <c r="B117" s="134" t="s">
        <v>84</v>
      </c>
      <c r="C117" s="134" t="s">
        <v>84</v>
      </c>
      <c r="D117" s="787">
        <v>363.2</v>
      </c>
      <c r="E117" s="282">
        <v>363.2</v>
      </c>
      <c r="F117" s="282">
        <v>5.5999999999999997E-6</v>
      </c>
      <c r="G117" s="786">
        <v>60.325959200000007</v>
      </c>
      <c r="H117" s="264">
        <v>1007.4256450691823</v>
      </c>
      <c r="I117" s="351">
        <v>4.8692636072572038</v>
      </c>
      <c r="J117" s="263">
        <v>4.8692636072572038</v>
      </c>
      <c r="K117" s="263">
        <v>46</v>
      </c>
      <c r="L117" s="264">
        <v>410</v>
      </c>
      <c r="M117" s="351">
        <v>0.29374299770544293</v>
      </c>
      <c r="N117" s="263">
        <v>0.29374299770544293</v>
      </c>
      <c r="O117" s="263">
        <v>2.7749941231999999</v>
      </c>
      <c r="P117" s="286">
        <v>24.733643272000002</v>
      </c>
      <c r="Q117" s="341"/>
    </row>
    <row r="118" spans="1:17" ht="11.25" customHeight="1" x14ac:dyDescent="0.2">
      <c r="A118" s="126" t="s">
        <v>816</v>
      </c>
      <c r="B118" s="111" t="s">
        <v>411</v>
      </c>
      <c r="C118" s="111" t="s">
        <v>411</v>
      </c>
      <c r="D118" s="787">
        <v>592</v>
      </c>
      <c r="E118" s="282">
        <v>592</v>
      </c>
      <c r="F118" s="282">
        <v>2.4999999999999999E-8</v>
      </c>
      <c r="G118" s="786">
        <v>98.272155175000009</v>
      </c>
      <c r="H118" s="264">
        <v>51.128002650314478</v>
      </c>
      <c r="I118" s="351">
        <v>1</v>
      </c>
      <c r="J118" s="263">
        <v>1</v>
      </c>
      <c r="K118" s="263">
        <v>7.9</v>
      </c>
      <c r="L118" s="264">
        <v>13</v>
      </c>
      <c r="M118" s="351">
        <v>9.8272155175000014E-2</v>
      </c>
      <c r="N118" s="263">
        <v>9.8272155175000014E-2</v>
      </c>
      <c r="O118" s="263">
        <v>0.77635002588250013</v>
      </c>
      <c r="P118" s="286">
        <v>1.2775380172750002</v>
      </c>
      <c r="Q118" s="341"/>
    </row>
    <row r="119" spans="1:17" ht="11.25" customHeight="1" x14ac:dyDescent="0.2">
      <c r="A119" s="126" t="s">
        <v>816</v>
      </c>
      <c r="B119" s="134" t="s">
        <v>85</v>
      </c>
      <c r="C119" s="134" t="s">
        <v>85</v>
      </c>
      <c r="D119" s="787">
        <v>647.9</v>
      </c>
      <c r="E119" s="282">
        <v>647.9</v>
      </c>
      <c r="F119" s="282">
        <v>1.3000000000000001E-9</v>
      </c>
      <c r="G119" s="786">
        <v>107.55140806910001</v>
      </c>
      <c r="H119" s="264">
        <v>171.4582004395736</v>
      </c>
      <c r="I119" s="351">
        <v>19.477054429028815</v>
      </c>
      <c r="J119" s="263">
        <v>19.477054429028815</v>
      </c>
      <c r="K119" s="263">
        <v>21500</v>
      </c>
      <c r="L119" s="264">
        <v>21500</v>
      </c>
      <c r="M119" s="351">
        <v>2.0947846288805501</v>
      </c>
      <c r="N119" s="263">
        <v>2.0947846288805501</v>
      </c>
      <c r="O119" s="263">
        <v>2312.3552734856503</v>
      </c>
      <c r="P119" s="286">
        <v>2312.3552734856503</v>
      </c>
      <c r="Q119" s="341"/>
    </row>
    <row r="120" spans="1:17" ht="11.25" customHeight="1" x14ac:dyDescent="0.2">
      <c r="A120" s="126" t="s">
        <v>1047</v>
      </c>
      <c r="B120" s="111" t="s">
        <v>193</v>
      </c>
      <c r="C120" s="111" t="s">
        <v>193</v>
      </c>
      <c r="D120" s="787" t="s">
        <v>960</v>
      </c>
      <c r="E120" s="282" t="s">
        <v>960</v>
      </c>
      <c r="F120" s="282" t="s">
        <v>960</v>
      </c>
      <c r="G120" s="786" t="s">
        <v>816</v>
      </c>
      <c r="H120" s="264" t="s">
        <v>816</v>
      </c>
      <c r="I120" s="351">
        <v>15</v>
      </c>
      <c r="J120" s="263">
        <v>15</v>
      </c>
      <c r="K120" s="263">
        <v>600</v>
      </c>
      <c r="L120" s="264">
        <v>5000</v>
      </c>
      <c r="M120" s="351">
        <v>7.0000000000000001E-3</v>
      </c>
      <c r="N120" s="331">
        <v>7.0000000000000001E-3</v>
      </c>
      <c r="O120" s="263">
        <v>1.2</v>
      </c>
      <c r="P120" s="286">
        <v>1.2</v>
      </c>
      <c r="Q120" s="341"/>
    </row>
    <row r="121" spans="1:17" ht="11.25" customHeight="1" x14ac:dyDescent="0.2">
      <c r="A121" s="126" t="s">
        <v>1047</v>
      </c>
      <c r="B121" s="111" t="s">
        <v>412</v>
      </c>
      <c r="C121" s="111" t="s">
        <v>823</v>
      </c>
      <c r="D121" s="787">
        <v>14000</v>
      </c>
      <c r="E121" s="282">
        <v>14000</v>
      </c>
      <c r="F121" s="282">
        <v>3.93E-5</v>
      </c>
      <c r="G121" s="786">
        <v>2324.2439350999998</v>
      </c>
      <c r="H121" s="264">
        <v>68.625848705509426</v>
      </c>
      <c r="I121" s="351">
        <v>2.2999999999999998</v>
      </c>
      <c r="J121" s="263">
        <v>214.07624633431087</v>
      </c>
      <c r="K121" s="263">
        <v>2.2999999999999998</v>
      </c>
      <c r="L121" s="264">
        <v>300</v>
      </c>
      <c r="M121" s="351">
        <v>68.625848705509426</v>
      </c>
      <c r="N121" s="263">
        <v>497.56541719149561</v>
      </c>
      <c r="O121" s="263">
        <v>68.625848705509426</v>
      </c>
      <c r="P121" s="286">
        <v>697.27318052999988</v>
      </c>
      <c r="Q121" s="341"/>
    </row>
    <row r="122" spans="1:17" ht="11.25" customHeight="1" x14ac:dyDescent="0.2">
      <c r="A122" s="126" t="s">
        <v>816</v>
      </c>
      <c r="B122" s="111" t="s">
        <v>413</v>
      </c>
      <c r="C122" s="111" t="s">
        <v>413</v>
      </c>
      <c r="D122" s="787">
        <v>187.2</v>
      </c>
      <c r="E122" s="282">
        <v>187.2</v>
      </c>
      <c r="F122" s="282">
        <v>3.3000000000000002E-7</v>
      </c>
      <c r="G122" s="786">
        <v>31.077248309999998</v>
      </c>
      <c r="H122" s="264">
        <v>101281.17944603773</v>
      </c>
      <c r="I122" s="351">
        <v>58</v>
      </c>
      <c r="J122" s="263">
        <v>300</v>
      </c>
      <c r="K122" s="263">
        <v>58</v>
      </c>
      <c r="L122" s="264">
        <v>300</v>
      </c>
      <c r="M122" s="351">
        <v>1.80248040198</v>
      </c>
      <c r="N122" s="263">
        <v>9.323174492999998</v>
      </c>
      <c r="O122" s="263">
        <v>1.80248040198</v>
      </c>
      <c r="P122" s="286">
        <v>9.323174492999998</v>
      </c>
      <c r="Q122" s="341"/>
    </row>
    <row r="123" spans="1:17" ht="11.25" customHeight="1" x14ac:dyDescent="0.2">
      <c r="A123" s="126" t="s">
        <v>1047</v>
      </c>
      <c r="B123" s="111" t="s">
        <v>290</v>
      </c>
      <c r="C123" s="111" t="s">
        <v>645</v>
      </c>
      <c r="D123" s="787">
        <v>130500</v>
      </c>
      <c r="E123" s="282">
        <v>130500</v>
      </c>
      <c r="F123" s="282">
        <v>2.7999999999999998E-4</v>
      </c>
      <c r="G123" s="786">
        <v>21664.737959999999</v>
      </c>
      <c r="H123" s="264">
        <v>33.673397683018869</v>
      </c>
      <c r="I123" s="351">
        <v>1.4E-2</v>
      </c>
      <c r="J123" s="263">
        <v>0.5</v>
      </c>
      <c r="K123" s="263">
        <v>1.4E-2</v>
      </c>
      <c r="L123" s="264">
        <v>2</v>
      </c>
      <c r="M123" s="351">
        <v>33.673397683018869</v>
      </c>
      <c r="N123" s="263">
        <v>33.673397683018869</v>
      </c>
      <c r="O123" s="263">
        <v>33.673397683018869</v>
      </c>
      <c r="P123" s="286">
        <v>43.32947592</v>
      </c>
      <c r="Q123" s="341"/>
    </row>
    <row r="124" spans="1:17" ht="11.25" customHeight="1" x14ac:dyDescent="0.2">
      <c r="A124" s="126" t="s">
        <v>816</v>
      </c>
      <c r="B124" s="111" t="s">
        <v>86</v>
      </c>
      <c r="C124" s="111" t="s">
        <v>86</v>
      </c>
      <c r="D124" s="787">
        <v>1556</v>
      </c>
      <c r="E124" s="282">
        <v>1556</v>
      </c>
      <c r="F124" s="282">
        <v>1.6999999999999999E-9</v>
      </c>
      <c r="G124" s="786">
        <v>258.2960105519</v>
      </c>
      <c r="H124" s="264">
        <v>1037.9600014576731</v>
      </c>
      <c r="I124" s="351">
        <v>95</v>
      </c>
      <c r="J124" s="263">
        <v>425</v>
      </c>
      <c r="K124" s="263">
        <v>95</v>
      </c>
      <c r="L124" s="264">
        <v>425</v>
      </c>
      <c r="M124" s="351">
        <v>24.538121002430501</v>
      </c>
      <c r="N124" s="263">
        <v>109.7758044845575</v>
      </c>
      <c r="O124" s="263">
        <v>24.538121002430501</v>
      </c>
      <c r="P124" s="286">
        <v>109.7758044845575</v>
      </c>
      <c r="Q124" s="341"/>
    </row>
    <row r="125" spans="1:17" ht="11.25" customHeight="1" x14ac:dyDescent="0.2">
      <c r="A125" s="126" t="s">
        <v>1047</v>
      </c>
      <c r="B125" s="111" t="s">
        <v>414</v>
      </c>
      <c r="C125" s="111" t="s">
        <v>792</v>
      </c>
      <c r="D125" s="787">
        <v>54340</v>
      </c>
      <c r="E125" s="282">
        <v>54340</v>
      </c>
      <c r="F125" s="282">
        <v>1.2E-5</v>
      </c>
      <c r="G125" s="786">
        <v>9020.5144840000012</v>
      </c>
      <c r="H125" s="264">
        <v>44.028912522735858</v>
      </c>
      <c r="I125" s="351">
        <v>4.5999999999999996</v>
      </c>
      <c r="J125" s="263">
        <v>67.5</v>
      </c>
      <c r="K125" s="263">
        <v>4.5999999999999996</v>
      </c>
      <c r="L125" s="264">
        <v>67.5</v>
      </c>
      <c r="M125" s="351">
        <v>44.028912522735858</v>
      </c>
      <c r="N125" s="263">
        <v>608.88472767000007</v>
      </c>
      <c r="O125" s="263">
        <v>44.028912522735858</v>
      </c>
      <c r="P125" s="286">
        <v>608.88472767000007</v>
      </c>
      <c r="Q125" s="341"/>
    </row>
    <row r="126" spans="1:17" ht="11.25" customHeight="1" x14ac:dyDescent="0.2">
      <c r="A126" s="126" t="s">
        <v>1047</v>
      </c>
      <c r="B126" s="111" t="s">
        <v>415</v>
      </c>
      <c r="C126" s="111" t="s">
        <v>415</v>
      </c>
      <c r="D126" s="787" t="s">
        <v>960</v>
      </c>
      <c r="E126" s="282" t="s">
        <v>960</v>
      </c>
      <c r="F126" s="282" t="s">
        <v>960</v>
      </c>
      <c r="G126" s="786" t="s">
        <v>816</v>
      </c>
      <c r="H126" s="264" t="s">
        <v>816</v>
      </c>
      <c r="I126" s="351">
        <v>5</v>
      </c>
      <c r="J126" s="263">
        <v>20</v>
      </c>
      <c r="K126" s="263">
        <v>5</v>
      </c>
      <c r="L126" s="264">
        <v>20</v>
      </c>
      <c r="M126" s="351" t="s">
        <v>1027</v>
      </c>
      <c r="N126" s="263" t="s">
        <v>1027</v>
      </c>
      <c r="O126" s="263" t="s">
        <v>1027</v>
      </c>
      <c r="P126" s="286" t="s">
        <v>1027</v>
      </c>
      <c r="Q126" s="341"/>
    </row>
    <row r="127" spans="1:17" ht="11.25" customHeight="1" x14ac:dyDescent="0.2">
      <c r="A127" s="126" t="s">
        <v>1047</v>
      </c>
      <c r="B127" s="111" t="s">
        <v>704</v>
      </c>
      <c r="C127" s="111" t="s">
        <v>704</v>
      </c>
      <c r="D127" s="787" t="s">
        <v>960</v>
      </c>
      <c r="E127" s="282" t="s">
        <v>960</v>
      </c>
      <c r="F127" s="282" t="s">
        <v>960</v>
      </c>
      <c r="G127" s="786" t="s">
        <v>816</v>
      </c>
      <c r="H127" s="264" t="s">
        <v>816</v>
      </c>
      <c r="I127" s="351">
        <v>0.1</v>
      </c>
      <c r="J127" s="263">
        <v>1</v>
      </c>
      <c r="K127" s="263">
        <v>0.1</v>
      </c>
      <c r="L127" s="264">
        <v>1</v>
      </c>
      <c r="M127" s="351" t="s">
        <v>1027</v>
      </c>
      <c r="N127" s="263" t="s">
        <v>1027</v>
      </c>
      <c r="O127" s="263" t="s">
        <v>1027</v>
      </c>
      <c r="P127" s="286" t="s">
        <v>1027</v>
      </c>
      <c r="Q127" s="341"/>
    </row>
    <row r="128" spans="1:17" ht="11.25" customHeight="1" x14ac:dyDescent="0.2">
      <c r="A128" s="126" t="s">
        <v>816</v>
      </c>
      <c r="B128" s="111" t="s">
        <v>87</v>
      </c>
      <c r="C128" s="111" t="s">
        <v>87</v>
      </c>
      <c r="D128" s="787">
        <v>146.5</v>
      </c>
      <c r="E128" s="282">
        <v>146.5</v>
      </c>
      <c r="F128" s="282">
        <v>9.4000000000000006E-10</v>
      </c>
      <c r="G128" s="786">
        <v>24.319005834580004</v>
      </c>
      <c r="H128" s="264">
        <v>6.069800045774719</v>
      </c>
      <c r="I128" s="351">
        <v>4</v>
      </c>
      <c r="J128" s="263">
        <v>4</v>
      </c>
      <c r="K128" s="263">
        <v>9</v>
      </c>
      <c r="L128" s="264">
        <v>80</v>
      </c>
      <c r="M128" s="351">
        <v>9.7276023338320014E-2</v>
      </c>
      <c r="N128" s="263">
        <v>9.7276023338320014E-2</v>
      </c>
      <c r="O128" s="263">
        <v>0.21887105251122002</v>
      </c>
      <c r="P128" s="286">
        <v>1.9455204667664003</v>
      </c>
      <c r="Q128" s="341"/>
    </row>
    <row r="129" spans="1:17" ht="11.25" customHeight="1" x14ac:dyDescent="0.2">
      <c r="A129" s="126" t="s">
        <v>816</v>
      </c>
      <c r="B129" s="111" t="s">
        <v>416</v>
      </c>
      <c r="C129" s="111" t="s">
        <v>416</v>
      </c>
      <c r="D129" s="787">
        <v>446.1</v>
      </c>
      <c r="E129" s="282">
        <v>446.1</v>
      </c>
      <c r="F129" s="282">
        <v>2.8E-3</v>
      </c>
      <c r="G129" s="786">
        <v>91.432200000000009</v>
      </c>
      <c r="H129" s="264">
        <v>867.20140880503141</v>
      </c>
      <c r="I129" s="351">
        <v>10</v>
      </c>
      <c r="J129" s="263">
        <v>10</v>
      </c>
      <c r="K129" s="263">
        <v>32</v>
      </c>
      <c r="L129" s="264">
        <v>110</v>
      </c>
      <c r="M129" s="351">
        <v>0.91432200000000019</v>
      </c>
      <c r="N129" s="263">
        <v>0.91432200000000019</v>
      </c>
      <c r="O129" s="263">
        <v>2.9258304000000002</v>
      </c>
      <c r="P129" s="286">
        <v>10.057542000000002</v>
      </c>
      <c r="Q129" s="341"/>
    </row>
    <row r="130" spans="1:17" ht="11.25" customHeight="1" x14ac:dyDescent="0.2">
      <c r="A130" s="126" t="s">
        <v>816</v>
      </c>
      <c r="B130" s="111" t="s">
        <v>88</v>
      </c>
      <c r="C130" s="111" t="s">
        <v>88</v>
      </c>
      <c r="D130" s="787">
        <v>50.1</v>
      </c>
      <c r="E130" s="282">
        <v>50.1</v>
      </c>
      <c r="F130" s="282">
        <v>1.2E-10</v>
      </c>
      <c r="G130" s="786">
        <v>8.3166007448400006</v>
      </c>
      <c r="H130" s="264">
        <v>284.42600065860319</v>
      </c>
      <c r="I130" s="351">
        <v>260.71428571428572</v>
      </c>
      <c r="J130" s="263">
        <v>260.71428571428572</v>
      </c>
      <c r="K130" s="263">
        <v>260.71428571428572</v>
      </c>
      <c r="L130" s="264">
        <v>260.71428571428572</v>
      </c>
      <c r="M130" s="351">
        <v>2.1682566227618572</v>
      </c>
      <c r="N130" s="263">
        <v>2.1682566227618572</v>
      </c>
      <c r="O130" s="263">
        <v>2.1682566227618572</v>
      </c>
      <c r="P130" s="286">
        <v>2.1682566227618572</v>
      </c>
      <c r="Q130" s="341"/>
    </row>
    <row r="131" spans="1:17" ht="11.25" customHeight="1" x14ac:dyDescent="0.2">
      <c r="A131" s="126" t="s">
        <v>816</v>
      </c>
      <c r="B131" s="111" t="s">
        <v>20</v>
      </c>
      <c r="C131" s="111" t="s">
        <v>20</v>
      </c>
      <c r="D131" s="787">
        <v>37</v>
      </c>
      <c r="E131" s="282">
        <v>37</v>
      </c>
      <c r="F131" s="282">
        <v>1.17E-5</v>
      </c>
      <c r="G131" s="786">
        <v>6.2146219</v>
      </c>
      <c r="H131" s="264">
        <v>322090.86792452831</v>
      </c>
      <c r="I131" s="351">
        <v>5.2176399113715961</v>
      </c>
      <c r="J131" s="263">
        <v>5.2176399113715961</v>
      </c>
      <c r="K131" s="263">
        <v>18000</v>
      </c>
      <c r="L131" s="264">
        <v>50000</v>
      </c>
      <c r="M131" s="351">
        <v>3.2425659259523981E-2</v>
      </c>
      <c r="N131" s="263">
        <v>3.2425659259523981E-2</v>
      </c>
      <c r="O131" s="263">
        <v>111.8631942</v>
      </c>
      <c r="P131" s="286">
        <v>310.73109500000004</v>
      </c>
      <c r="Q131" s="341"/>
    </row>
    <row r="132" spans="1:17" ht="11.25" customHeight="1" x14ac:dyDescent="0.2">
      <c r="A132" s="126" t="s">
        <v>816</v>
      </c>
      <c r="B132" s="111" t="s">
        <v>417</v>
      </c>
      <c r="C132" s="111" t="s">
        <v>417</v>
      </c>
      <c r="D132" s="787">
        <v>86.03</v>
      </c>
      <c r="E132" s="282">
        <v>86.03</v>
      </c>
      <c r="F132" s="282">
        <v>2.5000000000000001E-3</v>
      </c>
      <c r="G132" s="786">
        <v>29.798480000000001</v>
      </c>
      <c r="H132" s="264">
        <v>679.56857484276736</v>
      </c>
      <c r="I132" s="351">
        <v>0.6054975863041423</v>
      </c>
      <c r="J132" s="263">
        <v>0.6054975863041423</v>
      </c>
      <c r="K132" s="263">
        <v>10.8</v>
      </c>
      <c r="L132" s="264">
        <v>770</v>
      </c>
      <c r="M132" s="351">
        <v>1.8042907715532259E-2</v>
      </c>
      <c r="N132" s="263">
        <v>1.8042907715532259E-2</v>
      </c>
      <c r="O132" s="263">
        <v>0.32182358400000005</v>
      </c>
      <c r="P132" s="286">
        <v>22.944829600000002</v>
      </c>
      <c r="Q132" s="341"/>
    </row>
    <row r="133" spans="1:17" ht="11.25" customHeight="1" x14ac:dyDescent="0.2">
      <c r="A133" s="126" t="s">
        <v>816</v>
      </c>
      <c r="B133" s="111" t="s">
        <v>418</v>
      </c>
      <c r="C133" s="111" t="s">
        <v>418</v>
      </c>
      <c r="D133" s="787">
        <v>94.94</v>
      </c>
      <c r="E133" s="282">
        <v>94.94</v>
      </c>
      <c r="F133" s="282">
        <v>3.6999999999999999E-4</v>
      </c>
      <c r="G133" s="786">
        <v>18.056629999999998</v>
      </c>
      <c r="H133" s="264">
        <v>1903.1173320754715</v>
      </c>
      <c r="I133" s="351">
        <v>7.7544083280220943E-2</v>
      </c>
      <c r="J133" s="263">
        <v>7.7544083280220943E-2</v>
      </c>
      <c r="K133" s="263">
        <v>200</v>
      </c>
      <c r="L133" s="264">
        <v>240.39246728311088</v>
      </c>
      <c r="M133" s="351">
        <v>1.4001848204801357E-3</v>
      </c>
      <c r="N133" s="263">
        <v>1.4001848204801357E-3</v>
      </c>
      <c r="O133" s="263">
        <v>3.6113259999999996</v>
      </c>
      <c r="P133" s="286">
        <v>4.3406778365182381</v>
      </c>
      <c r="Q133" s="341"/>
    </row>
    <row r="134" spans="1:17" ht="11.25" customHeight="1" x14ac:dyDescent="0.2">
      <c r="A134" s="126" t="s">
        <v>816</v>
      </c>
      <c r="B134" s="111" t="s">
        <v>419</v>
      </c>
      <c r="C134" s="111" t="s">
        <v>419</v>
      </c>
      <c r="D134" s="787">
        <v>94.94</v>
      </c>
      <c r="E134" s="282">
        <v>94.94</v>
      </c>
      <c r="F134" s="282">
        <v>1.7999999999999999E-2</v>
      </c>
      <c r="G134" s="786">
        <v>127.48603999999999</v>
      </c>
      <c r="H134" s="264">
        <v>166.02402867924528</v>
      </c>
      <c r="I134" s="351">
        <v>5</v>
      </c>
      <c r="J134" s="263">
        <v>5</v>
      </c>
      <c r="K134" s="263">
        <v>53</v>
      </c>
      <c r="L134" s="264">
        <v>194.19961168935555</v>
      </c>
      <c r="M134" s="351">
        <v>0.63743019999999995</v>
      </c>
      <c r="N134" s="263">
        <v>0.63743019999999995</v>
      </c>
      <c r="O134" s="263">
        <v>6.7567601199999991</v>
      </c>
      <c r="P134" s="286">
        <v>24.757739463813646</v>
      </c>
      <c r="Q134" s="341"/>
    </row>
    <row r="135" spans="1:17" ht="11.25" customHeight="1" x14ac:dyDescent="0.2">
      <c r="A135" s="126" t="s">
        <v>816</v>
      </c>
      <c r="B135" s="111" t="s">
        <v>89</v>
      </c>
      <c r="C135" s="111" t="s">
        <v>89</v>
      </c>
      <c r="D135" s="787">
        <v>280</v>
      </c>
      <c r="E135" s="282">
        <v>280</v>
      </c>
      <c r="F135" s="282">
        <v>8.8000000000000004E-6</v>
      </c>
      <c r="G135" s="786">
        <v>46.534621600000001</v>
      </c>
      <c r="H135" s="264">
        <v>40.941567471698114</v>
      </c>
      <c r="I135" s="351">
        <v>1.2</v>
      </c>
      <c r="J135" s="263">
        <v>11</v>
      </c>
      <c r="K135" s="263">
        <v>1.2</v>
      </c>
      <c r="L135" s="264">
        <v>11</v>
      </c>
      <c r="M135" s="351">
        <v>5.5841545920000006E-2</v>
      </c>
      <c r="N135" s="263">
        <v>0.51188083760000003</v>
      </c>
      <c r="O135" s="263">
        <v>5.5841545920000006E-2</v>
      </c>
      <c r="P135" s="286">
        <v>0.51188083760000003</v>
      </c>
      <c r="Q135" s="341"/>
    </row>
    <row r="136" spans="1:17" ht="11.25" customHeight="1" x14ac:dyDescent="0.2">
      <c r="A136" s="126" t="s">
        <v>816</v>
      </c>
      <c r="B136" s="134" t="s">
        <v>90</v>
      </c>
      <c r="C136" s="134" t="s">
        <v>90</v>
      </c>
      <c r="D136" s="787">
        <v>531.6</v>
      </c>
      <c r="E136" s="282">
        <v>531.6</v>
      </c>
      <c r="F136" s="282">
        <v>8.6999999999999999E-10</v>
      </c>
      <c r="G136" s="786">
        <v>88.245605400090014</v>
      </c>
      <c r="H136" s="264">
        <v>16.448000033128931</v>
      </c>
      <c r="I136" s="351">
        <v>220</v>
      </c>
      <c r="J136" s="263">
        <v>1002.7472527472528</v>
      </c>
      <c r="K136" s="263">
        <v>220</v>
      </c>
      <c r="L136" s="264">
        <v>1200</v>
      </c>
      <c r="M136" s="351">
        <v>19.414033188019804</v>
      </c>
      <c r="N136" s="263">
        <v>88.48803838195839</v>
      </c>
      <c r="O136" s="263">
        <v>19.414033188019804</v>
      </c>
      <c r="P136" s="286">
        <v>105.89472648010802</v>
      </c>
      <c r="Q136" s="341"/>
    </row>
    <row r="137" spans="1:17" ht="11.25" customHeight="1" x14ac:dyDescent="0.2">
      <c r="A137" s="126" t="s">
        <v>1047</v>
      </c>
      <c r="B137" s="111" t="s">
        <v>420</v>
      </c>
      <c r="C137" s="111" t="s">
        <v>420</v>
      </c>
      <c r="D137" s="787" t="s">
        <v>960</v>
      </c>
      <c r="E137" s="282" t="s">
        <v>960</v>
      </c>
      <c r="F137" s="282" t="s">
        <v>960</v>
      </c>
      <c r="G137" s="786" t="s">
        <v>816</v>
      </c>
      <c r="H137" s="264" t="s">
        <v>816</v>
      </c>
      <c r="I137" s="351">
        <v>2</v>
      </c>
      <c r="J137" s="263">
        <v>2</v>
      </c>
      <c r="K137" s="263">
        <v>6</v>
      </c>
      <c r="L137" s="264">
        <v>470</v>
      </c>
      <c r="M137" s="351" t="s">
        <v>1027</v>
      </c>
      <c r="N137" s="263" t="s">
        <v>1027</v>
      </c>
      <c r="O137" s="263" t="s">
        <v>1027</v>
      </c>
      <c r="P137" s="286" t="s">
        <v>1027</v>
      </c>
      <c r="Q137" s="341"/>
    </row>
    <row r="138" spans="1:17" ht="11.25" customHeight="1" x14ac:dyDescent="0.2">
      <c r="A138" s="126" t="s">
        <v>816</v>
      </c>
      <c r="B138" s="111" t="s">
        <v>291</v>
      </c>
      <c r="C138" s="111" t="s">
        <v>291</v>
      </c>
      <c r="D138" s="787">
        <v>233.9</v>
      </c>
      <c r="E138" s="282">
        <v>233.9</v>
      </c>
      <c r="F138" s="282">
        <v>6.6E-3</v>
      </c>
      <c r="G138" s="786">
        <v>79.793599999999998</v>
      </c>
      <c r="H138" s="264">
        <v>817.67394716981141</v>
      </c>
      <c r="I138" s="351">
        <v>9.8000000000000007</v>
      </c>
      <c r="J138" s="263">
        <v>40</v>
      </c>
      <c r="K138" s="263">
        <v>9.8000000000000007</v>
      </c>
      <c r="L138" s="264">
        <v>400</v>
      </c>
      <c r="M138" s="351">
        <v>0.78197728000000011</v>
      </c>
      <c r="N138" s="263">
        <v>3.1917439999999999</v>
      </c>
      <c r="O138" s="263">
        <v>0.78197728000000011</v>
      </c>
      <c r="P138" s="286">
        <v>31.917439999999999</v>
      </c>
      <c r="Q138" s="341"/>
    </row>
    <row r="139" spans="1:17" ht="11.25" customHeight="1" x14ac:dyDescent="0.2">
      <c r="A139" s="126" t="s">
        <v>1047</v>
      </c>
      <c r="B139" s="111" t="s">
        <v>21</v>
      </c>
      <c r="C139" s="111" t="s">
        <v>822</v>
      </c>
      <c r="D139" s="787">
        <v>77200</v>
      </c>
      <c r="E139" s="282">
        <v>77200</v>
      </c>
      <c r="F139" s="282">
        <v>6.0000000000000002E-6</v>
      </c>
      <c r="G139" s="786">
        <v>12815.237242000001</v>
      </c>
      <c r="H139" s="264">
        <v>254.81502602987422</v>
      </c>
      <c r="I139" s="351">
        <v>2.0000000000000001E-4</v>
      </c>
      <c r="J139" s="263">
        <v>0.21</v>
      </c>
      <c r="K139" s="263">
        <v>2.0000000000000001E-4</v>
      </c>
      <c r="L139" s="264">
        <v>0.21</v>
      </c>
      <c r="M139" s="351">
        <v>254.81502602987422</v>
      </c>
      <c r="N139" s="263">
        <v>254.81502602987422</v>
      </c>
      <c r="O139" s="263">
        <v>254.81502602987422</v>
      </c>
      <c r="P139" s="286">
        <v>254.81502602987422</v>
      </c>
      <c r="Q139" s="341"/>
    </row>
    <row r="140" spans="1:17" ht="11.25" customHeight="1" x14ac:dyDescent="0.2">
      <c r="A140" s="126" t="s">
        <v>816</v>
      </c>
      <c r="B140" s="111" t="s">
        <v>44</v>
      </c>
      <c r="C140" s="111" t="s">
        <v>44</v>
      </c>
      <c r="D140" s="787">
        <v>1778</v>
      </c>
      <c r="E140" s="282">
        <v>1778</v>
      </c>
      <c r="F140" s="282">
        <v>0.33</v>
      </c>
      <c r="G140" s="786">
        <v>2343.4580000000001</v>
      </c>
      <c r="H140" s="264">
        <v>2008.7716981132075</v>
      </c>
      <c r="I140" s="351">
        <v>296.88253796723336</v>
      </c>
      <c r="J140" s="263">
        <v>296.88253796723336</v>
      </c>
      <c r="K140" s="263">
        <v>500</v>
      </c>
      <c r="L140" s="264">
        <v>5000</v>
      </c>
      <c r="M140" s="351">
        <v>695.73175865961684</v>
      </c>
      <c r="N140" s="263">
        <v>695.73175865961684</v>
      </c>
      <c r="O140" s="263">
        <v>1171.729</v>
      </c>
      <c r="P140" s="286">
        <v>5000</v>
      </c>
      <c r="Q140" s="341"/>
    </row>
    <row r="141" spans="1:17" ht="11.25" customHeight="1" x14ac:dyDescent="0.2">
      <c r="A141" s="126" t="s">
        <v>816</v>
      </c>
      <c r="B141" s="111" t="s">
        <v>43</v>
      </c>
      <c r="C141" s="111" t="s">
        <v>43</v>
      </c>
      <c r="D141" s="787">
        <v>1778</v>
      </c>
      <c r="E141" s="282">
        <v>1778</v>
      </c>
      <c r="F141" s="282">
        <v>0.33</v>
      </c>
      <c r="G141" s="786">
        <v>2343.4580000000001</v>
      </c>
      <c r="H141" s="264">
        <v>682.98237735849057</v>
      </c>
      <c r="I141" s="351">
        <v>401.09890109890108</v>
      </c>
      <c r="J141" s="263">
        <v>401.09890109890108</v>
      </c>
      <c r="K141" s="263">
        <v>640</v>
      </c>
      <c r="L141" s="264">
        <v>2500</v>
      </c>
      <c r="M141" s="351">
        <v>939.9584285714285</v>
      </c>
      <c r="N141" s="263">
        <v>939.9584285714285</v>
      </c>
      <c r="O141" s="263">
        <v>1499.8131200000003</v>
      </c>
      <c r="P141" s="286">
        <v>5000</v>
      </c>
      <c r="Q141" s="341"/>
    </row>
    <row r="142" spans="1:17" ht="11.25" customHeight="1" x14ac:dyDescent="0.2">
      <c r="A142" s="126" t="s">
        <v>1047</v>
      </c>
      <c r="B142" s="111" t="s">
        <v>665</v>
      </c>
      <c r="C142" s="111" t="s">
        <v>665</v>
      </c>
      <c r="D142" s="787" t="s">
        <v>960</v>
      </c>
      <c r="E142" s="282" t="s">
        <v>960</v>
      </c>
      <c r="F142" s="282" t="s">
        <v>960</v>
      </c>
      <c r="G142" s="786" t="s">
        <v>816</v>
      </c>
      <c r="H142" s="264" t="s">
        <v>816</v>
      </c>
      <c r="I142" s="351">
        <v>500</v>
      </c>
      <c r="J142" s="263">
        <v>500</v>
      </c>
      <c r="K142" s="263">
        <v>640</v>
      </c>
      <c r="L142" s="264">
        <v>2500</v>
      </c>
      <c r="M142" s="351">
        <v>1000</v>
      </c>
      <c r="N142" s="263">
        <v>1000</v>
      </c>
      <c r="O142" s="263">
        <v>1499.8131200000003</v>
      </c>
      <c r="P142" s="286">
        <v>5000</v>
      </c>
      <c r="Q142" s="341"/>
    </row>
    <row r="143" spans="1:17" ht="11.25" customHeight="1" x14ac:dyDescent="0.2">
      <c r="A143" s="126" t="s">
        <v>816</v>
      </c>
      <c r="B143" s="111" t="s">
        <v>705</v>
      </c>
      <c r="C143" s="111" t="s">
        <v>705</v>
      </c>
      <c r="D143" s="787">
        <v>1356</v>
      </c>
      <c r="E143" s="282">
        <v>1356</v>
      </c>
      <c r="F143" s="282">
        <v>1.4E-3</v>
      </c>
      <c r="G143" s="786">
        <v>233.78579999999999</v>
      </c>
      <c r="H143" s="264">
        <v>404.10201383647802</v>
      </c>
      <c r="I143" s="351">
        <v>70</v>
      </c>
      <c r="J143" s="263">
        <v>70</v>
      </c>
      <c r="K143" s="263">
        <v>110</v>
      </c>
      <c r="L143" s="264">
        <v>420</v>
      </c>
      <c r="M143" s="351">
        <v>16.365006000000001</v>
      </c>
      <c r="N143" s="263">
        <v>16.365006000000001</v>
      </c>
      <c r="O143" s="263">
        <v>25.716438</v>
      </c>
      <c r="P143" s="286">
        <v>98.190035999999992</v>
      </c>
      <c r="Q143" s="341"/>
    </row>
    <row r="144" spans="1:17" ht="11.25" customHeight="1" x14ac:dyDescent="0.2">
      <c r="A144" s="126" t="s">
        <v>816</v>
      </c>
      <c r="B144" s="111" t="s">
        <v>706</v>
      </c>
      <c r="C144" s="111" t="s">
        <v>706</v>
      </c>
      <c r="D144" s="787">
        <v>43.89</v>
      </c>
      <c r="E144" s="282">
        <v>43.89</v>
      </c>
      <c r="F144" s="282">
        <v>1.7000000000000001E-2</v>
      </c>
      <c r="G144" s="786">
        <v>112.80474000000001</v>
      </c>
      <c r="H144" s="264">
        <v>639.65388301886787</v>
      </c>
      <c r="I144" s="351">
        <v>11</v>
      </c>
      <c r="J144" s="263">
        <v>200</v>
      </c>
      <c r="K144" s="263">
        <v>11</v>
      </c>
      <c r="L144" s="264">
        <v>6000</v>
      </c>
      <c r="M144" s="351">
        <v>1.2408521400000003</v>
      </c>
      <c r="N144" s="263">
        <v>22.560948</v>
      </c>
      <c r="O144" s="263">
        <v>1.2408521400000003</v>
      </c>
      <c r="P144" s="286">
        <v>676.82844000000011</v>
      </c>
      <c r="Q144" s="341"/>
    </row>
    <row r="145" spans="1:17" ht="11.25" customHeight="1" x14ac:dyDescent="0.2">
      <c r="A145" s="126" t="s">
        <v>816</v>
      </c>
      <c r="B145" s="111" t="s">
        <v>421</v>
      </c>
      <c r="C145" s="111" t="s">
        <v>421</v>
      </c>
      <c r="D145" s="787">
        <v>60.7</v>
      </c>
      <c r="E145" s="282">
        <v>60.7</v>
      </c>
      <c r="F145" s="282">
        <v>8.1999999999999998E-4</v>
      </c>
      <c r="G145" s="786">
        <v>15.165940000000003</v>
      </c>
      <c r="H145" s="264">
        <v>2160.2214339622642</v>
      </c>
      <c r="I145" s="351">
        <v>5</v>
      </c>
      <c r="J145" s="263">
        <v>5</v>
      </c>
      <c r="K145" s="263">
        <v>106.62958207144922</v>
      </c>
      <c r="L145" s="264">
        <v>106.62958207144922</v>
      </c>
      <c r="M145" s="351">
        <v>7.5829700000000014E-2</v>
      </c>
      <c r="N145" s="263">
        <v>7.5829700000000014E-2</v>
      </c>
      <c r="O145" s="263">
        <v>1.6171378439206749</v>
      </c>
      <c r="P145" s="286">
        <v>1.6171378439206749</v>
      </c>
      <c r="Q145" s="341"/>
    </row>
    <row r="146" spans="1:17" ht="11.25" customHeight="1" x14ac:dyDescent="0.2">
      <c r="A146" s="126" t="s">
        <v>816</v>
      </c>
      <c r="B146" s="111" t="s">
        <v>422</v>
      </c>
      <c r="C146" s="111" t="s">
        <v>422</v>
      </c>
      <c r="D146" s="787">
        <v>60.7</v>
      </c>
      <c r="E146" s="282">
        <v>60.7</v>
      </c>
      <c r="F146" s="282">
        <v>9.9000000000000008E-3</v>
      </c>
      <c r="G146" s="786">
        <v>71.525500000000008</v>
      </c>
      <c r="H146" s="264">
        <v>691.10178616352209</v>
      </c>
      <c r="I146" s="351">
        <v>5</v>
      </c>
      <c r="J146" s="263">
        <v>5</v>
      </c>
      <c r="K146" s="263">
        <v>47</v>
      </c>
      <c r="L146" s="264">
        <v>208.89003096783017</v>
      </c>
      <c r="M146" s="351">
        <v>0.35762750000000004</v>
      </c>
      <c r="N146" s="263">
        <v>0.35762750000000004</v>
      </c>
      <c r="O146" s="263">
        <v>3.3616985000000006</v>
      </c>
      <c r="P146" s="286">
        <v>14.94096390998954</v>
      </c>
      <c r="Q146" s="341"/>
    </row>
    <row r="147" spans="1:17" ht="11.25" customHeight="1" x14ac:dyDescent="0.2">
      <c r="A147" s="126" t="s">
        <v>816</v>
      </c>
      <c r="B147" s="111" t="s">
        <v>423</v>
      </c>
      <c r="C147" s="111" t="s">
        <v>423</v>
      </c>
      <c r="D147" s="787">
        <v>1597</v>
      </c>
      <c r="E147" s="282">
        <v>1597</v>
      </c>
      <c r="F147" s="282">
        <v>1.5999999999999999E-6</v>
      </c>
      <c r="G147" s="786">
        <v>265.11193120000001</v>
      </c>
      <c r="H147" s="264">
        <v>11618.414993207549</v>
      </c>
      <c r="I147" s="351">
        <v>1.9</v>
      </c>
      <c r="J147" s="263">
        <v>17</v>
      </c>
      <c r="K147" s="263">
        <v>1.9</v>
      </c>
      <c r="L147" s="264">
        <v>17</v>
      </c>
      <c r="M147" s="351">
        <v>0.50371266928000002</v>
      </c>
      <c r="N147" s="263">
        <v>4.5069028304000005</v>
      </c>
      <c r="O147" s="263">
        <v>0.50371266928000002</v>
      </c>
      <c r="P147" s="286">
        <v>4.5069028304000005</v>
      </c>
      <c r="Q147" s="341"/>
    </row>
    <row r="148" spans="1:17" ht="11.25" customHeight="1" x14ac:dyDescent="0.2">
      <c r="A148" s="126" t="s">
        <v>816</v>
      </c>
      <c r="B148" s="111" t="s">
        <v>424</v>
      </c>
      <c r="C148" s="111" t="s">
        <v>424</v>
      </c>
      <c r="D148" s="787">
        <v>381</v>
      </c>
      <c r="E148" s="282">
        <v>381</v>
      </c>
      <c r="F148" s="282">
        <v>2.6000000000000001E-6</v>
      </c>
      <c r="G148" s="786">
        <v>63.262138200000003</v>
      </c>
      <c r="H148" s="264">
        <v>1908.816659119497</v>
      </c>
      <c r="I148" s="351">
        <v>4.9000000000000004</v>
      </c>
      <c r="J148" s="263">
        <v>7.0825652469195699</v>
      </c>
      <c r="K148" s="263">
        <v>4.9000000000000004</v>
      </c>
      <c r="L148" s="264">
        <v>39</v>
      </c>
      <c r="M148" s="351">
        <v>0.30998447718000005</v>
      </c>
      <c r="N148" s="263">
        <v>0.44805822146114299</v>
      </c>
      <c r="O148" s="263">
        <v>0.30998447718000005</v>
      </c>
      <c r="P148" s="286">
        <v>2.4672233898</v>
      </c>
      <c r="Q148" s="341"/>
    </row>
    <row r="149" spans="1:17" ht="11.25" customHeight="1" x14ac:dyDescent="0.2">
      <c r="A149" s="126" t="s">
        <v>816</v>
      </c>
      <c r="B149" s="134" t="s">
        <v>91</v>
      </c>
      <c r="C149" s="134" t="s">
        <v>91</v>
      </c>
      <c r="D149" s="787">
        <v>107</v>
      </c>
      <c r="E149" s="282">
        <v>107</v>
      </c>
      <c r="F149" s="282">
        <v>8.7000000000000001E-9</v>
      </c>
      <c r="G149" s="786">
        <v>17.762054000900001</v>
      </c>
      <c r="H149" s="264">
        <v>206.27601841968553</v>
      </c>
      <c r="I149" s="351">
        <v>200.54945054945054</v>
      </c>
      <c r="J149" s="263">
        <v>200.54945054945054</v>
      </c>
      <c r="K149" s="263">
        <v>686</v>
      </c>
      <c r="L149" s="264">
        <v>686</v>
      </c>
      <c r="M149" s="351">
        <v>3.5621701705101652</v>
      </c>
      <c r="N149" s="263">
        <v>3.5621701705101652</v>
      </c>
      <c r="O149" s="263">
        <v>12.184769044617401</v>
      </c>
      <c r="P149" s="286">
        <v>12.184769044617401</v>
      </c>
      <c r="Q149" s="341"/>
    </row>
    <row r="150" spans="1:17" ht="11.25" customHeight="1" x14ac:dyDescent="0.2">
      <c r="A150" s="126" t="s">
        <v>816</v>
      </c>
      <c r="B150" s="111" t="s">
        <v>92</v>
      </c>
      <c r="C150" s="111" t="s">
        <v>92</v>
      </c>
      <c r="D150" s="787">
        <v>175.3</v>
      </c>
      <c r="E150" s="282">
        <v>175.3</v>
      </c>
      <c r="F150" s="282">
        <v>9.1000000000000004E-9</v>
      </c>
      <c r="G150" s="786">
        <v>29.099856483700002</v>
      </c>
      <c r="H150" s="264">
        <v>81.777804973125782</v>
      </c>
      <c r="I150" s="351">
        <v>30</v>
      </c>
      <c r="J150" s="263">
        <v>50</v>
      </c>
      <c r="K150" s="263">
        <v>30</v>
      </c>
      <c r="L150" s="264">
        <v>270</v>
      </c>
      <c r="M150" s="351">
        <v>0.87299569451100001</v>
      </c>
      <c r="N150" s="263">
        <v>1.4549928241850001</v>
      </c>
      <c r="O150" s="263">
        <v>0.87299569451100001</v>
      </c>
      <c r="P150" s="286">
        <v>7.8569612505990012</v>
      </c>
      <c r="Q150" s="341"/>
    </row>
    <row r="151" spans="1:17" ht="11.25" customHeight="1" x14ac:dyDescent="0.2">
      <c r="A151" s="126" t="s">
        <v>816</v>
      </c>
      <c r="B151" s="111" t="s">
        <v>93</v>
      </c>
      <c r="C151" s="111" t="s">
        <v>93</v>
      </c>
      <c r="D151" s="787">
        <v>115.8</v>
      </c>
      <c r="E151" s="282">
        <v>115.8</v>
      </c>
      <c r="F151" s="282">
        <v>3.4000000000000002E-4</v>
      </c>
      <c r="G151" s="786">
        <v>21.333179999999999</v>
      </c>
      <c r="H151" s="264">
        <v>1395.5380503144659</v>
      </c>
      <c r="I151" s="351">
        <v>0.6</v>
      </c>
      <c r="J151" s="263">
        <v>0.6</v>
      </c>
      <c r="K151" s="263">
        <v>14</v>
      </c>
      <c r="L151" s="264">
        <v>140</v>
      </c>
      <c r="M151" s="351">
        <v>1.2799907999999999E-2</v>
      </c>
      <c r="N151" s="263">
        <v>1.2799907999999999E-2</v>
      </c>
      <c r="O151" s="263">
        <v>0.29866451999999999</v>
      </c>
      <c r="P151" s="286">
        <v>2.9866451999999999</v>
      </c>
      <c r="Q151" s="341"/>
    </row>
    <row r="152" spans="1:17" ht="11.25" customHeight="1" x14ac:dyDescent="0.2">
      <c r="A152" s="126" t="s">
        <v>816</v>
      </c>
      <c r="B152" s="111" t="s">
        <v>94</v>
      </c>
      <c r="C152" s="111" t="s">
        <v>94</v>
      </c>
      <c r="D152" s="787">
        <v>115.8</v>
      </c>
      <c r="E152" s="282">
        <v>115.8</v>
      </c>
      <c r="F152" s="282">
        <v>1.7999999999999999E-2</v>
      </c>
      <c r="G152" s="786">
        <v>130.94879999999998</v>
      </c>
      <c r="H152" s="264">
        <v>311.17425056603776</v>
      </c>
      <c r="I152" s="351">
        <v>0.61927383780115375</v>
      </c>
      <c r="J152" s="263">
        <v>0.61927383780115375</v>
      </c>
      <c r="K152" s="263">
        <v>0.61927383780115375</v>
      </c>
      <c r="L152" s="264">
        <v>0.61927383780115375</v>
      </c>
      <c r="M152" s="351">
        <v>8.1093165931455699E-2</v>
      </c>
      <c r="N152" s="263">
        <v>8.1093165931455699E-2</v>
      </c>
      <c r="O152" s="263">
        <v>8.1093165931455699E-2</v>
      </c>
      <c r="P152" s="286">
        <v>8.1093165931455699E-2</v>
      </c>
      <c r="Q152" s="341"/>
    </row>
    <row r="153" spans="1:17" ht="11.25" customHeight="1" x14ac:dyDescent="0.2">
      <c r="A153" s="126" t="s">
        <v>1047</v>
      </c>
      <c r="B153" s="111" t="s">
        <v>513</v>
      </c>
      <c r="C153" s="111" t="s">
        <v>821</v>
      </c>
      <c r="D153" s="787">
        <v>16390</v>
      </c>
      <c r="E153" s="282">
        <v>16390</v>
      </c>
      <c r="F153" s="282">
        <v>1E-4</v>
      </c>
      <c r="G153" s="786">
        <v>2721.3607000000002</v>
      </c>
      <c r="H153" s="264">
        <v>17.719343116981133</v>
      </c>
      <c r="I153" s="351">
        <v>1.1399999999999999</v>
      </c>
      <c r="J153" s="263">
        <v>10.117950352742241</v>
      </c>
      <c r="K153" s="263">
        <v>1.1399999999999999</v>
      </c>
      <c r="L153" s="264">
        <v>20.5</v>
      </c>
      <c r="M153" s="351">
        <v>17.719343116981133</v>
      </c>
      <c r="N153" s="263">
        <v>27.534592454503873</v>
      </c>
      <c r="O153" s="263">
        <v>17.719343116981133</v>
      </c>
      <c r="P153" s="286">
        <v>55.787894350000002</v>
      </c>
      <c r="Q153" s="341"/>
    </row>
    <row r="154" spans="1:17" ht="11.25" customHeight="1" x14ac:dyDescent="0.2">
      <c r="A154" s="126" t="s">
        <v>816</v>
      </c>
      <c r="B154" s="134" t="s">
        <v>802</v>
      </c>
      <c r="C154" s="134" t="s">
        <v>802</v>
      </c>
      <c r="D154" s="787">
        <v>1683</v>
      </c>
      <c r="E154" s="282">
        <v>1683</v>
      </c>
      <c r="F154" s="282">
        <v>6.5000000000000003E-9</v>
      </c>
      <c r="G154" s="786">
        <v>279.37804034550004</v>
      </c>
      <c r="H154" s="264">
        <v>2835.0440142094722</v>
      </c>
      <c r="I154" s="351">
        <v>10</v>
      </c>
      <c r="J154" s="263">
        <v>27</v>
      </c>
      <c r="K154" s="263">
        <v>10</v>
      </c>
      <c r="L154" s="264">
        <v>27</v>
      </c>
      <c r="M154" s="351">
        <v>2.7937804034550004</v>
      </c>
      <c r="N154" s="263">
        <v>7.5432070893285008</v>
      </c>
      <c r="O154" s="263">
        <v>2.7937804034550004</v>
      </c>
      <c r="P154" s="286">
        <v>7.5432070893285008</v>
      </c>
      <c r="Q154" s="341"/>
    </row>
    <row r="155" spans="1:17" ht="11.25" customHeight="1" x14ac:dyDescent="0.2">
      <c r="A155" s="126" t="s">
        <v>816</v>
      </c>
      <c r="B155" s="134" t="s">
        <v>514</v>
      </c>
      <c r="C155" s="134" t="s">
        <v>514</v>
      </c>
      <c r="D155" s="787">
        <v>4605</v>
      </c>
      <c r="E155" s="282">
        <v>4605</v>
      </c>
      <c r="F155" s="282">
        <v>2.7000000000000002E-9</v>
      </c>
      <c r="G155" s="786">
        <v>764.43001675890002</v>
      </c>
      <c r="H155" s="264">
        <v>2052.0200015409687</v>
      </c>
      <c r="I155" s="351">
        <v>40.109890109890109</v>
      </c>
      <c r="J155" s="263">
        <v>40.109890109890109</v>
      </c>
      <c r="K155" s="263">
        <v>40.109890109890109</v>
      </c>
      <c r="L155" s="264">
        <v>40.109890109890109</v>
      </c>
      <c r="M155" s="351">
        <v>30.661203968900935</v>
      </c>
      <c r="N155" s="263">
        <v>30.661203968900935</v>
      </c>
      <c r="O155" s="263">
        <v>30.661203968900935</v>
      </c>
      <c r="P155" s="286">
        <v>30.661203968900935</v>
      </c>
      <c r="Q155" s="341"/>
    </row>
    <row r="156" spans="1:17" ht="11.25" customHeight="1" x14ac:dyDescent="0.2">
      <c r="A156" s="126" t="s">
        <v>816</v>
      </c>
      <c r="B156" s="134" t="s">
        <v>516</v>
      </c>
      <c r="C156" s="134" t="s">
        <v>516</v>
      </c>
      <c r="D156" s="787">
        <v>2812</v>
      </c>
      <c r="E156" s="282">
        <v>2812</v>
      </c>
      <c r="F156" s="282">
        <v>2.0999999999999999E-8</v>
      </c>
      <c r="G156" s="786">
        <v>466.79213034700001</v>
      </c>
      <c r="H156" s="264">
        <v>1951.7800185048743</v>
      </c>
      <c r="I156" s="351">
        <v>2.5969405905371756</v>
      </c>
      <c r="J156" s="263">
        <v>2.5969405905371756</v>
      </c>
      <c r="K156" s="263">
        <v>13</v>
      </c>
      <c r="L156" s="264">
        <v>210</v>
      </c>
      <c r="M156" s="351">
        <v>1.2122314306414443</v>
      </c>
      <c r="N156" s="263">
        <v>1.2122314306414443</v>
      </c>
      <c r="O156" s="263">
        <v>6.0682976945110001</v>
      </c>
      <c r="P156" s="286">
        <v>98.026347372870006</v>
      </c>
      <c r="Q156" s="341"/>
    </row>
    <row r="157" spans="1:17" ht="11.25" customHeight="1" x14ac:dyDescent="0.2">
      <c r="A157" s="126" t="s">
        <v>1047</v>
      </c>
      <c r="B157" s="111" t="s">
        <v>425</v>
      </c>
      <c r="C157" s="111" t="s">
        <v>425</v>
      </c>
      <c r="D157" s="787" t="s">
        <v>960</v>
      </c>
      <c r="E157" s="282" t="s">
        <v>960</v>
      </c>
      <c r="F157" s="282" t="s">
        <v>960</v>
      </c>
      <c r="G157" s="786" t="s">
        <v>816</v>
      </c>
      <c r="H157" s="264" t="s">
        <v>816</v>
      </c>
      <c r="I157" s="351">
        <v>27</v>
      </c>
      <c r="J157" s="263">
        <v>90</v>
      </c>
      <c r="K157" s="263">
        <v>27</v>
      </c>
      <c r="L157" s="264">
        <v>90</v>
      </c>
      <c r="M157" s="351" t="s">
        <v>1027</v>
      </c>
      <c r="N157" s="263" t="s">
        <v>1027</v>
      </c>
      <c r="O157" s="263" t="s">
        <v>1027</v>
      </c>
      <c r="P157" s="286" t="s">
        <v>1027</v>
      </c>
      <c r="Q157" s="341"/>
    </row>
    <row r="158" spans="1:17" ht="11.25" customHeight="1" x14ac:dyDescent="0.2">
      <c r="A158" s="126" t="s">
        <v>816</v>
      </c>
      <c r="B158" s="111" t="s">
        <v>426</v>
      </c>
      <c r="C158" s="111" t="s">
        <v>426</v>
      </c>
      <c r="D158" s="787">
        <v>21.73</v>
      </c>
      <c r="E158" s="282">
        <v>21.73</v>
      </c>
      <c r="F158" s="282">
        <v>2.8000000000000001E-2</v>
      </c>
      <c r="G158" s="786">
        <v>177.40317999999999</v>
      </c>
      <c r="H158" s="264">
        <v>3859.8471446540889</v>
      </c>
      <c r="I158" s="351">
        <v>2</v>
      </c>
      <c r="J158" s="263">
        <v>2</v>
      </c>
      <c r="K158" s="263">
        <v>18.496958233562776</v>
      </c>
      <c r="L158" s="264">
        <v>18.496958233562776</v>
      </c>
      <c r="M158" s="351">
        <v>0.35480635999999999</v>
      </c>
      <c r="N158" s="263">
        <v>0.35480635999999999</v>
      </c>
      <c r="O158" s="263">
        <v>3.2814192109612192</v>
      </c>
      <c r="P158" s="286">
        <v>3.2814192109612192</v>
      </c>
      <c r="Q158" s="341"/>
    </row>
    <row r="159" spans="1:17" ht="11.25" customHeight="1" x14ac:dyDescent="0.2">
      <c r="A159" s="126" t="s">
        <v>816</v>
      </c>
      <c r="B159" s="111" t="s">
        <v>427</v>
      </c>
      <c r="C159" s="111" t="s">
        <v>427</v>
      </c>
      <c r="D159" s="787">
        <v>382.9</v>
      </c>
      <c r="E159" s="282">
        <v>382.9</v>
      </c>
      <c r="F159" s="282">
        <v>6.6E-3</v>
      </c>
      <c r="G159" s="786">
        <v>104.52760000000001</v>
      </c>
      <c r="H159" s="264">
        <v>259.54240000000004</v>
      </c>
      <c r="I159" s="351">
        <v>13</v>
      </c>
      <c r="J159" s="263">
        <v>20</v>
      </c>
      <c r="K159" s="263">
        <v>13</v>
      </c>
      <c r="L159" s="264">
        <v>230</v>
      </c>
      <c r="M159" s="351">
        <v>1.3588587999999999</v>
      </c>
      <c r="N159" s="263">
        <v>2.0905520000000002</v>
      </c>
      <c r="O159" s="263">
        <v>1.3588587999999999</v>
      </c>
      <c r="P159" s="286">
        <v>24.041348000000003</v>
      </c>
      <c r="Q159" s="341"/>
    </row>
    <row r="160" spans="1:17" ht="11.25" customHeight="1" thickBot="1" x14ac:dyDescent="0.25">
      <c r="A160" s="126" t="s">
        <v>1047</v>
      </c>
      <c r="B160" s="113" t="s">
        <v>428</v>
      </c>
      <c r="C160" s="113" t="s">
        <v>428</v>
      </c>
      <c r="D160" s="788" t="s">
        <v>960</v>
      </c>
      <c r="E160" s="789" t="s">
        <v>960</v>
      </c>
      <c r="F160" s="789" t="s">
        <v>960</v>
      </c>
      <c r="G160" s="289" t="s">
        <v>816</v>
      </c>
      <c r="H160" s="409" t="s">
        <v>816</v>
      </c>
      <c r="I160" s="523">
        <v>22</v>
      </c>
      <c r="J160" s="292">
        <v>22</v>
      </c>
      <c r="K160" s="292">
        <v>22</v>
      </c>
      <c r="L160" s="409">
        <v>22</v>
      </c>
      <c r="M160" s="523" t="s">
        <v>1027</v>
      </c>
      <c r="N160" s="292" t="s">
        <v>1027</v>
      </c>
      <c r="O160" s="292" t="s">
        <v>1027</v>
      </c>
      <c r="P160" s="293" t="s">
        <v>1027</v>
      </c>
      <c r="Q160" s="341"/>
    </row>
    <row r="161" spans="3:16" ht="12" thickTop="1" x14ac:dyDescent="0.2">
      <c r="C161" s="65" t="s">
        <v>432</v>
      </c>
      <c r="D161" s="119"/>
      <c r="E161" s="119"/>
      <c r="F161" s="119"/>
      <c r="G161" s="316"/>
      <c r="H161" s="109"/>
      <c r="I161" s="109"/>
      <c r="J161" s="109"/>
      <c r="K161" s="109"/>
      <c r="L161" s="109"/>
      <c r="M161" s="109"/>
      <c r="N161" s="338"/>
      <c r="O161" s="133"/>
      <c r="P161" s="790"/>
    </row>
    <row r="162" spans="3:16" x14ac:dyDescent="0.2">
      <c r="C162" s="66" t="s">
        <v>122</v>
      </c>
      <c r="D162" s="119"/>
      <c r="E162" s="119"/>
      <c r="F162" s="119"/>
      <c r="G162" s="316"/>
      <c r="H162" s="109"/>
      <c r="I162" s="109"/>
      <c r="J162" s="109"/>
      <c r="K162" s="109"/>
      <c r="L162" s="109"/>
      <c r="M162" s="109"/>
      <c r="N162" s="338"/>
      <c r="O162" s="133"/>
      <c r="P162" s="790"/>
    </row>
    <row r="163" spans="3:16" x14ac:dyDescent="0.2">
      <c r="C163" s="149" t="s">
        <v>301</v>
      </c>
      <c r="D163" s="119"/>
      <c r="E163" s="119"/>
      <c r="F163" s="119"/>
      <c r="G163" s="316"/>
      <c r="H163" s="109"/>
      <c r="I163" s="109"/>
      <c r="J163" s="109"/>
      <c r="K163" s="109"/>
      <c r="L163" s="109"/>
      <c r="M163" s="109"/>
      <c r="N163" s="338"/>
      <c r="O163" s="133"/>
      <c r="P163" s="790"/>
    </row>
    <row r="164" spans="3:16" x14ac:dyDescent="0.2">
      <c r="C164" s="160" t="s">
        <v>56</v>
      </c>
      <c r="D164" s="119"/>
      <c r="E164" s="119"/>
      <c r="F164" s="119"/>
      <c r="G164" s="316"/>
      <c r="H164" s="109"/>
      <c r="I164" s="109"/>
      <c r="J164" s="109"/>
      <c r="K164" s="109"/>
      <c r="L164" s="109"/>
      <c r="M164" s="109"/>
      <c r="N164" s="338"/>
      <c r="O164" s="133"/>
      <c r="P164" s="790"/>
    </row>
    <row r="165" spans="3:16" ht="21.75" customHeight="1" x14ac:dyDescent="0.2">
      <c r="C165" s="952" t="s">
        <v>977</v>
      </c>
      <c r="D165" s="953"/>
      <c r="E165" s="953"/>
      <c r="F165" s="953"/>
      <c r="G165" s="953"/>
      <c r="H165" s="953"/>
      <c r="I165" s="953"/>
      <c r="J165" s="953"/>
      <c r="K165" s="953"/>
      <c r="L165" s="953"/>
      <c r="M165" s="953"/>
      <c r="N165" s="1017"/>
      <c r="O165" s="133"/>
      <c r="P165" s="790"/>
    </row>
    <row r="166" spans="3:16" s="129" customFormat="1" ht="12.75" x14ac:dyDescent="0.2">
      <c r="C166" s="66" t="s">
        <v>976</v>
      </c>
      <c r="D166" s="487"/>
      <c r="E166" s="487"/>
      <c r="F166" s="487"/>
      <c r="G166" s="487"/>
      <c r="H166" s="477"/>
      <c r="I166" s="477"/>
      <c r="J166" s="477"/>
      <c r="K166" s="477"/>
      <c r="L166" s="477"/>
      <c r="M166" s="477"/>
      <c r="N166" s="477"/>
      <c r="O166" s="487"/>
      <c r="P166" s="791"/>
    </row>
    <row r="167" spans="3:16" ht="24.75" customHeight="1" x14ac:dyDescent="0.2">
      <c r="C167" s="952" t="s">
        <v>607</v>
      </c>
      <c r="D167" s="953"/>
      <c r="E167" s="953"/>
      <c r="F167" s="953"/>
      <c r="G167" s="953"/>
      <c r="H167" s="953"/>
      <c r="I167" s="953"/>
      <c r="J167" s="953"/>
      <c r="K167" s="953"/>
      <c r="L167" s="953"/>
      <c r="M167" s="953"/>
      <c r="N167" s="953"/>
      <c r="O167" s="953"/>
      <c r="P167" s="954"/>
    </row>
    <row r="168" spans="3:16" s="129" customFormat="1" ht="12.75" x14ac:dyDescent="0.2">
      <c r="C168" s="66" t="s">
        <v>605</v>
      </c>
      <c r="D168" s="487"/>
      <c r="E168" s="487"/>
      <c r="F168" s="487"/>
      <c r="G168" s="487"/>
      <c r="H168" s="477"/>
      <c r="I168" s="477"/>
      <c r="J168" s="477"/>
      <c r="K168" s="477"/>
      <c r="L168" s="477"/>
      <c r="M168" s="477"/>
      <c r="N168" s="477"/>
      <c r="O168" s="487"/>
      <c r="P168" s="791"/>
    </row>
    <row r="169" spans="3:16" s="129" customFormat="1" ht="12.75" x14ac:dyDescent="0.2">
      <c r="C169" s="66" t="s">
        <v>302</v>
      </c>
      <c r="D169" s="487"/>
      <c r="E169" s="487"/>
      <c r="F169" s="487"/>
      <c r="G169" s="487"/>
      <c r="H169" s="477"/>
      <c r="I169" s="477"/>
      <c r="J169" s="477"/>
      <c r="K169" s="477"/>
      <c r="L169" s="477"/>
      <c r="M169" s="477"/>
      <c r="N169" s="477"/>
      <c r="O169" s="487"/>
      <c r="P169" s="791"/>
    </row>
    <row r="170" spans="3:16" s="129" customFormat="1" ht="12.75" x14ac:dyDescent="0.2">
      <c r="C170" s="66" t="s">
        <v>832</v>
      </c>
      <c r="D170" s="487"/>
      <c r="E170" s="487"/>
      <c r="F170" s="487"/>
      <c r="G170" s="487"/>
      <c r="H170" s="477"/>
      <c r="I170" s="477"/>
      <c r="J170" s="477"/>
      <c r="K170" s="477"/>
      <c r="L170" s="477"/>
      <c r="M170" s="477"/>
      <c r="N170" s="477"/>
      <c r="O170" s="487"/>
      <c r="P170" s="791"/>
    </row>
    <row r="171" spans="3:16" s="129" customFormat="1" ht="12.75" x14ac:dyDescent="0.2">
      <c r="C171" s="66" t="s">
        <v>608</v>
      </c>
      <c r="D171" s="487"/>
      <c r="E171" s="487"/>
      <c r="F171" s="487"/>
      <c r="G171" s="487"/>
      <c r="H171" s="477"/>
      <c r="I171" s="477"/>
      <c r="J171" s="477"/>
      <c r="K171" s="477"/>
      <c r="L171" s="477"/>
      <c r="M171" s="477"/>
      <c r="N171" s="477"/>
      <c r="O171" s="487"/>
      <c r="P171" s="791"/>
    </row>
    <row r="172" spans="3:16" s="129" customFormat="1" ht="12.75" x14ac:dyDescent="0.2">
      <c r="C172" s="66" t="s">
        <v>53</v>
      </c>
      <c r="D172" s="487"/>
      <c r="E172" s="487"/>
      <c r="F172" s="487"/>
      <c r="G172" s="487"/>
      <c r="H172" s="477"/>
      <c r="I172" s="477"/>
      <c r="J172" s="477"/>
      <c r="K172" s="477"/>
      <c r="L172" s="477"/>
      <c r="M172" s="477"/>
      <c r="N172" s="477"/>
      <c r="O172" s="487"/>
      <c r="P172" s="791"/>
    </row>
    <row r="173" spans="3:16" s="129" customFormat="1" ht="13.5" thickBot="1" x14ac:dyDescent="0.25">
      <c r="C173" s="68" t="s">
        <v>454</v>
      </c>
      <c r="D173" s="792"/>
      <c r="E173" s="792"/>
      <c r="F173" s="792"/>
      <c r="G173" s="792"/>
      <c r="H173" s="483"/>
      <c r="I173" s="483"/>
      <c r="J173" s="483"/>
      <c r="K173" s="483"/>
      <c r="L173" s="483"/>
      <c r="M173" s="483"/>
      <c r="N173" s="483"/>
      <c r="O173" s="792"/>
      <c r="P173" s="793"/>
    </row>
    <row r="174" spans="3:16" s="129" customFormat="1" ht="13.5" thickTop="1" x14ac:dyDescent="0.2">
      <c r="C174" s="296"/>
      <c r="H174" s="486"/>
      <c r="I174" s="486"/>
      <c r="J174" s="486"/>
      <c r="K174" s="486"/>
      <c r="L174" s="486"/>
      <c r="M174" s="486"/>
      <c r="N174" s="486"/>
    </row>
    <row r="175" spans="3:16" s="129" customFormat="1" ht="12.75" x14ac:dyDescent="0.2">
      <c r="C175" s="296"/>
      <c r="H175" s="486"/>
      <c r="I175" s="486"/>
      <c r="J175" s="486"/>
      <c r="K175" s="486"/>
      <c r="L175" s="486"/>
      <c r="M175" s="486"/>
      <c r="N175" s="486"/>
    </row>
    <row r="176" spans="3:16" s="129" customFormat="1" ht="12.75" x14ac:dyDescent="0.2">
      <c r="C176" s="296"/>
      <c r="H176" s="486"/>
      <c r="I176" s="486"/>
      <c r="J176" s="486"/>
      <c r="K176" s="486"/>
      <c r="L176" s="486"/>
      <c r="M176" s="486"/>
      <c r="N176" s="486"/>
    </row>
    <row r="177" spans="3:14" s="129" customFormat="1" ht="12.75" x14ac:dyDescent="0.2">
      <c r="C177" s="296"/>
      <c r="H177" s="486"/>
      <c r="I177" s="486"/>
      <c r="J177" s="486"/>
      <c r="K177" s="486"/>
      <c r="L177" s="486"/>
      <c r="M177" s="486"/>
      <c r="N177" s="486"/>
    </row>
    <row r="178" spans="3:14" s="129" customFormat="1" ht="12.75" x14ac:dyDescent="0.2">
      <c r="C178" s="296"/>
      <c r="H178" s="486"/>
      <c r="I178" s="486"/>
      <c r="J178" s="486"/>
      <c r="K178" s="486"/>
      <c r="L178" s="486"/>
      <c r="M178" s="486"/>
      <c r="N178" s="486"/>
    </row>
    <row r="179" spans="3:14" s="129" customFormat="1" ht="12.75" x14ac:dyDescent="0.2">
      <c r="C179" s="296"/>
      <c r="H179" s="486"/>
      <c r="I179" s="486"/>
      <c r="J179" s="486"/>
      <c r="K179" s="486"/>
      <c r="L179" s="486"/>
      <c r="M179" s="486"/>
      <c r="N179" s="486"/>
    </row>
    <row r="180" spans="3:14" s="129" customFormat="1" ht="12.75" x14ac:dyDescent="0.2">
      <c r="C180" s="296"/>
      <c r="H180" s="486"/>
      <c r="I180" s="486"/>
      <c r="J180" s="486"/>
      <c r="K180" s="486"/>
      <c r="L180" s="486"/>
      <c r="M180" s="486"/>
      <c r="N180" s="486"/>
    </row>
    <row r="181" spans="3:14" s="129" customFormat="1" ht="12.75" x14ac:dyDescent="0.2">
      <c r="C181" s="296"/>
      <c r="H181" s="486"/>
      <c r="I181" s="486"/>
      <c r="J181" s="486"/>
      <c r="K181" s="486"/>
      <c r="L181" s="486"/>
      <c r="M181" s="486"/>
      <c r="N181" s="486"/>
    </row>
    <row r="182" spans="3:14" s="129" customFormat="1" ht="12.75" x14ac:dyDescent="0.2">
      <c r="C182" s="296"/>
      <c r="H182" s="486"/>
      <c r="I182" s="486"/>
      <c r="J182" s="486"/>
      <c r="K182" s="486"/>
      <c r="L182" s="486"/>
      <c r="M182" s="486"/>
      <c r="N182" s="486"/>
    </row>
    <row r="183" spans="3:14" s="129" customFormat="1" ht="12.75" x14ac:dyDescent="0.2">
      <c r="C183" s="296"/>
      <c r="H183" s="486"/>
      <c r="I183" s="486"/>
      <c r="J183" s="486"/>
      <c r="K183" s="486"/>
      <c r="L183" s="486"/>
      <c r="M183" s="486"/>
      <c r="N183" s="486"/>
    </row>
    <row r="184" spans="3:14" s="129" customFormat="1" ht="12.75" x14ac:dyDescent="0.2">
      <c r="C184" s="296"/>
      <c r="H184" s="486"/>
      <c r="I184" s="486"/>
      <c r="J184" s="486"/>
      <c r="K184" s="486"/>
      <c r="L184" s="486"/>
      <c r="M184" s="486"/>
      <c r="N184" s="486"/>
    </row>
    <row r="185" spans="3:14" s="129" customFormat="1" ht="12.75" x14ac:dyDescent="0.2">
      <c r="C185" s="296"/>
      <c r="H185" s="486"/>
      <c r="I185" s="486"/>
      <c r="J185" s="486"/>
      <c r="K185" s="486"/>
      <c r="L185" s="486"/>
      <c r="M185" s="486"/>
      <c r="N185" s="486"/>
    </row>
    <row r="186" spans="3:14" s="129" customFormat="1" ht="12.75" x14ac:dyDescent="0.2">
      <c r="C186" s="296"/>
      <c r="H186" s="486"/>
      <c r="I186" s="486"/>
      <c r="J186" s="486"/>
      <c r="K186" s="486"/>
      <c r="L186" s="486"/>
      <c r="M186" s="486"/>
      <c r="N186" s="486"/>
    </row>
    <row r="187" spans="3:14" s="129" customFormat="1" ht="12.75" x14ac:dyDescent="0.2">
      <c r="C187" s="296"/>
      <c r="H187" s="486"/>
      <c r="I187" s="486"/>
      <c r="J187" s="486"/>
      <c r="K187" s="486"/>
      <c r="L187" s="486"/>
      <c r="M187" s="486"/>
      <c r="N187" s="486"/>
    </row>
    <row r="188" spans="3:14" s="129" customFormat="1" ht="12.75" x14ac:dyDescent="0.2">
      <c r="C188" s="296"/>
      <c r="H188" s="486"/>
      <c r="I188" s="486"/>
      <c r="J188" s="486"/>
      <c r="K188" s="486"/>
      <c r="L188" s="486"/>
      <c r="M188" s="486"/>
      <c r="N188" s="486"/>
    </row>
    <row r="189" spans="3:14" s="129" customFormat="1" ht="12.75" x14ac:dyDescent="0.2">
      <c r="C189" s="296"/>
      <c r="H189" s="486"/>
      <c r="I189" s="486"/>
      <c r="J189" s="486"/>
      <c r="K189" s="486"/>
      <c r="L189" s="486"/>
      <c r="M189" s="486"/>
      <c r="N189" s="486"/>
    </row>
    <row r="190" spans="3:14" s="129" customFormat="1" ht="12.75" x14ac:dyDescent="0.2">
      <c r="C190" s="296"/>
      <c r="H190" s="486"/>
      <c r="I190" s="486"/>
      <c r="J190" s="486"/>
      <c r="K190" s="486"/>
      <c r="L190" s="486"/>
      <c r="M190" s="486"/>
      <c r="N190" s="486"/>
    </row>
    <row r="191" spans="3:14" s="129" customFormat="1" ht="12.75" x14ac:dyDescent="0.2">
      <c r="C191" s="296"/>
      <c r="H191" s="486"/>
      <c r="I191" s="486"/>
      <c r="J191" s="486"/>
      <c r="K191" s="486"/>
      <c r="L191" s="486"/>
      <c r="M191" s="486"/>
      <c r="N191" s="486"/>
    </row>
    <row r="192" spans="3:14" s="129" customFormat="1" ht="12.75" x14ac:dyDescent="0.2">
      <c r="C192" s="296"/>
      <c r="H192" s="486"/>
      <c r="I192" s="486"/>
      <c r="J192" s="486"/>
      <c r="K192" s="486"/>
      <c r="L192" s="486"/>
      <c r="M192" s="486"/>
      <c r="N192" s="486"/>
    </row>
    <row r="193" spans="3:14" s="129" customFormat="1" ht="12.75" x14ac:dyDescent="0.2">
      <c r="C193" s="296"/>
      <c r="H193" s="486"/>
      <c r="I193" s="486"/>
      <c r="J193" s="486"/>
      <c r="K193" s="486"/>
      <c r="L193" s="486"/>
      <c r="M193" s="486"/>
      <c r="N193" s="486"/>
    </row>
    <row r="194" spans="3:14" s="129" customFormat="1" ht="12.75" x14ac:dyDescent="0.2">
      <c r="C194" s="296"/>
      <c r="H194" s="486"/>
      <c r="I194" s="486"/>
      <c r="J194" s="486"/>
      <c r="K194" s="486"/>
      <c r="L194" s="486"/>
      <c r="M194" s="486"/>
      <c r="N194" s="486"/>
    </row>
    <row r="195" spans="3:14" s="129" customFormat="1" ht="12.75" x14ac:dyDescent="0.2">
      <c r="C195" s="296"/>
      <c r="H195" s="486"/>
      <c r="I195" s="486"/>
      <c r="J195" s="486"/>
      <c r="K195" s="486"/>
      <c r="L195" s="486"/>
      <c r="M195" s="486"/>
      <c r="N195" s="486"/>
    </row>
    <row r="196" spans="3:14" s="129" customFormat="1" ht="12.75" x14ac:dyDescent="0.2">
      <c r="C196" s="296"/>
      <c r="H196" s="486"/>
      <c r="I196" s="486"/>
      <c r="J196" s="486"/>
      <c r="K196" s="486"/>
      <c r="L196" s="486"/>
      <c r="M196" s="486"/>
      <c r="N196" s="486"/>
    </row>
    <row r="197" spans="3:14" s="129" customFormat="1" ht="12.75" x14ac:dyDescent="0.2">
      <c r="C197" s="296"/>
      <c r="H197" s="486"/>
      <c r="I197" s="486"/>
      <c r="J197" s="486"/>
      <c r="K197" s="486"/>
      <c r="L197" s="486"/>
      <c r="M197" s="486"/>
      <c r="N197" s="486"/>
    </row>
    <row r="198" spans="3:14" s="129" customFormat="1" ht="12.75" x14ac:dyDescent="0.2">
      <c r="C198" s="296"/>
      <c r="H198" s="486"/>
      <c r="I198" s="486"/>
      <c r="J198" s="486"/>
      <c r="K198" s="486"/>
      <c r="L198" s="486"/>
      <c r="M198" s="486"/>
      <c r="N198" s="486"/>
    </row>
    <row r="199" spans="3:14" s="129" customFormat="1" ht="12.75" x14ac:dyDescent="0.2">
      <c r="C199" s="296"/>
      <c r="H199" s="486"/>
      <c r="I199" s="486"/>
      <c r="J199" s="486"/>
      <c r="K199" s="486"/>
      <c r="L199" s="486"/>
      <c r="M199" s="486"/>
      <c r="N199" s="486"/>
    </row>
    <row r="200" spans="3:14" s="129" customFormat="1" ht="12.75" x14ac:dyDescent="0.2">
      <c r="C200" s="296"/>
      <c r="H200" s="486"/>
      <c r="I200" s="486"/>
      <c r="J200" s="486"/>
      <c r="K200" s="486"/>
      <c r="L200" s="486"/>
      <c r="M200" s="486"/>
      <c r="N200" s="486"/>
    </row>
    <row r="201" spans="3:14" s="129" customFormat="1" ht="12.75" x14ac:dyDescent="0.2">
      <c r="C201" s="296"/>
      <c r="H201" s="486"/>
      <c r="I201" s="486"/>
      <c r="J201" s="486"/>
      <c r="K201" s="486"/>
      <c r="L201" s="486"/>
      <c r="M201" s="486"/>
      <c r="N201" s="486"/>
    </row>
    <row r="202" spans="3:14" s="129" customFormat="1" ht="12.75" x14ac:dyDescent="0.2">
      <c r="C202" s="296"/>
      <c r="H202" s="486"/>
      <c r="I202" s="486"/>
      <c r="J202" s="486"/>
      <c r="K202" s="486"/>
      <c r="L202" s="486"/>
      <c r="M202" s="486"/>
      <c r="N202" s="486"/>
    </row>
    <row r="203" spans="3:14" s="129" customFormat="1" ht="12.75" x14ac:dyDescent="0.2">
      <c r="C203" s="296"/>
      <c r="H203" s="486"/>
      <c r="I203" s="486"/>
      <c r="J203" s="486"/>
      <c r="K203" s="486"/>
      <c r="L203" s="486"/>
      <c r="M203" s="486"/>
      <c r="N203" s="486"/>
    </row>
    <row r="204" spans="3:14" s="129" customFormat="1" ht="12.75" x14ac:dyDescent="0.2">
      <c r="C204" s="296"/>
      <c r="H204" s="486"/>
      <c r="I204" s="486"/>
      <c r="J204" s="486"/>
      <c r="K204" s="486"/>
      <c r="L204" s="486"/>
      <c r="M204" s="486"/>
      <c r="N204" s="486"/>
    </row>
    <row r="205" spans="3:14" s="129" customFormat="1" ht="12.75" x14ac:dyDescent="0.2">
      <c r="C205" s="296"/>
      <c r="H205" s="486"/>
      <c r="I205" s="486"/>
      <c r="J205" s="486"/>
      <c r="K205" s="486"/>
      <c r="L205" s="486"/>
      <c r="M205" s="486"/>
      <c r="N205" s="486"/>
    </row>
    <row r="206" spans="3:14" s="129" customFormat="1" ht="12.75" x14ac:dyDescent="0.2">
      <c r="C206" s="296"/>
      <c r="H206" s="486"/>
      <c r="I206" s="486"/>
      <c r="J206" s="486"/>
      <c r="K206" s="486"/>
      <c r="L206" s="486"/>
      <c r="M206" s="486"/>
      <c r="N206" s="486"/>
    </row>
    <row r="207" spans="3:14" s="129" customFormat="1" ht="12.75" x14ac:dyDescent="0.2">
      <c r="C207" s="296"/>
      <c r="H207" s="486"/>
      <c r="I207" s="486"/>
      <c r="J207" s="486"/>
      <c r="K207" s="486"/>
      <c r="L207" s="486"/>
      <c r="M207" s="486"/>
      <c r="N207" s="486"/>
    </row>
    <row r="208" spans="3:14" s="129" customFormat="1" ht="12.75" x14ac:dyDescent="0.2">
      <c r="C208" s="296"/>
      <c r="H208" s="486"/>
      <c r="I208" s="486"/>
      <c r="J208" s="486"/>
      <c r="K208" s="486"/>
      <c r="L208" s="486"/>
      <c r="M208" s="486"/>
      <c r="N208" s="486"/>
    </row>
    <row r="209" spans="3:14" s="129" customFormat="1" ht="12.75" x14ac:dyDescent="0.2">
      <c r="C209" s="296"/>
      <c r="H209" s="486"/>
      <c r="I209" s="486"/>
      <c r="J209" s="486"/>
      <c r="K209" s="486"/>
      <c r="L209" s="486"/>
      <c r="M209" s="486"/>
      <c r="N209" s="486"/>
    </row>
    <row r="210" spans="3:14" s="129" customFormat="1" ht="12.75" x14ac:dyDescent="0.2">
      <c r="C210" s="296"/>
      <c r="H210" s="486"/>
      <c r="I210" s="486"/>
      <c r="J210" s="486"/>
      <c r="K210" s="486"/>
      <c r="L210" s="486"/>
      <c r="M210" s="486"/>
      <c r="N210" s="486"/>
    </row>
    <row r="211" spans="3:14" s="129" customFormat="1" ht="12.75" x14ac:dyDescent="0.2">
      <c r="C211" s="296"/>
      <c r="H211" s="486"/>
      <c r="I211" s="486"/>
      <c r="J211" s="486"/>
      <c r="K211" s="486"/>
      <c r="L211" s="486"/>
      <c r="M211" s="486"/>
      <c r="N211" s="486"/>
    </row>
    <row r="212" spans="3:14" s="129" customFormat="1" ht="12.75" x14ac:dyDescent="0.2">
      <c r="C212" s="296"/>
      <c r="H212" s="486"/>
      <c r="I212" s="486"/>
      <c r="J212" s="486"/>
      <c r="K212" s="486"/>
      <c r="L212" s="486"/>
      <c r="M212" s="486"/>
      <c r="N212" s="486"/>
    </row>
    <row r="213" spans="3:14" s="129" customFormat="1" ht="12.75" x14ac:dyDescent="0.2">
      <c r="C213" s="296"/>
      <c r="H213" s="486"/>
      <c r="I213" s="486"/>
      <c r="J213" s="486"/>
      <c r="K213" s="486"/>
      <c r="L213" s="486"/>
      <c r="M213" s="486"/>
      <c r="N213" s="486"/>
    </row>
    <row r="214" spans="3:14" s="129" customFormat="1" ht="12.75" x14ac:dyDescent="0.2">
      <c r="C214" s="296"/>
      <c r="H214" s="486"/>
      <c r="I214" s="486"/>
      <c r="J214" s="486"/>
      <c r="K214" s="486"/>
      <c r="L214" s="486"/>
      <c r="M214" s="486"/>
      <c r="N214" s="486"/>
    </row>
    <row r="215" spans="3:14" s="129" customFormat="1" ht="12.75" x14ac:dyDescent="0.2">
      <c r="C215" s="296"/>
      <c r="H215" s="486"/>
      <c r="I215" s="486"/>
      <c r="J215" s="486"/>
      <c r="K215" s="486"/>
      <c r="L215" s="486"/>
      <c r="M215" s="486"/>
      <c r="N215" s="486"/>
    </row>
    <row r="216" spans="3:14" s="129" customFormat="1" ht="12.75" x14ac:dyDescent="0.2">
      <c r="C216" s="296"/>
      <c r="H216" s="486"/>
      <c r="I216" s="486"/>
      <c r="J216" s="486"/>
      <c r="K216" s="486"/>
      <c r="L216" s="486"/>
      <c r="M216" s="486"/>
      <c r="N216" s="486"/>
    </row>
    <row r="217" spans="3:14" s="129" customFormat="1" ht="12.75" x14ac:dyDescent="0.2">
      <c r="C217" s="296"/>
      <c r="H217" s="486"/>
      <c r="I217" s="486"/>
      <c r="J217" s="486"/>
      <c r="K217" s="486"/>
      <c r="L217" s="486"/>
      <c r="M217" s="486"/>
      <c r="N217" s="486"/>
    </row>
    <row r="218" spans="3:14" s="129" customFormat="1" ht="12.75" x14ac:dyDescent="0.2">
      <c r="C218" s="296"/>
      <c r="H218" s="486"/>
      <c r="I218" s="486"/>
      <c r="J218" s="486"/>
      <c r="K218" s="486"/>
      <c r="L218" s="486"/>
      <c r="M218" s="486"/>
      <c r="N218" s="486"/>
    </row>
    <row r="219" spans="3:14" s="129" customFormat="1" ht="12.75" x14ac:dyDescent="0.2">
      <c r="C219" s="296"/>
      <c r="H219" s="486"/>
      <c r="I219" s="486"/>
      <c r="J219" s="486"/>
      <c r="K219" s="486"/>
      <c r="L219" s="486"/>
      <c r="M219" s="486"/>
      <c r="N219" s="486"/>
    </row>
    <row r="220" spans="3:14" s="129" customFormat="1" ht="12.75" x14ac:dyDescent="0.2">
      <c r="C220" s="296"/>
      <c r="H220" s="486"/>
      <c r="I220" s="486"/>
      <c r="J220" s="486"/>
      <c r="K220" s="486"/>
      <c r="L220" s="486"/>
      <c r="M220" s="486"/>
      <c r="N220" s="486"/>
    </row>
    <row r="221" spans="3:14" s="129" customFormat="1" ht="12.75" x14ac:dyDescent="0.2">
      <c r="C221" s="296"/>
      <c r="H221" s="486"/>
      <c r="I221" s="486"/>
      <c r="J221" s="486"/>
      <c r="K221" s="486"/>
      <c r="L221" s="486"/>
      <c r="M221" s="486"/>
      <c r="N221" s="486"/>
    </row>
    <row r="222" spans="3:14" s="129" customFormat="1" ht="12.75" x14ac:dyDescent="0.2">
      <c r="C222" s="296"/>
      <c r="H222" s="486"/>
      <c r="I222" s="486"/>
      <c r="J222" s="486"/>
      <c r="K222" s="486"/>
      <c r="L222" s="486"/>
      <c r="M222" s="486"/>
      <c r="N222" s="486"/>
    </row>
    <row r="223" spans="3:14" s="129" customFormat="1" ht="12.75" x14ac:dyDescent="0.2">
      <c r="C223" s="296"/>
      <c r="H223" s="486"/>
      <c r="I223" s="486"/>
      <c r="J223" s="486"/>
      <c r="K223" s="486"/>
      <c r="L223" s="486"/>
      <c r="M223" s="486"/>
      <c r="N223" s="486"/>
    </row>
    <row r="224" spans="3:14" s="129" customFormat="1" ht="12.75" x14ac:dyDescent="0.2">
      <c r="C224" s="296"/>
      <c r="H224" s="486"/>
      <c r="I224" s="486"/>
      <c r="J224" s="486"/>
      <c r="K224" s="486"/>
      <c r="L224" s="486"/>
      <c r="M224" s="486"/>
      <c r="N224" s="486"/>
    </row>
    <row r="225" spans="3:14" s="129" customFormat="1" ht="12.75" x14ac:dyDescent="0.2">
      <c r="C225" s="296"/>
      <c r="H225" s="486"/>
      <c r="I225" s="486"/>
      <c r="J225" s="486"/>
      <c r="K225" s="486"/>
      <c r="L225" s="486"/>
      <c r="M225" s="486"/>
      <c r="N225" s="486"/>
    </row>
    <row r="226" spans="3:14" s="129" customFormat="1" ht="12.75" x14ac:dyDescent="0.2">
      <c r="C226" s="296"/>
      <c r="H226" s="486"/>
      <c r="I226" s="486"/>
      <c r="J226" s="486"/>
      <c r="K226" s="486"/>
      <c r="L226" s="486"/>
      <c r="M226" s="486"/>
      <c r="N226" s="486"/>
    </row>
    <row r="227" spans="3:14" s="129" customFormat="1" ht="12.75" x14ac:dyDescent="0.2">
      <c r="C227" s="296"/>
      <c r="H227" s="486"/>
      <c r="I227" s="486"/>
      <c r="J227" s="486"/>
      <c r="K227" s="486"/>
      <c r="L227" s="486"/>
      <c r="M227" s="486"/>
      <c r="N227" s="486"/>
    </row>
    <row r="228" spans="3:14" s="129" customFormat="1" ht="12.75" x14ac:dyDescent="0.2">
      <c r="C228" s="296"/>
      <c r="H228" s="486"/>
      <c r="I228" s="486"/>
      <c r="J228" s="486"/>
      <c r="K228" s="486"/>
      <c r="L228" s="486"/>
      <c r="M228" s="486"/>
      <c r="N228" s="486"/>
    </row>
    <row r="229" spans="3:14" s="129" customFormat="1" ht="12.75" x14ac:dyDescent="0.2">
      <c r="C229" s="296"/>
      <c r="H229" s="486"/>
      <c r="I229" s="486"/>
      <c r="J229" s="486"/>
      <c r="K229" s="486"/>
      <c r="L229" s="486"/>
      <c r="M229" s="486"/>
      <c r="N229" s="486"/>
    </row>
    <row r="230" spans="3:14" s="129" customFormat="1" ht="12.75" x14ac:dyDescent="0.2">
      <c r="C230" s="296"/>
      <c r="H230" s="486"/>
      <c r="I230" s="486"/>
      <c r="J230" s="486"/>
      <c r="K230" s="486"/>
      <c r="L230" s="486"/>
      <c r="M230" s="486"/>
      <c r="N230" s="486"/>
    </row>
    <row r="231" spans="3:14" s="129" customFormat="1" ht="12.75" x14ac:dyDescent="0.2">
      <c r="C231" s="296"/>
      <c r="H231" s="486"/>
      <c r="I231" s="486"/>
      <c r="J231" s="486"/>
      <c r="K231" s="486"/>
      <c r="L231" s="486"/>
      <c r="M231" s="486"/>
      <c r="N231" s="486"/>
    </row>
    <row r="232" spans="3:14" s="129" customFormat="1" ht="12.75" x14ac:dyDescent="0.2">
      <c r="C232" s="296"/>
      <c r="H232" s="486"/>
      <c r="I232" s="486"/>
      <c r="J232" s="486"/>
      <c r="K232" s="486"/>
      <c r="L232" s="486"/>
      <c r="M232" s="486"/>
      <c r="N232" s="486"/>
    </row>
    <row r="233" spans="3:14" s="129" customFormat="1" ht="12.75" x14ac:dyDescent="0.2">
      <c r="C233" s="296"/>
      <c r="H233" s="486"/>
      <c r="I233" s="486"/>
      <c r="J233" s="486"/>
      <c r="K233" s="486"/>
      <c r="L233" s="486"/>
      <c r="M233" s="486"/>
      <c r="N233" s="486"/>
    </row>
    <row r="234" spans="3:14" s="129" customFormat="1" ht="12.75" x14ac:dyDescent="0.2">
      <c r="C234" s="296"/>
      <c r="H234" s="486"/>
      <c r="I234" s="486"/>
      <c r="J234" s="486"/>
      <c r="K234" s="486"/>
      <c r="L234" s="486"/>
      <c r="M234" s="486"/>
      <c r="N234" s="486"/>
    </row>
    <row r="235" spans="3:14" s="129" customFormat="1" ht="12.75" x14ac:dyDescent="0.2">
      <c r="C235" s="296"/>
      <c r="H235" s="486"/>
      <c r="I235" s="486"/>
      <c r="J235" s="486"/>
      <c r="K235" s="486"/>
      <c r="L235" s="486"/>
      <c r="M235" s="486"/>
      <c r="N235" s="486"/>
    </row>
    <row r="236" spans="3:14" s="129" customFormat="1" ht="12.75" x14ac:dyDescent="0.2">
      <c r="C236" s="296"/>
      <c r="H236" s="486"/>
      <c r="I236" s="486"/>
      <c r="J236" s="486"/>
      <c r="K236" s="486"/>
      <c r="L236" s="486"/>
      <c r="M236" s="486"/>
      <c r="N236" s="486"/>
    </row>
    <row r="237" spans="3:14" s="129" customFormat="1" ht="12.75" x14ac:dyDescent="0.2">
      <c r="C237" s="296"/>
      <c r="H237" s="486"/>
      <c r="I237" s="486"/>
      <c r="J237" s="486"/>
      <c r="K237" s="486"/>
      <c r="L237" s="486"/>
      <c r="M237" s="486"/>
      <c r="N237" s="486"/>
    </row>
    <row r="238" spans="3:14" s="129" customFormat="1" ht="12.75" x14ac:dyDescent="0.2">
      <c r="C238" s="296"/>
      <c r="H238" s="486"/>
      <c r="I238" s="486"/>
      <c r="J238" s="486"/>
      <c r="K238" s="486"/>
      <c r="L238" s="486"/>
      <c r="M238" s="486"/>
      <c r="N238" s="486"/>
    </row>
    <row r="239" spans="3:14" s="129" customFormat="1" ht="12.75" x14ac:dyDescent="0.2">
      <c r="C239" s="296"/>
      <c r="H239" s="486"/>
      <c r="I239" s="486"/>
      <c r="J239" s="486"/>
      <c r="K239" s="486"/>
      <c r="L239" s="486"/>
      <c r="M239" s="486"/>
      <c r="N239" s="486"/>
    </row>
    <row r="240" spans="3:14" s="129" customFormat="1" ht="12.75" x14ac:dyDescent="0.2">
      <c r="C240" s="296"/>
      <c r="H240" s="486"/>
      <c r="I240" s="486"/>
      <c r="J240" s="486"/>
      <c r="K240" s="486"/>
      <c r="L240" s="486"/>
      <c r="M240" s="486"/>
      <c r="N240" s="486"/>
    </row>
    <row r="241" spans="3:14" s="129" customFormat="1" ht="12.75" x14ac:dyDescent="0.2">
      <c r="C241" s="296"/>
      <c r="H241" s="486"/>
      <c r="I241" s="486"/>
      <c r="J241" s="486"/>
      <c r="K241" s="486"/>
      <c r="L241" s="486"/>
      <c r="M241" s="486"/>
      <c r="N241" s="486"/>
    </row>
    <row r="242" spans="3:14" s="129" customFormat="1" ht="12.75" x14ac:dyDescent="0.2">
      <c r="C242" s="296"/>
      <c r="H242" s="486"/>
      <c r="I242" s="486"/>
      <c r="J242" s="486"/>
      <c r="K242" s="486"/>
      <c r="L242" s="486"/>
      <c r="M242" s="486"/>
      <c r="N242" s="486"/>
    </row>
    <row r="243" spans="3:14" s="129" customFormat="1" ht="12.75" x14ac:dyDescent="0.2">
      <c r="C243" s="296"/>
      <c r="H243" s="486"/>
      <c r="I243" s="486"/>
      <c r="J243" s="486"/>
      <c r="K243" s="486"/>
      <c r="L243" s="486"/>
      <c r="M243" s="486"/>
      <c r="N243" s="486"/>
    </row>
    <row r="244" spans="3:14" s="129" customFormat="1" ht="12.75" x14ac:dyDescent="0.2">
      <c r="C244" s="296"/>
      <c r="H244" s="486"/>
      <c r="I244" s="486"/>
      <c r="J244" s="486"/>
      <c r="K244" s="486"/>
      <c r="L244" s="486"/>
      <c r="M244" s="486"/>
      <c r="N244" s="486"/>
    </row>
    <row r="245" spans="3:14" s="129" customFormat="1" ht="12.75" x14ac:dyDescent="0.2">
      <c r="C245" s="296"/>
      <c r="H245" s="486"/>
      <c r="I245" s="486"/>
      <c r="J245" s="486"/>
      <c r="K245" s="486"/>
      <c r="L245" s="486"/>
      <c r="M245" s="486"/>
      <c r="N245" s="486"/>
    </row>
    <row r="246" spans="3:14" s="129" customFormat="1" ht="12.75" x14ac:dyDescent="0.2">
      <c r="C246" s="296"/>
      <c r="H246" s="486"/>
      <c r="I246" s="486"/>
      <c r="J246" s="486"/>
      <c r="K246" s="486"/>
      <c r="L246" s="486"/>
      <c r="M246" s="486"/>
      <c r="N246" s="486"/>
    </row>
    <row r="247" spans="3:14" s="129" customFormat="1" ht="12.75" x14ac:dyDescent="0.2">
      <c r="C247" s="296"/>
      <c r="H247" s="486"/>
      <c r="I247" s="486"/>
      <c r="J247" s="486"/>
      <c r="K247" s="486"/>
      <c r="L247" s="486"/>
      <c r="M247" s="486"/>
      <c r="N247" s="486"/>
    </row>
    <row r="248" spans="3:14" s="129" customFormat="1" ht="12.75" x14ac:dyDescent="0.2">
      <c r="C248" s="296"/>
      <c r="H248" s="486"/>
      <c r="I248" s="486"/>
      <c r="J248" s="486"/>
      <c r="K248" s="486"/>
      <c r="L248" s="486"/>
      <c r="M248" s="486"/>
      <c r="N248" s="486"/>
    </row>
    <row r="249" spans="3:14" s="129" customFormat="1" ht="12.75" x14ac:dyDescent="0.2">
      <c r="C249" s="296"/>
      <c r="H249" s="486"/>
      <c r="I249" s="486"/>
      <c r="J249" s="486"/>
      <c r="K249" s="486"/>
      <c r="L249" s="486"/>
      <c r="M249" s="486"/>
      <c r="N249" s="486"/>
    </row>
    <row r="250" spans="3:14" s="129" customFormat="1" ht="12.75" x14ac:dyDescent="0.2">
      <c r="C250" s="296"/>
      <c r="H250" s="486"/>
      <c r="I250" s="486"/>
      <c r="J250" s="486"/>
      <c r="K250" s="486"/>
      <c r="L250" s="486"/>
      <c r="M250" s="486"/>
      <c r="N250" s="486"/>
    </row>
    <row r="251" spans="3:14" s="129" customFormat="1" ht="12.75" x14ac:dyDescent="0.2">
      <c r="C251" s="296"/>
      <c r="H251" s="486"/>
      <c r="I251" s="486"/>
      <c r="J251" s="486"/>
      <c r="K251" s="486"/>
      <c r="L251" s="486"/>
      <c r="M251" s="486"/>
      <c r="N251" s="486"/>
    </row>
    <row r="252" spans="3:14" s="129" customFormat="1" ht="12.75" x14ac:dyDescent="0.2">
      <c r="C252" s="296"/>
      <c r="H252" s="486"/>
      <c r="I252" s="486"/>
      <c r="J252" s="486"/>
      <c r="K252" s="486"/>
      <c r="L252" s="486"/>
      <c r="M252" s="486"/>
      <c r="N252" s="486"/>
    </row>
    <row r="253" spans="3:14" s="129" customFormat="1" ht="12.75" x14ac:dyDescent="0.2">
      <c r="C253" s="296"/>
      <c r="H253" s="486"/>
      <c r="I253" s="486"/>
      <c r="J253" s="486"/>
      <c r="K253" s="486"/>
      <c r="L253" s="486"/>
      <c r="M253" s="486"/>
      <c r="N253" s="486"/>
    </row>
    <row r="254" spans="3:14" s="129" customFormat="1" ht="12.75" x14ac:dyDescent="0.2">
      <c r="C254" s="296"/>
      <c r="H254" s="486"/>
      <c r="I254" s="486"/>
      <c r="J254" s="486"/>
      <c r="K254" s="486"/>
      <c r="L254" s="486"/>
      <c r="M254" s="486"/>
      <c r="N254" s="486"/>
    </row>
    <row r="255" spans="3:14" s="129" customFormat="1" ht="12.75" x14ac:dyDescent="0.2">
      <c r="C255" s="296"/>
      <c r="H255" s="486"/>
      <c r="I255" s="486"/>
      <c r="J255" s="486"/>
      <c r="K255" s="486"/>
      <c r="L255" s="486"/>
      <c r="M255" s="486"/>
      <c r="N255" s="486"/>
    </row>
    <row r="256" spans="3:14" s="129" customFormat="1" ht="12.75" x14ac:dyDescent="0.2">
      <c r="C256" s="296"/>
      <c r="H256" s="486"/>
      <c r="I256" s="486"/>
      <c r="J256" s="486"/>
      <c r="K256" s="486"/>
      <c r="L256" s="486"/>
      <c r="M256" s="486"/>
      <c r="N256" s="486"/>
    </row>
    <row r="257" spans="3:14" s="129" customFormat="1" ht="12.75" x14ac:dyDescent="0.2">
      <c r="C257" s="296"/>
      <c r="H257" s="486"/>
      <c r="I257" s="486"/>
      <c r="J257" s="486"/>
      <c r="K257" s="486"/>
      <c r="L257" s="486"/>
      <c r="M257" s="486"/>
      <c r="N257" s="486"/>
    </row>
    <row r="258" spans="3:14" s="129" customFormat="1" ht="12.75" x14ac:dyDescent="0.2">
      <c r="C258" s="296"/>
      <c r="H258" s="486"/>
      <c r="I258" s="486"/>
      <c r="J258" s="486"/>
      <c r="K258" s="486"/>
      <c r="L258" s="486"/>
      <c r="M258" s="486"/>
      <c r="N258" s="486"/>
    </row>
    <row r="259" spans="3:14" s="129" customFormat="1" ht="12.75" x14ac:dyDescent="0.2">
      <c r="C259" s="296"/>
      <c r="H259" s="486"/>
      <c r="I259" s="486"/>
      <c r="J259" s="486"/>
      <c r="K259" s="486"/>
      <c r="L259" s="486"/>
      <c r="M259" s="486"/>
      <c r="N259" s="486"/>
    </row>
    <row r="260" spans="3:14" s="129" customFormat="1" ht="12.75" x14ac:dyDescent="0.2">
      <c r="C260" s="296"/>
      <c r="H260" s="486"/>
      <c r="I260" s="486"/>
      <c r="J260" s="486"/>
      <c r="K260" s="486"/>
      <c r="L260" s="486"/>
      <c r="M260" s="486"/>
      <c r="N260" s="486"/>
    </row>
    <row r="261" spans="3:14" s="129" customFormat="1" ht="12.75" x14ac:dyDescent="0.2">
      <c r="C261" s="296"/>
      <c r="H261" s="486"/>
      <c r="I261" s="486"/>
      <c r="J261" s="486"/>
      <c r="K261" s="486"/>
      <c r="L261" s="486"/>
      <c r="M261" s="486"/>
      <c r="N261" s="486"/>
    </row>
    <row r="262" spans="3:14" s="129" customFormat="1" ht="12.75" x14ac:dyDescent="0.2">
      <c r="C262" s="296"/>
      <c r="H262" s="486"/>
      <c r="I262" s="486"/>
      <c r="J262" s="486"/>
      <c r="K262" s="486"/>
      <c r="L262" s="486"/>
      <c r="M262" s="486"/>
      <c r="N262" s="486"/>
    </row>
    <row r="263" spans="3:14" s="129" customFormat="1" ht="12.75" x14ac:dyDescent="0.2">
      <c r="C263" s="296"/>
      <c r="H263" s="486"/>
      <c r="I263" s="486"/>
      <c r="J263" s="486"/>
      <c r="K263" s="486"/>
      <c r="L263" s="486"/>
      <c r="M263" s="486"/>
      <c r="N263" s="486"/>
    </row>
    <row r="264" spans="3:14" s="129" customFormat="1" ht="12.75" x14ac:dyDescent="0.2">
      <c r="C264" s="296"/>
      <c r="H264" s="486"/>
      <c r="I264" s="486"/>
      <c r="J264" s="486"/>
      <c r="K264" s="486"/>
      <c r="L264" s="486"/>
      <c r="M264" s="486"/>
      <c r="N264" s="486"/>
    </row>
    <row r="265" spans="3:14" s="129" customFormat="1" ht="12.75" x14ac:dyDescent="0.2">
      <c r="C265" s="296"/>
      <c r="H265" s="486"/>
      <c r="I265" s="486"/>
      <c r="J265" s="486"/>
      <c r="K265" s="486"/>
      <c r="L265" s="486"/>
      <c r="M265" s="486"/>
      <c r="N265" s="486"/>
    </row>
    <row r="266" spans="3:14" s="129" customFormat="1" ht="12.75" x14ac:dyDescent="0.2">
      <c r="C266" s="296"/>
      <c r="H266" s="486"/>
      <c r="I266" s="486"/>
      <c r="J266" s="486"/>
      <c r="K266" s="486"/>
      <c r="L266" s="486"/>
      <c r="M266" s="486"/>
      <c r="N266" s="486"/>
    </row>
    <row r="267" spans="3:14" s="129" customFormat="1" ht="12.75" x14ac:dyDescent="0.2">
      <c r="C267" s="296"/>
      <c r="H267" s="486"/>
      <c r="I267" s="486"/>
      <c r="J267" s="486"/>
      <c r="K267" s="486"/>
      <c r="L267" s="486"/>
      <c r="M267" s="486"/>
      <c r="N267" s="486"/>
    </row>
    <row r="268" spans="3:14" s="129" customFormat="1" ht="12.75" x14ac:dyDescent="0.2">
      <c r="C268" s="296"/>
      <c r="H268" s="486"/>
      <c r="I268" s="486"/>
      <c r="J268" s="486"/>
      <c r="K268" s="486"/>
      <c r="L268" s="486"/>
      <c r="M268" s="486"/>
      <c r="N268" s="486"/>
    </row>
    <row r="269" spans="3:14" s="129" customFormat="1" ht="12.75" x14ac:dyDescent="0.2">
      <c r="C269" s="296"/>
      <c r="H269" s="486"/>
      <c r="I269" s="486"/>
      <c r="J269" s="486"/>
      <c r="K269" s="486"/>
      <c r="L269" s="486"/>
      <c r="M269" s="486"/>
      <c r="N269" s="486"/>
    </row>
    <row r="270" spans="3:14" s="129" customFormat="1" ht="12.75" x14ac:dyDescent="0.2">
      <c r="C270" s="296"/>
      <c r="H270" s="486"/>
      <c r="I270" s="486"/>
      <c r="J270" s="486"/>
      <c r="K270" s="486"/>
      <c r="L270" s="486"/>
      <c r="M270" s="486"/>
      <c r="N270" s="486"/>
    </row>
    <row r="271" spans="3:14" s="129" customFormat="1" ht="12.75" x14ac:dyDescent="0.2">
      <c r="C271" s="296"/>
      <c r="H271" s="486"/>
      <c r="I271" s="486"/>
      <c r="J271" s="486"/>
      <c r="K271" s="486"/>
      <c r="L271" s="486"/>
      <c r="M271" s="486"/>
      <c r="N271" s="486"/>
    </row>
    <row r="272" spans="3:14" s="129" customFormat="1" ht="12.75" x14ac:dyDescent="0.2">
      <c r="C272" s="296"/>
      <c r="H272" s="486"/>
      <c r="I272" s="486"/>
      <c r="J272" s="486"/>
      <c r="K272" s="486"/>
      <c r="L272" s="486"/>
      <c r="M272" s="486"/>
      <c r="N272" s="486"/>
    </row>
    <row r="273" spans="3:14" s="129" customFormat="1" ht="12.75" x14ac:dyDescent="0.2">
      <c r="C273" s="296"/>
      <c r="H273" s="486"/>
      <c r="I273" s="486"/>
      <c r="J273" s="486"/>
      <c r="K273" s="486"/>
      <c r="L273" s="486"/>
      <c r="M273" s="486"/>
      <c r="N273" s="486"/>
    </row>
    <row r="274" spans="3:14" s="129" customFormat="1" ht="12.75" x14ac:dyDescent="0.2">
      <c r="C274" s="296"/>
      <c r="H274" s="486"/>
      <c r="I274" s="486"/>
      <c r="J274" s="486"/>
      <c r="K274" s="486"/>
      <c r="L274" s="486"/>
      <c r="M274" s="486"/>
      <c r="N274" s="486"/>
    </row>
    <row r="275" spans="3:14" s="129" customFormat="1" ht="12.75" x14ac:dyDescent="0.2">
      <c r="C275" s="296"/>
      <c r="H275" s="486"/>
      <c r="I275" s="486"/>
      <c r="J275" s="486"/>
      <c r="K275" s="486"/>
      <c r="L275" s="486"/>
      <c r="M275" s="486"/>
      <c r="N275" s="486"/>
    </row>
    <row r="276" spans="3:14" s="129" customFormat="1" ht="12.75" x14ac:dyDescent="0.2">
      <c r="C276" s="296"/>
      <c r="H276" s="486"/>
      <c r="I276" s="486"/>
      <c r="J276" s="486"/>
      <c r="K276" s="486"/>
      <c r="L276" s="486"/>
      <c r="M276" s="486"/>
      <c r="N276" s="486"/>
    </row>
    <row r="277" spans="3:14" s="129" customFormat="1" ht="12.75" x14ac:dyDescent="0.2">
      <c r="C277" s="296"/>
      <c r="H277" s="486"/>
      <c r="I277" s="486"/>
      <c r="J277" s="486"/>
      <c r="K277" s="486"/>
      <c r="L277" s="486"/>
      <c r="M277" s="486"/>
      <c r="N277" s="486"/>
    </row>
    <row r="278" spans="3:14" s="129" customFormat="1" ht="12.75" x14ac:dyDescent="0.2">
      <c r="C278" s="296"/>
      <c r="H278" s="486"/>
      <c r="I278" s="486"/>
      <c r="J278" s="486"/>
      <c r="K278" s="486"/>
      <c r="L278" s="486"/>
      <c r="M278" s="486"/>
      <c r="N278" s="486"/>
    </row>
    <row r="279" spans="3:14" s="129" customFormat="1" ht="12.75" x14ac:dyDescent="0.2">
      <c r="C279" s="296"/>
      <c r="H279" s="486"/>
      <c r="I279" s="486"/>
      <c r="J279" s="486"/>
      <c r="K279" s="486"/>
      <c r="L279" s="486"/>
      <c r="M279" s="486"/>
      <c r="N279" s="486"/>
    </row>
    <row r="280" spans="3:14" s="129" customFormat="1" ht="12.75" x14ac:dyDescent="0.2">
      <c r="C280" s="296"/>
      <c r="H280" s="486"/>
      <c r="I280" s="486"/>
      <c r="J280" s="486"/>
      <c r="K280" s="486"/>
      <c r="L280" s="486"/>
      <c r="M280" s="486"/>
      <c r="N280" s="486"/>
    </row>
    <row r="281" spans="3:14" s="129" customFormat="1" ht="12.75" x14ac:dyDescent="0.2">
      <c r="C281" s="296"/>
      <c r="H281" s="486"/>
      <c r="I281" s="486"/>
      <c r="J281" s="486"/>
      <c r="K281" s="486"/>
      <c r="L281" s="486"/>
      <c r="M281" s="486"/>
      <c r="N281" s="486"/>
    </row>
    <row r="282" spans="3:14" s="129" customFormat="1" ht="12.75" x14ac:dyDescent="0.2">
      <c r="C282" s="296"/>
      <c r="H282" s="486"/>
      <c r="I282" s="486"/>
      <c r="J282" s="486"/>
      <c r="K282" s="486"/>
      <c r="L282" s="486"/>
      <c r="M282" s="486"/>
      <c r="N282" s="486"/>
    </row>
    <row r="283" spans="3:14" s="129" customFormat="1" ht="12.75" x14ac:dyDescent="0.2">
      <c r="C283" s="296"/>
      <c r="H283" s="486"/>
      <c r="I283" s="486"/>
      <c r="J283" s="486"/>
      <c r="K283" s="486"/>
      <c r="L283" s="486"/>
      <c r="M283" s="486"/>
      <c r="N283" s="486"/>
    </row>
    <row r="284" spans="3:14" s="129" customFormat="1" ht="12.75" x14ac:dyDescent="0.2">
      <c r="C284" s="296"/>
      <c r="H284" s="486"/>
      <c r="I284" s="486"/>
      <c r="J284" s="486"/>
      <c r="K284" s="486"/>
      <c r="L284" s="486"/>
      <c r="M284" s="486"/>
      <c r="N284" s="486"/>
    </row>
    <row r="285" spans="3:14" s="129" customFormat="1" ht="12.75" x14ac:dyDescent="0.2">
      <c r="C285" s="296"/>
      <c r="H285" s="486"/>
      <c r="I285" s="486"/>
      <c r="J285" s="486"/>
      <c r="K285" s="486"/>
      <c r="L285" s="486"/>
      <c r="M285" s="486"/>
      <c r="N285" s="486"/>
    </row>
    <row r="286" spans="3:14" s="129" customFormat="1" ht="12.75" x14ac:dyDescent="0.2">
      <c r="C286" s="296"/>
      <c r="H286" s="486"/>
      <c r="I286" s="486"/>
      <c r="J286" s="486"/>
      <c r="K286" s="486"/>
      <c r="L286" s="486"/>
      <c r="M286" s="486"/>
      <c r="N286" s="486"/>
    </row>
    <row r="287" spans="3:14" s="129" customFormat="1" ht="12.75" x14ac:dyDescent="0.2">
      <c r="C287" s="296"/>
      <c r="H287" s="486"/>
      <c r="I287" s="486"/>
      <c r="J287" s="486"/>
      <c r="K287" s="486"/>
      <c r="L287" s="486"/>
      <c r="M287" s="486"/>
      <c r="N287" s="486"/>
    </row>
    <row r="288" spans="3:14" s="129" customFormat="1" ht="12.75" x14ac:dyDescent="0.2">
      <c r="C288" s="296"/>
      <c r="H288" s="486"/>
      <c r="I288" s="486"/>
      <c r="J288" s="486"/>
      <c r="K288" s="486"/>
      <c r="L288" s="486"/>
      <c r="M288" s="486"/>
      <c r="N288" s="486"/>
    </row>
    <row r="289" spans="3:14" s="129" customFormat="1" ht="12.75" x14ac:dyDescent="0.2">
      <c r="C289" s="296"/>
      <c r="H289" s="486"/>
      <c r="I289" s="486"/>
      <c r="J289" s="486"/>
      <c r="K289" s="486"/>
      <c r="L289" s="486"/>
      <c r="M289" s="486"/>
      <c r="N289" s="486"/>
    </row>
    <row r="290" spans="3:14" s="129" customFormat="1" ht="12.75" x14ac:dyDescent="0.2">
      <c r="C290" s="296"/>
      <c r="H290" s="486"/>
      <c r="I290" s="486"/>
      <c r="J290" s="486"/>
      <c r="K290" s="486"/>
      <c r="L290" s="486"/>
      <c r="M290" s="486"/>
      <c r="N290" s="486"/>
    </row>
    <row r="291" spans="3:14" s="129" customFormat="1" ht="12.75" x14ac:dyDescent="0.2">
      <c r="C291" s="296"/>
      <c r="H291" s="486"/>
      <c r="I291" s="486"/>
      <c r="J291" s="486"/>
      <c r="K291" s="486"/>
      <c r="L291" s="486"/>
      <c r="M291" s="486"/>
      <c r="N291" s="486"/>
    </row>
    <row r="292" spans="3:14" s="129" customFormat="1" ht="12.75" x14ac:dyDescent="0.2">
      <c r="C292" s="296"/>
      <c r="H292" s="486"/>
      <c r="I292" s="486"/>
      <c r="J292" s="486"/>
      <c r="K292" s="486"/>
      <c r="L292" s="486"/>
      <c r="M292" s="486"/>
      <c r="N292" s="486"/>
    </row>
    <row r="293" spans="3:14" s="129" customFormat="1" ht="12.75" x14ac:dyDescent="0.2">
      <c r="C293" s="296"/>
      <c r="H293" s="486"/>
      <c r="I293" s="486"/>
      <c r="J293" s="486"/>
      <c r="K293" s="486"/>
      <c r="L293" s="486"/>
      <c r="M293" s="486"/>
      <c r="N293" s="486"/>
    </row>
    <row r="294" spans="3:14" s="129" customFormat="1" ht="12.75" x14ac:dyDescent="0.2">
      <c r="C294" s="296"/>
      <c r="H294" s="486"/>
      <c r="I294" s="486"/>
      <c r="J294" s="486"/>
      <c r="K294" s="486"/>
      <c r="L294" s="486"/>
      <c r="M294" s="486"/>
      <c r="N294" s="486"/>
    </row>
    <row r="295" spans="3:14" s="129" customFormat="1" ht="12.75" x14ac:dyDescent="0.2">
      <c r="C295" s="296"/>
      <c r="H295" s="486"/>
      <c r="I295" s="486"/>
      <c r="J295" s="486"/>
      <c r="K295" s="486"/>
      <c r="L295" s="486"/>
      <c r="M295" s="486"/>
      <c r="N295" s="486"/>
    </row>
    <row r="296" spans="3:14" s="129" customFormat="1" ht="12.75" x14ac:dyDescent="0.2">
      <c r="C296" s="296"/>
      <c r="H296" s="486"/>
      <c r="I296" s="486"/>
      <c r="J296" s="486"/>
      <c r="K296" s="486"/>
      <c r="L296" s="486"/>
      <c r="M296" s="486"/>
      <c r="N296" s="486"/>
    </row>
    <row r="297" spans="3:14" s="129" customFormat="1" ht="12.75" x14ac:dyDescent="0.2">
      <c r="C297" s="296"/>
      <c r="H297" s="486"/>
      <c r="I297" s="486"/>
      <c r="J297" s="486"/>
      <c r="K297" s="486"/>
      <c r="L297" s="486"/>
      <c r="M297" s="486"/>
      <c r="N297" s="486"/>
    </row>
    <row r="298" spans="3:14" s="129" customFormat="1" ht="12.75" x14ac:dyDescent="0.2">
      <c r="C298" s="296"/>
      <c r="H298" s="486"/>
      <c r="I298" s="486"/>
      <c r="J298" s="486"/>
      <c r="K298" s="486"/>
      <c r="L298" s="486"/>
      <c r="M298" s="486"/>
      <c r="N298" s="486"/>
    </row>
    <row r="299" spans="3:14" s="129" customFormat="1" ht="12.75" x14ac:dyDescent="0.2">
      <c r="C299" s="296"/>
      <c r="H299" s="486"/>
      <c r="I299" s="486"/>
      <c r="J299" s="486"/>
      <c r="K299" s="486"/>
      <c r="L299" s="486"/>
      <c r="M299" s="486"/>
      <c r="N299" s="486"/>
    </row>
    <row r="300" spans="3:14" s="129" customFormat="1" ht="12.75" x14ac:dyDescent="0.2">
      <c r="C300" s="296"/>
      <c r="H300" s="486"/>
      <c r="I300" s="486"/>
      <c r="J300" s="486"/>
      <c r="K300" s="486"/>
      <c r="L300" s="486"/>
      <c r="M300" s="486"/>
      <c r="N300" s="486"/>
    </row>
    <row r="301" spans="3:14" s="129" customFormat="1" ht="12.75" x14ac:dyDescent="0.2">
      <c r="C301" s="296"/>
      <c r="H301" s="486"/>
      <c r="I301" s="486"/>
      <c r="J301" s="486"/>
      <c r="K301" s="486"/>
      <c r="L301" s="486"/>
      <c r="M301" s="486"/>
      <c r="N301" s="486"/>
    </row>
    <row r="302" spans="3:14" s="129" customFormat="1" ht="12.75" x14ac:dyDescent="0.2">
      <c r="C302" s="296"/>
      <c r="H302" s="486"/>
      <c r="I302" s="486"/>
      <c r="J302" s="486"/>
      <c r="K302" s="486"/>
      <c r="L302" s="486"/>
      <c r="M302" s="486"/>
      <c r="N302" s="486"/>
    </row>
    <row r="303" spans="3:14" s="129" customFormat="1" ht="12.75" x14ac:dyDescent="0.2">
      <c r="C303" s="296"/>
      <c r="H303" s="486"/>
      <c r="I303" s="486"/>
      <c r="J303" s="486"/>
      <c r="K303" s="486"/>
      <c r="L303" s="486"/>
      <c r="M303" s="486"/>
      <c r="N303" s="486"/>
    </row>
    <row r="304" spans="3:14" s="129" customFormat="1" ht="12.75" x14ac:dyDescent="0.2">
      <c r="C304" s="296"/>
      <c r="H304" s="486"/>
      <c r="I304" s="486"/>
      <c r="J304" s="486"/>
      <c r="K304" s="486"/>
      <c r="L304" s="486"/>
      <c r="M304" s="486"/>
      <c r="N304" s="486"/>
    </row>
    <row r="305" spans="3:14" s="129" customFormat="1" ht="12.75" x14ac:dyDescent="0.2">
      <c r="C305" s="296"/>
      <c r="H305" s="486"/>
      <c r="I305" s="486"/>
      <c r="J305" s="486"/>
      <c r="K305" s="486"/>
      <c r="L305" s="486"/>
      <c r="M305" s="486"/>
      <c r="N305" s="486"/>
    </row>
    <row r="306" spans="3:14" s="129" customFormat="1" ht="12.75" x14ac:dyDescent="0.2">
      <c r="C306" s="296"/>
      <c r="H306" s="486"/>
      <c r="I306" s="486"/>
      <c r="J306" s="486"/>
      <c r="K306" s="486"/>
      <c r="L306" s="486"/>
      <c r="M306" s="486"/>
      <c r="N306" s="486"/>
    </row>
    <row r="307" spans="3:14" s="129" customFormat="1" ht="12.75" x14ac:dyDescent="0.2">
      <c r="C307" s="296"/>
      <c r="H307" s="486"/>
      <c r="I307" s="486"/>
      <c r="J307" s="486"/>
      <c r="K307" s="486"/>
      <c r="L307" s="486"/>
      <c r="M307" s="486"/>
      <c r="N307" s="486"/>
    </row>
    <row r="308" spans="3:14" s="129" customFormat="1" ht="12.75" x14ac:dyDescent="0.2">
      <c r="C308" s="296"/>
      <c r="H308" s="486"/>
      <c r="I308" s="486"/>
      <c r="J308" s="486"/>
      <c r="K308" s="486"/>
      <c r="L308" s="486"/>
      <c r="M308" s="486"/>
      <c r="N308" s="486"/>
    </row>
    <row r="309" spans="3:14" s="129" customFormat="1" ht="12.75" x14ac:dyDescent="0.2">
      <c r="C309" s="296"/>
      <c r="H309" s="486"/>
      <c r="I309" s="486"/>
      <c r="J309" s="486"/>
      <c r="K309" s="486"/>
      <c r="L309" s="486"/>
      <c r="M309" s="486"/>
      <c r="N309" s="486"/>
    </row>
    <row r="310" spans="3:14" s="129" customFormat="1" ht="12.75" x14ac:dyDescent="0.2">
      <c r="C310" s="296"/>
      <c r="H310" s="486"/>
      <c r="I310" s="486"/>
      <c r="J310" s="486"/>
      <c r="K310" s="486"/>
      <c r="L310" s="486"/>
      <c r="M310" s="486"/>
      <c r="N310" s="486"/>
    </row>
    <row r="311" spans="3:14" s="129" customFormat="1" ht="12.75" x14ac:dyDescent="0.2">
      <c r="C311" s="296"/>
      <c r="H311" s="486"/>
      <c r="I311" s="486"/>
      <c r="J311" s="486"/>
      <c r="K311" s="486"/>
      <c r="L311" s="486"/>
      <c r="M311" s="486"/>
      <c r="N311" s="486"/>
    </row>
    <row r="312" spans="3:14" s="129" customFormat="1" ht="12.75" x14ac:dyDescent="0.2">
      <c r="C312" s="296"/>
      <c r="H312" s="486"/>
      <c r="I312" s="486"/>
      <c r="J312" s="486"/>
      <c r="K312" s="486"/>
      <c r="L312" s="486"/>
      <c r="M312" s="486"/>
      <c r="N312" s="486"/>
    </row>
    <row r="313" spans="3:14" s="129" customFormat="1" ht="12.75" x14ac:dyDescent="0.2">
      <c r="C313" s="296"/>
      <c r="H313" s="486"/>
      <c r="I313" s="486"/>
      <c r="J313" s="486"/>
      <c r="K313" s="486"/>
      <c r="L313" s="486"/>
      <c r="M313" s="486"/>
      <c r="N313" s="486"/>
    </row>
    <row r="314" spans="3:14" s="129" customFormat="1" ht="12.75" x14ac:dyDescent="0.2">
      <c r="C314" s="296"/>
      <c r="H314" s="486"/>
      <c r="I314" s="486"/>
      <c r="J314" s="486"/>
      <c r="K314" s="486"/>
      <c r="L314" s="486"/>
      <c r="M314" s="486"/>
      <c r="N314" s="486"/>
    </row>
    <row r="315" spans="3:14" s="129" customFormat="1" ht="12.75" x14ac:dyDescent="0.2">
      <c r="C315" s="296"/>
      <c r="H315" s="486"/>
      <c r="I315" s="486"/>
      <c r="J315" s="486"/>
      <c r="K315" s="486"/>
      <c r="L315" s="486"/>
      <c r="M315" s="486"/>
      <c r="N315" s="486"/>
    </row>
    <row r="316" spans="3:14" s="129" customFormat="1" ht="12.75" x14ac:dyDescent="0.2">
      <c r="C316" s="296"/>
      <c r="H316" s="486"/>
      <c r="I316" s="486"/>
      <c r="J316" s="486"/>
      <c r="K316" s="486"/>
      <c r="L316" s="486"/>
      <c r="M316" s="486"/>
      <c r="N316" s="486"/>
    </row>
    <row r="317" spans="3:14" s="129" customFormat="1" ht="12.75" x14ac:dyDescent="0.2">
      <c r="C317" s="296"/>
      <c r="H317" s="486"/>
      <c r="I317" s="486"/>
      <c r="J317" s="486"/>
      <c r="K317" s="486"/>
      <c r="L317" s="486"/>
      <c r="M317" s="486"/>
      <c r="N317" s="486"/>
    </row>
    <row r="318" spans="3:14" s="129" customFormat="1" ht="12.75" x14ac:dyDescent="0.2">
      <c r="C318" s="296"/>
      <c r="H318" s="486"/>
      <c r="I318" s="486"/>
      <c r="J318" s="486"/>
      <c r="K318" s="486"/>
      <c r="L318" s="486"/>
      <c r="M318" s="486"/>
      <c r="N318" s="486"/>
    </row>
    <row r="319" spans="3:14" s="129" customFormat="1" ht="12.75" x14ac:dyDescent="0.2">
      <c r="C319" s="296"/>
      <c r="H319" s="486"/>
      <c r="I319" s="486"/>
      <c r="J319" s="486"/>
      <c r="K319" s="486"/>
      <c r="L319" s="486"/>
      <c r="M319" s="486"/>
      <c r="N319" s="486"/>
    </row>
    <row r="320" spans="3:14" s="129" customFormat="1" ht="12.75" x14ac:dyDescent="0.2">
      <c r="C320" s="296"/>
      <c r="H320" s="486"/>
      <c r="I320" s="486"/>
      <c r="J320" s="486"/>
      <c r="K320" s="486"/>
      <c r="L320" s="486"/>
      <c r="M320" s="486"/>
      <c r="N320" s="486"/>
    </row>
    <row r="321" spans="3:14" s="129" customFormat="1" ht="12.75" x14ac:dyDescent="0.2">
      <c r="C321" s="296"/>
      <c r="H321" s="486"/>
      <c r="I321" s="486"/>
      <c r="J321" s="486"/>
      <c r="K321" s="486"/>
      <c r="L321" s="486"/>
      <c r="M321" s="486"/>
      <c r="N321" s="486"/>
    </row>
    <row r="322" spans="3:14" s="129" customFormat="1" ht="12.75" x14ac:dyDescent="0.2">
      <c r="C322" s="296"/>
      <c r="H322" s="486"/>
      <c r="I322" s="486"/>
      <c r="J322" s="486"/>
      <c r="K322" s="486"/>
      <c r="L322" s="486"/>
      <c r="M322" s="486"/>
      <c r="N322" s="486"/>
    </row>
    <row r="323" spans="3:14" s="129" customFormat="1" ht="12.75" x14ac:dyDescent="0.2">
      <c r="C323" s="296"/>
      <c r="H323" s="486"/>
      <c r="I323" s="486"/>
      <c r="J323" s="486"/>
      <c r="K323" s="486"/>
      <c r="L323" s="486"/>
      <c r="M323" s="486"/>
      <c r="N323" s="486"/>
    </row>
    <row r="324" spans="3:14" s="129" customFormat="1" ht="12.75" x14ac:dyDescent="0.2">
      <c r="C324" s="296"/>
      <c r="H324" s="486"/>
      <c r="I324" s="486"/>
      <c r="J324" s="486"/>
      <c r="K324" s="486"/>
      <c r="L324" s="486"/>
      <c r="M324" s="486"/>
      <c r="N324" s="486"/>
    </row>
    <row r="325" spans="3:14" s="129" customFormat="1" ht="12.75" x14ac:dyDescent="0.2">
      <c r="C325" s="296"/>
      <c r="H325" s="486"/>
      <c r="I325" s="486"/>
      <c r="J325" s="486"/>
      <c r="K325" s="486"/>
      <c r="L325" s="486"/>
      <c r="M325" s="486"/>
      <c r="N325" s="486"/>
    </row>
    <row r="326" spans="3:14" s="129" customFormat="1" ht="12.75" x14ac:dyDescent="0.2">
      <c r="C326" s="296"/>
      <c r="H326" s="486"/>
      <c r="I326" s="486"/>
      <c r="J326" s="486"/>
      <c r="K326" s="486"/>
      <c r="L326" s="486"/>
      <c r="M326" s="486"/>
      <c r="N326" s="486"/>
    </row>
    <row r="327" spans="3:14" s="129" customFormat="1" ht="12.75" x14ac:dyDescent="0.2">
      <c r="C327" s="296"/>
      <c r="H327" s="486"/>
      <c r="I327" s="486"/>
      <c r="J327" s="486"/>
      <c r="K327" s="486"/>
      <c r="L327" s="486"/>
      <c r="M327" s="486"/>
      <c r="N327" s="486"/>
    </row>
    <row r="328" spans="3:14" s="129" customFormat="1" ht="12.75" x14ac:dyDescent="0.2">
      <c r="C328" s="296"/>
      <c r="H328" s="486"/>
      <c r="I328" s="486"/>
      <c r="J328" s="486"/>
      <c r="K328" s="486"/>
      <c r="L328" s="486"/>
      <c r="M328" s="486"/>
      <c r="N328" s="486"/>
    </row>
    <row r="329" spans="3:14" s="129" customFormat="1" ht="12.75" x14ac:dyDescent="0.2">
      <c r="C329" s="296"/>
      <c r="H329" s="486"/>
      <c r="I329" s="486"/>
      <c r="J329" s="486"/>
      <c r="K329" s="486"/>
      <c r="L329" s="486"/>
      <c r="M329" s="486"/>
      <c r="N329" s="486"/>
    </row>
    <row r="330" spans="3:14" s="129" customFormat="1" ht="12.75" x14ac:dyDescent="0.2">
      <c r="C330" s="296"/>
      <c r="H330" s="486"/>
      <c r="I330" s="486"/>
      <c r="J330" s="486"/>
      <c r="K330" s="486"/>
      <c r="L330" s="486"/>
      <c r="M330" s="486"/>
      <c r="N330" s="486"/>
    </row>
    <row r="331" spans="3:14" s="129" customFormat="1" ht="12.75" x14ac:dyDescent="0.2">
      <c r="C331" s="296"/>
      <c r="H331" s="486"/>
      <c r="I331" s="486"/>
      <c r="J331" s="486"/>
      <c r="K331" s="486"/>
      <c r="L331" s="486"/>
      <c r="M331" s="486"/>
      <c r="N331" s="486"/>
    </row>
    <row r="332" spans="3:14" s="129" customFormat="1" ht="12.75" x14ac:dyDescent="0.2">
      <c r="C332" s="296"/>
      <c r="H332" s="486"/>
      <c r="I332" s="486"/>
      <c r="J332" s="486"/>
      <c r="K332" s="486"/>
      <c r="L332" s="486"/>
      <c r="M332" s="486"/>
      <c r="N332" s="486"/>
    </row>
    <row r="333" spans="3:14" s="129" customFormat="1" ht="12.75" x14ac:dyDescent="0.2">
      <c r="C333" s="296"/>
      <c r="H333" s="486"/>
      <c r="I333" s="486"/>
      <c r="J333" s="486"/>
      <c r="K333" s="486"/>
      <c r="L333" s="486"/>
      <c r="M333" s="486"/>
      <c r="N333" s="486"/>
    </row>
    <row r="334" spans="3:14" s="129" customFormat="1" ht="12.75" x14ac:dyDescent="0.2">
      <c r="C334" s="296"/>
      <c r="H334" s="486"/>
      <c r="I334" s="486"/>
      <c r="J334" s="486"/>
      <c r="K334" s="486"/>
      <c r="L334" s="486"/>
      <c r="M334" s="486"/>
      <c r="N334" s="486"/>
    </row>
    <row r="335" spans="3:14" s="129" customFormat="1" ht="12.75" x14ac:dyDescent="0.2">
      <c r="C335" s="296"/>
      <c r="H335" s="486"/>
      <c r="I335" s="486"/>
      <c r="J335" s="486"/>
      <c r="K335" s="486"/>
      <c r="L335" s="486"/>
      <c r="M335" s="486"/>
      <c r="N335" s="486"/>
    </row>
    <row r="336" spans="3:14" s="129" customFormat="1" ht="12.75" x14ac:dyDescent="0.2">
      <c r="C336" s="296"/>
      <c r="H336" s="486"/>
      <c r="I336" s="486"/>
      <c r="J336" s="486"/>
      <c r="K336" s="486"/>
      <c r="L336" s="486"/>
      <c r="M336" s="486"/>
      <c r="N336" s="486"/>
    </row>
    <row r="337" spans="3:14" s="129" customFormat="1" ht="12.75" x14ac:dyDescent="0.2">
      <c r="C337" s="296"/>
      <c r="H337" s="486"/>
      <c r="I337" s="486"/>
      <c r="J337" s="486"/>
      <c r="K337" s="486"/>
      <c r="L337" s="486"/>
      <c r="M337" s="486"/>
      <c r="N337" s="486"/>
    </row>
    <row r="338" spans="3:14" s="129" customFormat="1" ht="12.75" x14ac:dyDescent="0.2">
      <c r="C338" s="296"/>
      <c r="H338" s="486"/>
      <c r="I338" s="486"/>
      <c r="J338" s="486"/>
      <c r="K338" s="486"/>
      <c r="L338" s="486"/>
      <c r="M338" s="486"/>
      <c r="N338" s="486"/>
    </row>
    <row r="339" spans="3:14" s="129" customFormat="1" ht="12.75" x14ac:dyDescent="0.2">
      <c r="C339" s="296"/>
      <c r="H339" s="486"/>
      <c r="I339" s="486"/>
      <c r="J339" s="486"/>
      <c r="K339" s="486"/>
      <c r="L339" s="486"/>
      <c r="M339" s="486"/>
      <c r="N339" s="486"/>
    </row>
    <row r="340" spans="3:14" s="129" customFormat="1" ht="12.75" x14ac:dyDescent="0.2">
      <c r="C340" s="296"/>
      <c r="H340" s="486"/>
      <c r="I340" s="486"/>
      <c r="J340" s="486"/>
      <c r="K340" s="486"/>
      <c r="L340" s="486"/>
      <c r="M340" s="486"/>
      <c r="N340" s="486"/>
    </row>
    <row r="341" spans="3:14" s="129" customFormat="1" ht="12.75" x14ac:dyDescent="0.2">
      <c r="C341" s="296"/>
      <c r="H341" s="486"/>
      <c r="I341" s="486"/>
      <c r="J341" s="486"/>
      <c r="K341" s="486"/>
      <c r="L341" s="486"/>
      <c r="M341" s="486"/>
      <c r="N341" s="486"/>
    </row>
    <row r="342" spans="3:14" s="129" customFormat="1" ht="12.75" x14ac:dyDescent="0.2">
      <c r="C342" s="296"/>
      <c r="H342" s="486"/>
      <c r="I342" s="486"/>
      <c r="J342" s="486"/>
      <c r="K342" s="486"/>
      <c r="L342" s="486"/>
      <c r="M342" s="486"/>
      <c r="N342" s="486"/>
    </row>
    <row r="343" spans="3:14" s="129" customFormat="1" ht="12.75" x14ac:dyDescent="0.2">
      <c r="C343" s="296"/>
      <c r="H343" s="486"/>
      <c r="I343" s="486"/>
      <c r="J343" s="486"/>
      <c r="K343" s="486"/>
      <c r="L343" s="486"/>
      <c r="M343" s="486"/>
      <c r="N343" s="486"/>
    </row>
    <row r="344" spans="3:14" s="129" customFormat="1" ht="12.75" x14ac:dyDescent="0.2">
      <c r="C344" s="296"/>
      <c r="H344" s="486"/>
      <c r="I344" s="486"/>
      <c r="J344" s="486"/>
      <c r="K344" s="486"/>
      <c r="L344" s="486"/>
      <c r="M344" s="486"/>
      <c r="N344" s="486"/>
    </row>
    <row r="345" spans="3:14" s="129" customFormat="1" ht="12.75" x14ac:dyDescent="0.2">
      <c r="C345" s="296"/>
      <c r="H345" s="486"/>
      <c r="I345" s="486"/>
      <c r="J345" s="486"/>
      <c r="K345" s="486"/>
      <c r="L345" s="486"/>
      <c r="M345" s="486"/>
      <c r="N345" s="486"/>
    </row>
    <row r="346" spans="3:14" s="129" customFormat="1" ht="12.75" x14ac:dyDescent="0.2">
      <c r="C346" s="296"/>
      <c r="H346" s="486"/>
      <c r="I346" s="486"/>
      <c r="J346" s="486"/>
      <c r="K346" s="486"/>
      <c r="L346" s="486"/>
      <c r="M346" s="486"/>
      <c r="N346" s="486"/>
    </row>
    <row r="347" spans="3:14" s="129" customFormat="1" ht="12.75" x14ac:dyDescent="0.2">
      <c r="C347" s="296"/>
      <c r="H347" s="486"/>
      <c r="I347" s="486"/>
      <c r="J347" s="486"/>
      <c r="K347" s="486"/>
      <c r="L347" s="486"/>
      <c r="M347" s="486"/>
      <c r="N347" s="486"/>
    </row>
    <row r="348" spans="3:14" s="129" customFormat="1" ht="12.75" x14ac:dyDescent="0.2">
      <c r="C348" s="296"/>
      <c r="H348" s="486"/>
      <c r="I348" s="486"/>
      <c r="J348" s="486"/>
      <c r="K348" s="486"/>
      <c r="L348" s="486"/>
      <c r="M348" s="486"/>
      <c r="N348" s="486"/>
    </row>
    <row r="349" spans="3:14" s="129" customFormat="1" ht="12.75" x14ac:dyDescent="0.2">
      <c r="C349" s="296"/>
      <c r="H349" s="486"/>
      <c r="I349" s="486"/>
      <c r="J349" s="486"/>
      <c r="K349" s="486"/>
      <c r="L349" s="486"/>
      <c r="M349" s="486"/>
      <c r="N349" s="486"/>
    </row>
    <row r="350" spans="3:14" s="129" customFormat="1" ht="12.75" x14ac:dyDescent="0.2">
      <c r="C350" s="296"/>
      <c r="H350" s="486"/>
      <c r="I350" s="486"/>
      <c r="J350" s="486"/>
      <c r="K350" s="486"/>
      <c r="L350" s="486"/>
      <c r="M350" s="486"/>
      <c r="N350" s="486"/>
    </row>
    <row r="351" spans="3:14" s="129" customFormat="1" ht="12.75" x14ac:dyDescent="0.2">
      <c r="C351" s="296"/>
      <c r="H351" s="486"/>
      <c r="I351" s="486"/>
      <c r="J351" s="486"/>
      <c r="K351" s="486"/>
      <c r="L351" s="486"/>
      <c r="M351" s="486"/>
      <c r="N351" s="486"/>
    </row>
    <row r="352" spans="3:14" s="129" customFormat="1" ht="12.75" x14ac:dyDescent="0.2">
      <c r="C352" s="296"/>
      <c r="H352" s="486"/>
      <c r="I352" s="486"/>
      <c r="J352" s="486"/>
      <c r="K352" s="486"/>
      <c r="L352" s="486"/>
      <c r="M352" s="486"/>
      <c r="N352" s="486"/>
    </row>
    <row r="353" spans="3:14" s="129" customFormat="1" ht="12.75" x14ac:dyDescent="0.2">
      <c r="C353" s="296"/>
      <c r="H353" s="486"/>
      <c r="I353" s="486"/>
      <c r="J353" s="486"/>
      <c r="K353" s="486"/>
      <c r="L353" s="486"/>
      <c r="M353" s="486"/>
      <c r="N353" s="486"/>
    </row>
    <row r="354" spans="3:14" s="129" customFormat="1" ht="12.75" x14ac:dyDescent="0.2">
      <c r="C354" s="296"/>
      <c r="H354" s="486"/>
      <c r="I354" s="486"/>
      <c r="J354" s="486"/>
      <c r="K354" s="486"/>
      <c r="L354" s="486"/>
      <c r="M354" s="486"/>
      <c r="N354" s="486"/>
    </row>
    <row r="355" spans="3:14" s="129" customFormat="1" ht="12.75" x14ac:dyDescent="0.2">
      <c r="C355" s="296"/>
      <c r="H355" s="486"/>
      <c r="I355" s="486"/>
      <c r="J355" s="486"/>
      <c r="K355" s="486"/>
      <c r="L355" s="486"/>
      <c r="M355" s="486"/>
      <c r="N355" s="486"/>
    </row>
    <row r="356" spans="3:14" s="129" customFormat="1" ht="12.75" x14ac:dyDescent="0.2">
      <c r="C356" s="296"/>
      <c r="H356" s="486"/>
      <c r="I356" s="486"/>
      <c r="J356" s="486"/>
      <c r="K356" s="486"/>
      <c r="L356" s="486"/>
      <c r="M356" s="486"/>
      <c r="N356" s="486"/>
    </row>
    <row r="357" spans="3:14" s="129" customFormat="1" ht="12.75" x14ac:dyDescent="0.2">
      <c r="C357" s="296"/>
      <c r="H357" s="486"/>
      <c r="I357" s="486"/>
      <c r="J357" s="486"/>
      <c r="K357" s="486"/>
      <c r="L357" s="486"/>
      <c r="M357" s="486"/>
      <c r="N357" s="486"/>
    </row>
    <row r="358" spans="3:14" s="129" customFormat="1" ht="12.75" x14ac:dyDescent="0.2">
      <c r="C358" s="296"/>
      <c r="H358" s="486"/>
      <c r="I358" s="486"/>
      <c r="J358" s="486"/>
      <c r="K358" s="486"/>
      <c r="L358" s="486"/>
      <c r="M358" s="486"/>
      <c r="N358" s="486"/>
    </row>
    <row r="359" spans="3:14" s="129" customFormat="1" ht="12.75" x14ac:dyDescent="0.2">
      <c r="C359" s="296"/>
      <c r="H359" s="486"/>
      <c r="I359" s="486"/>
      <c r="J359" s="486"/>
      <c r="K359" s="486"/>
      <c r="L359" s="486"/>
      <c r="M359" s="486"/>
      <c r="N359" s="486"/>
    </row>
    <row r="360" spans="3:14" s="129" customFormat="1" ht="12.75" x14ac:dyDescent="0.2">
      <c r="C360" s="296"/>
      <c r="H360" s="486"/>
      <c r="I360" s="486"/>
      <c r="J360" s="486"/>
      <c r="K360" s="486"/>
      <c r="L360" s="486"/>
      <c r="M360" s="486"/>
      <c r="N360" s="486"/>
    </row>
    <row r="361" spans="3:14" s="129" customFormat="1" ht="12.75" x14ac:dyDescent="0.2">
      <c r="C361" s="296"/>
      <c r="H361" s="486"/>
      <c r="I361" s="486"/>
      <c r="J361" s="486"/>
      <c r="K361" s="486"/>
      <c r="L361" s="486"/>
      <c r="M361" s="486"/>
      <c r="N361" s="486"/>
    </row>
    <row r="362" spans="3:14" s="129" customFormat="1" ht="12.75" x14ac:dyDescent="0.2">
      <c r="C362" s="296"/>
      <c r="H362" s="486"/>
      <c r="I362" s="486"/>
      <c r="J362" s="486"/>
      <c r="K362" s="486"/>
      <c r="L362" s="486"/>
      <c r="M362" s="486"/>
      <c r="N362" s="486"/>
    </row>
    <row r="363" spans="3:14" s="129" customFormat="1" ht="12.75" x14ac:dyDescent="0.2">
      <c r="C363" s="296"/>
      <c r="H363" s="486"/>
      <c r="I363" s="486"/>
      <c r="J363" s="486"/>
      <c r="K363" s="486"/>
      <c r="L363" s="486"/>
      <c r="M363" s="486"/>
      <c r="N363" s="486"/>
    </row>
    <row r="364" spans="3:14" s="129" customFormat="1" ht="12.75" x14ac:dyDescent="0.2">
      <c r="C364" s="296"/>
      <c r="H364" s="486"/>
      <c r="I364" s="486"/>
      <c r="J364" s="486"/>
      <c r="K364" s="486"/>
      <c r="L364" s="486"/>
      <c r="M364" s="486"/>
      <c r="N364" s="486"/>
    </row>
    <row r="365" spans="3:14" s="129" customFormat="1" ht="12.75" x14ac:dyDescent="0.2">
      <c r="C365" s="296"/>
      <c r="H365" s="486"/>
      <c r="I365" s="486"/>
      <c r="J365" s="486"/>
      <c r="K365" s="486"/>
      <c r="L365" s="486"/>
      <c r="M365" s="486"/>
      <c r="N365" s="486"/>
    </row>
    <row r="366" spans="3:14" s="129" customFormat="1" ht="12.75" x14ac:dyDescent="0.2">
      <c r="C366" s="296"/>
      <c r="H366" s="486"/>
      <c r="I366" s="486"/>
      <c r="J366" s="486"/>
      <c r="K366" s="486"/>
      <c r="L366" s="486"/>
      <c r="M366" s="486"/>
      <c r="N366" s="486"/>
    </row>
    <row r="367" spans="3:14" s="129" customFormat="1" ht="12.75" x14ac:dyDescent="0.2">
      <c r="C367" s="296"/>
      <c r="H367" s="486"/>
      <c r="I367" s="486"/>
      <c r="J367" s="486"/>
      <c r="K367" s="486"/>
      <c r="L367" s="486"/>
      <c r="M367" s="486"/>
      <c r="N367" s="486"/>
    </row>
    <row r="368" spans="3:14" s="129" customFormat="1" ht="12.75" x14ac:dyDescent="0.2">
      <c r="C368" s="296"/>
      <c r="H368" s="486"/>
      <c r="I368" s="486"/>
      <c r="J368" s="486"/>
      <c r="K368" s="486"/>
      <c r="L368" s="486"/>
      <c r="M368" s="486"/>
      <c r="N368" s="486"/>
    </row>
    <row r="369" spans="3:14" s="129" customFormat="1" ht="12.75" x14ac:dyDescent="0.2">
      <c r="C369" s="296"/>
      <c r="H369" s="486"/>
      <c r="I369" s="486"/>
      <c r="J369" s="486"/>
      <c r="K369" s="486"/>
      <c r="L369" s="486"/>
      <c r="M369" s="486"/>
      <c r="N369" s="486"/>
    </row>
    <row r="370" spans="3:14" s="129" customFormat="1" ht="12.75" x14ac:dyDescent="0.2">
      <c r="C370" s="296"/>
      <c r="H370" s="486"/>
      <c r="I370" s="486"/>
      <c r="J370" s="486"/>
      <c r="K370" s="486"/>
      <c r="L370" s="486"/>
      <c r="M370" s="486"/>
      <c r="N370" s="486"/>
    </row>
    <row r="371" spans="3:14" s="129" customFormat="1" ht="12.75" x14ac:dyDescent="0.2">
      <c r="C371" s="296"/>
      <c r="H371" s="486"/>
      <c r="I371" s="486"/>
      <c r="J371" s="486"/>
      <c r="K371" s="486"/>
      <c r="L371" s="486"/>
      <c r="M371" s="486"/>
      <c r="N371" s="486"/>
    </row>
    <row r="372" spans="3:14" s="129" customFormat="1" ht="12.75" x14ac:dyDescent="0.2">
      <c r="C372" s="296"/>
      <c r="H372" s="486"/>
      <c r="I372" s="486"/>
      <c r="J372" s="486"/>
      <c r="K372" s="486"/>
      <c r="L372" s="486"/>
      <c r="M372" s="486"/>
      <c r="N372" s="486"/>
    </row>
    <row r="373" spans="3:14" s="129" customFormat="1" ht="12.75" x14ac:dyDescent="0.2">
      <c r="C373" s="296"/>
      <c r="H373" s="486"/>
      <c r="I373" s="486"/>
      <c r="J373" s="486"/>
      <c r="K373" s="486"/>
      <c r="L373" s="486"/>
      <c r="M373" s="486"/>
      <c r="N373" s="486"/>
    </row>
    <row r="374" spans="3:14" s="129" customFormat="1" ht="12.75" x14ac:dyDescent="0.2">
      <c r="C374" s="296"/>
      <c r="H374" s="486"/>
      <c r="I374" s="486"/>
      <c r="J374" s="486"/>
      <c r="K374" s="486"/>
      <c r="L374" s="486"/>
      <c r="M374" s="486"/>
      <c r="N374" s="486"/>
    </row>
    <row r="375" spans="3:14" s="129" customFormat="1" ht="12.75" x14ac:dyDescent="0.2">
      <c r="C375" s="296"/>
      <c r="H375" s="486"/>
      <c r="I375" s="486"/>
      <c r="J375" s="486"/>
      <c r="K375" s="486"/>
      <c r="L375" s="486"/>
      <c r="M375" s="486"/>
      <c r="N375" s="486"/>
    </row>
    <row r="376" spans="3:14" s="129" customFormat="1" ht="12.75" x14ac:dyDescent="0.2">
      <c r="C376" s="296"/>
      <c r="H376" s="486"/>
      <c r="I376" s="486"/>
      <c r="J376" s="486"/>
      <c r="K376" s="486"/>
      <c r="L376" s="486"/>
      <c r="M376" s="486"/>
      <c r="N376" s="486"/>
    </row>
    <row r="377" spans="3:14" s="129" customFormat="1" ht="12.75" x14ac:dyDescent="0.2">
      <c r="C377" s="296"/>
      <c r="H377" s="486"/>
      <c r="I377" s="486"/>
      <c r="J377" s="486"/>
      <c r="K377" s="486"/>
      <c r="L377" s="486"/>
      <c r="M377" s="486"/>
      <c r="N377" s="486"/>
    </row>
    <row r="378" spans="3:14" s="129" customFormat="1" ht="12.75" x14ac:dyDescent="0.2">
      <c r="C378" s="296"/>
      <c r="H378" s="486"/>
      <c r="I378" s="486"/>
      <c r="J378" s="486"/>
      <c r="K378" s="486"/>
      <c r="L378" s="486"/>
      <c r="M378" s="486"/>
      <c r="N378" s="486"/>
    </row>
    <row r="379" spans="3:14" s="129" customFormat="1" ht="12.75" x14ac:dyDescent="0.2">
      <c r="C379" s="296"/>
      <c r="H379" s="486"/>
      <c r="I379" s="486"/>
      <c r="J379" s="486"/>
      <c r="K379" s="486"/>
      <c r="L379" s="486"/>
      <c r="M379" s="486"/>
      <c r="N379" s="486"/>
    </row>
    <row r="380" spans="3:14" s="129" customFormat="1" ht="12.75" x14ac:dyDescent="0.2">
      <c r="C380" s="296"/>
      <c r="H380" s="486"/>
      <c r="I380" s="486"/>
      <c r="J380" s="486"/>
      <c r="K380" s="486"/>
      <c r="L380" s="486"/>
      <c r="M380" s="486"/>
      <c r="N380" s="486"/>
    </row>
    <row r="381" spans="3:14" s="129" customFormat="1" ht="12.75" x14ac:dyDescent="0.2">
      <c r="C381" s="296"/>
      <c r="H381" s="486"/>
      <c r="I381" s="486"/>
      <c r="J381" s="486"/>
      <c r="K381" s="486"/>
      <c r="L381" s="486"/>
      <c r="M381" s="486"/>
      <c r="N381" s="486"/>
    </row>
    <row r="382" spans="3:14" s="129" customFormat="1" ht="12.75" x14ac:dyDescent="0.2">
      <c r="C382" s="296"/>
      <c r="H382" s="486"/>
      <c r="I382" s="486"/>
      <c r="J382" s="486"/>
      <c r="K382" s="486"/>
      <c r="L382" s="486"/>
      <c r="M382" s="486"/>
      <c r="N382" s="486"/>
    </row>
    <row r="383" spans="3:14" s="129" customFormat="1" ht="12.75" x14ac:dyDescent="0.2">
      <c r="C383" s="296"/>
      <c r="H383" s="486"/>
      <c r="I383" s="486"/>
      <c r="J383" s="486"/>
      <c r="K383" s="486"/>
      <c r="L383" s="486"/>
      <c r="M383" s="486"/>
      <c r="N383" s="486"/>
    </row>
    <row r="384" spans="3:14" s="129" customFormat="1" ht="12.75" x14ac:dyDescent="0.2">
      <c r="C384" s="296"/>
      <c r="H384" s="486"/>
      <c r="I384" s="486"/>
      <c r="J384" s="486"/>
      <c r="K384" s="486"/>
      <c r="L384" s="486"/>
      <c r="M384" s="486"/>
      <c r="N384" s="486"/>
    </row>
    <row r="385" spans="3:14" s="129" customFormat="1" ht="12.75" x14ac:dyDescent="0.2">
      <c r="C385" s="296"/>
      <c r="H385" s="486"/>
      <c r="I385" s="486"/>
      <c r="J385" s="486"/>
      <c r="K385" s="486"/>
      <c r="L385" s="486"/>
      <c r="M385" s="486"/>
      <c r="N385" s="486"/>
    </row>
    <row r="386" spans="3:14" s="129" customFormat="1" ht="12.75" x14ac:dyDescent="0.2">
      <c r="C386" s="296"/>
      <c r="H386" s="486"/>
      <c r="I386" s="486"/>
      <c r="J386" s="486"/>
      <c r="K386" s="486"/>
      <c r="L386" s="486"/>
      <c r="M386" s="486"/>
      <c r="N386" s="486"/>
    </row>
    <row r="387" spans="3:14" s="129" customFormat="1" ht="12.75" x14ac:dyDescent="0.2">
      <c r="C387" s="296"/>
      <c r="H387" s="486"/>
      <c r="I387" s="486"/>
      <c r="J387" s="486"/>
      <c r="K387" s="486"/>
      <c r="L387" s="486"/>
      <c r="M387" s="486"/>
      <c r="N387" s="486"/>
    </row>
    <row r="388" spans="3:14" s="129" customFormat="1" ht="12.75" x14ac:dyDescent="0.2">
      <c r="C388" s="296"/>
      <c r="H388" s="486"/>
      <c r="I388" s="486"/>
      <c r="J388" s="486"/>
      <c r="K388" s="486"/>
      <c r="L388" s="486"/>
      <c r="M388" s="486"/>
      <c r="N388" s="486"/>
    </row>
    <row r="389" spans="3:14" s="129" customFormat="1" ht="12.75" x14ac:dyDescent="0.2">
      <c r="C389" s="296"/>
      <c r="H389" s="486"/>
      <c r="I389" s="486"/>
      <c r="J389" s="486"/>
      <c r="K389" s="486"/>
      <c r="L389" s="486"/>
      <c r="M389" s="486"/>
      <c r="N389" s="486"/>
    </row>
    <row r="390" spans="3:14" s="129" customFormat="1" ht="12.75" x14ac:dyDescent="0.2">
      <c r="C390" s="296"/>
      <c r="H390" s="486"/>
      <c r="I390" s="486"/>
      <c r="J390" s="486"/>
      <c r="K390" s="486"/>
      <c r="L390" s="486"/>
      <c r="M390" s="486"/>
      <c r="N390" s="486"/>
    </row>
    <row r="391" spans="3:14" s="129" customFormat="1" ht="12.75" x14ac:dyDescent="0.2">
      <c r="C391" s="296"/>
      <c r="H391" s="486"/>
      <c r="I391" s="486"/>
      <c r="J391" s="486"/>
      <c r="K391" s="486"/>
      <c r="L391" s="486"/>
      <c r="M391" s="486"/>
      <c r="N391" s="486"/>
    </row>
    <row r="392" spans="3:14" s="129" customFormat="1" ht="12.75" x14ac:dyDescent="0.2">
      <c r="C392" s="296"/>
      <c r="H392" s="486"/>
      <c r="I392" s="486"/>
      <c r="J392" s="486"/>
      <c r="K392" s="486"/>
      <c r="L392" s="486"/>
      <c r="M392" s="486"/>
      <c r="N392" s="486"/>
    </row>
  </sheetData>
  <mergeCells count="2">
    <mergeCell ref="C165:N165"/>
    <mergeCell ref="C167:P167"/>
  </mergeCells>
  <phoneticPr fontId="0" type="noConversion"/>
  <printOptions horizontalCentered="1"/>
  <pageMargins left="0.17" right="0.16" top="0.53" bottom="1" header="0.5" footer="0.5"/>
  <pageSetup scale="59" fitToHeight="4" orientation="landscape" r:id="rId1"/>
  <headerFooter alignWithMargins="0">
    <oddFooter>&amp;LHawai'i DOH
Fall 2017&amp;C&amp;8Page &amp;P of &amp;N&amp;R&amp;A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399"/>
  <sheetViews>
    <sheetView workbookViewId="0">
      <pane ySplit="2985" topLeftCell="A5" activePane="bottomLeft"/>
      <selection activeCell="I16" sqref="I16"/>
      <selection pane="bottomLeft" activeCell="I16" sqref="I16"/>
    </sheetView>
  </sheetViews>
  <sheetFormatPr defaultColWidth="8.7109375" defaultRowHeight="11.25" x14ac:dyDescent="0.2"/>
  <cols>
    <col min="1" max="1" width="40.85546875" style="112" customWidth="1"/>
    <col min="2" max="3" width="5.7109375" style="112" customWidth="1"/>
    <col min="4" max="4" width="8.42578125" style="112" customWidth="1"/>
    <col min="5" max="5" width="13.5703125" style="124" customWidth="1"/>
    <col min="6" max="6" width="15.28515625" style="116" customWidth="1"/>
    <col min="7" max="7" width="13.5703125" style="116" customWidth="1"/>
    <col min="8" max="256" width="8.7109375" style="126"/>
    <col min="257" max="257" width="40.85546875" style="126" customWidth="1"/>
    <col min="258" max="259" width="5.7109375" style="126" customWidth="1"/>
    <col min="260" max="260" width="8.42578125" style="126" customWidth="1"/>
    <col min="261" max="261" width="13.5703125" style="126" customWidth="1"/>
    <col min="262" max="262" width="15.28515625" style="126" customWidth="1"/>
    <col min="263" max="263" width="13.5703125" style="126" customWidth="1"/>
    <col min="264" max="512" width="8.7109375" style="126"/>
    <col min="513" max="513" width="40.85546875" style="126" customWidth="1"/>
    <col min="514" max="515" width="5.7109375" style="126" customWidth="1"/>
    <col min="516" max="516" width="8.42578125" style="126" customWidth="1"/>
    <col min="517" max="517" width="13.5703125" style="126" customWidth="1"/>
    <col min="518" max="518" width="15.28515625" style="126" customWidth="1"/>
    <col min="519" max="519" width="13.5703125" style="126" customWidth="1"/>
    <col min="520" max="768" width="8.7109375" style="126"/>
    <col min="769" max="769" width="40.85546875" style="126" customWidth="1"/>
    <col min="770" max="771" width="5.7109375" style="126" customWidth="1"/>
    <col min="772" max="772" width="8.42578125" style="126" customWidth="1"/>
    <col min="773" max="773" width="13.5703125" style="126" customWidth="1"/>
    <col min="774" max="774" width="15.28515625" style="126" customWidth="1"/>
    <col min="775" max="775" width="13.5703125" style="126" customWidth="1"/>
    <col min="776" max="1024" width="8.7109375" style="126"/>
    <col min="1025" max="1025" width="40.85546875" style="126" customWidth="1"/>
    <col min="1026" max="1027" width="5.7109375" style="126" customWidth="1"/>
    <col min="1028" max="1028" width="8.42578125" style="126" customWidth="1"/>
    <col min="1029" max="1029" width="13.5703125" style="126" customWidth="1"/>
    <col min="1030" max="1030" width="15.28515625" style="126" customWidth="1"/>
    <col min="1031" max="1031" width="13.5703125" style="126" customWidth="1"/>
    <col min="1032" max="1280" width="8.7109375" style="126"/>
    <col min="1281" max="1281" width="40.85546875" style="126" customWidth="1"/>
    <col min="1282" max="1283" width="5.7109375" style="126" customWidth="1"/>
    <col min="1284" max="1284" width="8.42578125" style="126" customWidth="1"/>
    <col min="1285" max="1285" width="13.5703125" style="126" customWidth="1"/>
    <col min="1286" max="1286" width="15.28515625" style="126" customWidth="1"/>
    <col min="1287" max="1287" width="13.5703125" style="126" customWidth="1"/>
    <col min="1288" max="1536" width="8.7109375" style="126"/>
    <col min="1537" max="1537" width="40.85546875" style="126" customWidth="1"/>
    <col min="1538" max="1539" width="5.7109375" style="126" customWidth="1"/>
    <col min="1540" max="1540" width="8.42578125" style="126" customWidth="1"/>
    <col min="1541" max="1541" width="13.5703125" style="126" customWidth="1"/>
    <col min="1542" max="1542" width="15.28515625" style="126" customWidth="1"/>
    <col min="1543" max="1543" width="13.5703125" style="126" customWidth="1"/>
    <col min="1544" max="1792" width="8.7109375" style="126"/>
    <col min="1793" max="1793" width="40.85546875" style="126" customWidth="1"/>
    <col min="1794" max="1795" width="5.7109375" style="126" customWidth="1"/>
    <col min="1796" max="1796" width="8.42578125" style="126" customWidth="1"/>
    <col min="1797" max="1797" width="13.5703125" style="126" customWidth="1"/>
    <col min="1798" max="1798" width="15.28515625" style="126" customWidth="1"/>
    <col min="1799" max="1799" width="13.5703125" style="126" customWidth="1"/>
    <col min="1800" max="2048" width="8.7109375" style="126"/>
    <col min="2049" max="2049" width="40.85546875" style="126" customWidth="1"/>
    <col min="2050" max="2051" width="5.7109375" style="126" customWidth="1"/>
    <col min="2052" max="2052" width="8.42578125" style="126" customWidth="1"/>
    <col min="2053" max="2053" width="13.5703125" style="126" customWidth="1"/>
    <col min="2054" max="2054" width="15.28515625" style="126" customWidth="1"/>
    <col min="2055" max="2055" width="13.5703125" style="126" customWidth="1"/>
    <col min="2056" max="2304" width="8.7109375" style="126"/>
    <col min="2305" max="2305" width="40.85546875" style="126" customWidth="1"/>
    <col min="2306" max="2307" width="5.7109375" style="126" customWidth="1"/>
    <col min="2308" max="2308" width="8.42578125" style="126" customWidth="1"/>
    <col min="2309" max="2309" width="13.5703125" style="126" customWidth="1"/>
    <col min="2310" max="2310" width="15.28515625" style="126" customWidth="1"/>
    <col min="2311" max="2311" width="13.5703125" style="126" customWidth="1"/>
    <col min="2312" max="2560" width="8.7109375" style="126"/>
    <col min="2561" max="2561" width="40.85546875" style="126" customWidth="1"/>
    <col min="2562" max="2563" width="5.7109375" style="126" customWidth="1"/>
    <col min="2564" max="2564" width="8.42578125" style="126" customWidth="1"/>
    <col min="2565" max="2565" width="13.5703125" style="126" customWidth="1"/>
    <col min="2566" max="2566" width="15.28515625" style="126" customWidth="1"/>
    <col min="2567" max="2567" width="13.5703125" style="126" customWidth="1"/>
    <col min="2568" max="2816" width="8.7109375" style="126"/>
    <col min="2817" max="2817" width="40.85546875" style="126" customWidth="1"/>
    <col min="2818" max="2819" width="5.7109375" style="126" customWidth="1"/>
    <col min="2820" max="2820" width="8.42578125" style="126" customWidth="1"/>
    <col min="2821" max="2821" width="13.5703125" style="126" customWidth="1"/>
    <col min="2822" max="2822" width="15.28515625" style="126" customWidth="1"/>
    <col min="2823" max="2823" width="13.5703125" style="126" customWidth="1"/>
    <col min="2824" max="3072" width="8.7109375" style="126"/>
    <col min="3073" max="3073" width="40.85546875" style="126" customWidth="1"/>
    <col min="3074" max="3075" width="5.7109375" style="126" customWidth="1"/>
    <col min="3076" max="3076" width="8.42578125" style="126" customWidth="1"/>
    <col min="3077" max="3077" width="13.5703125" style="126" customWidth="1"/>
    <col min="3078" max="3078" width="15.28515625" style="126" customWidth="1"/>
    <col min="3079" max="3079" width="13.5703125" style="126" customWidth="1"/>
    <col min="3080" max="3328" width="8.7109375" style="126"/>
    <col min="3329" max="3329" width="40.85546875" style="126" customWidth="1"/>
    <col min="3330" max="3331" width="5.7109375" style="126" customWidth="1"/>
    <col min="3332" max="3332" width="8.42578125" style="126" customWidth="1"/>
    <col min="3333" max="3333" width="13.5703125" style="126" customWidth="1"/>
    <col min="3334" max="3334" width="15.28515625" style="126" customWidth="1"/>
    <col min="3335" max="3335" width="13.5703125" style="126" customWidth="1"/>
    <col min="3336" max="3584" width="8.7109375" style="126"/>
    <col min="3585" max="3585" width="40.85546875" style="126" customWidth="1"/>
    <col min="3586" max="3587" width="5.7109375" style="126" customWidth="1"/>
    <col min="3588" max="3588" width="8.42578125" style="126" customWidth="1"/>
    <col min="3589" max="3589" width="13.5703125" style="126" customWidth="1"/>
    <col min="3590" max="3590" width="15.28515625" style="126" customWidth="1"/>
    <col min="3591" max="3591" width="13.5703125" style="126" customWidth="1"/>
    <col min="3592" max="3840" width="8.7109375" style="126"/>
    <col min="3841" max="3841" width="40.85546875" style="126" customWidth="1"/>
    <col min="3842" max="3843" width="5.7109375" style="126" customWidth="1"/>
    <col min="3844" max="3844" width="8.42578125" style="126" customWidth="1"/>
    <col min="3845" max="3845" width="13.5703125" style="126" customWidth="1"/>
    <col min="3846" max="3846" width="15.28515625" style="126" customWidth="1"/>
    <col min="3847" max="3847" width="13.5703125" style="126" customWidth="1"/>
    <col min="3848" max="4096" width="8.7109375" style="126"/>
    <col min="4097" max="4097" width="40.85546875" style="126" customWidth="1"/>
    <col min="4098" max="4099" width="5.7109375" style="126" customWidth="1"/>
    <col min="4100" max="4100" width="8.42578125" style="126" customWidth="1"/>
    <col min="4101" max="4101" width="13.5703125" style="126" customWidth="1"/>
    <col min="4102" max="4102" width="15.28515625" style="126" customWidth="1"/>
    <col min="4103" max="4103" width="13.5703125" style="126" customWidth="1"/>
    <col min="4104" max="4352" width="8.7109375" style="126"/>
    <col min="4353" max="4353" width="40.85546875" style="126" customWidth="1"/>
    <col min="4354" max="4355" width="5.7109375" style="126" customWidth="1"/>
    <col min="4356" max="4356" width="8.42578125" style="126" customWidth="1"/>
    <col min="4357" max="4357" width="13.5703125" style="126" customWidth="1"/>
    <col min="4358" max="4358" width="15.28515625" style="126" customWidth="1"/>
    <col min="4359" max="4359" width="13.5703125" style="126" customWidth="1"/>
    <col min="4360" max="4608" width="8.7109375" style="126"/>
    <col min="4609" max="4609" width="40.85546875" style="126" customWidth="1"/>
    <col min="4610" max="4611" width="5.7109375" style="126" customWidth="1"/>
    <col min="4612" max="4612" width="8.42578125" style="126" customWidth="1"/>
    <col min="4613" max="4613" width="13.5703125" style="126" customWidth="1"/>
    <col min="4614" max="4614" width="15.28515625" style="126" customWidth="1"/>
    <col min="4615" max="4615" width="13.5703125" style="126" customWidth="1"/>
    <col min="4616" max="4864" width="8.7109375" style="126"/>
    <col min="4865" max="4865" width="40.85546875" style="126" customWidth="1"/>
    <col min="4866" max="4867" width="5.7109375" style="126" customWidth="1"/>
    <col min="4868" max="4868" width="8.42578125" style="126" customWidth="1"/>
    <col min="4869" max="4869" width="13.5703125" style="126" customWidth="1"/>
    <col min="4870" max="4870" width="15.28515625" style="126" customWidth="1"/>
    <col min="4871" max="4871" width="13.5703125" style="126" customWidth="1"/>
    <col min="4872" max="5120" width="8.7109375" style="126"/>
    <col min="5121" max="5121" width="40.85546875" style="126" customWidth="1"/>
    <col min="5122" max="5123" width="5.7109375" style="126" customWidth="1"/>
    <col min="5124" max="5124" width="8.42578125" style="126" customWidth="1"/>
    <col min="5125" max="5125" width="13.5703125" style="126" customWidth="1"/>
    <col min="5126" max="5126" width="15.28515625" style="126" customWidth="1"/>
    <col min="5127" max="5127" width="13.5703125" style="126" customWidth="1"/>
    <col min="5128" max="5376" width="8.7109375" style="126"/>
    <col min="5377" max="5377" width="40.85546875" style="126" customWidth="1"/>
    <col min="5378" max="5379" width="5.7109375" style="126" customWidth="1"/>
    <col min="5380" max="5380" width="8.42578125" style="126" customWidth="1"/>
    <col min="5381" max="5381" width="13.5703125" style="126" customWidth="1"/>
    <col min="5382" max="5382" width="15.28515625" style="126" customWidth="1"/>
    <col min="5383" max="5383" width="13.5703125" style="126" customWidth="1"/>
    <col min="5384" max="5632" width="8.7109375" style="126"/>
    <col min="5633" max="5633" width="40.85546875" style="126" customWidth="1"/>
    <col min="5634" max="5635" width="5.7109375" style="126" customWidth="1"/>
    <col min="5636" max="5636" width="8.42578125" style="126" customWidth="1"/>
    <col min="5637" max="5637" width="13.5703125" style="126" customWidth="1"/>
    <col min="5638" max="5638" width="15.28515625" style="126" customWidth="1"/>
    <col min="5639" max="5639" width="13.5703125" style="126" customWidth="1"/>
    <col min="5640" max="5888" width="8.7109375" style="126"/>
    <col min="5889" max="5889" width="40.85546875" style="126" customWidth="1"/>
    <col min="5890" max="5891" width="5.7109375" style="126" customWidth="1"/>
    <col min="5892" max="5892" width="8.42578125" style="126" customWidth="1"/>
    <col min="5893" max="5893" width="13.5703125" style="126" customWidth="1"/>
    <col min="5894" max="5894" width="15.28515625" style="126" customWidth="1"/>
    <col min="5895" max="5895" width="13.5703125" style="126" customWidth="1"/>
    <col min="5896" max="6144" width="8.7109375" style="126"/>
    <col min="6145" max="6145" width="40.85546875" style="126" customWidth="1"/>
    <col min="6146" max="6147" width="5.7109375" style="126" customWidth="1"/>
    <col min="6148" max="6148" width="8.42578125" style="126" customWidth="1"/>
    <col min="6149" max="6149" width="13.5703125" style="126" customWidth="1"/>
    <col min="6150" max="6150" width="15.28515625" style="126" customWidth="1"/>
    <col min="6151" max="6151" width="13.5703125" style="126" customWidth="1"/>
    <col min="6152" max="6400" width="8.7109375" style="126"/>
    <col min="6401" max="6401" width="40.85546875" style="126" customWidth="1"/>
    <col min="6402" max="6403" width="5.7109375" style="126" customWidth="1"/>
    <col min="6404" max="6404" width="8.42578125" style="126" customWidth="1"/>
    <col min="6405" max="6405" width="13.5703125" style="126" customWidth="1"/>
    <col min="6406" max="6406" width="15.28515625" style="126" customWidth="1"/>
    <col min="6407" max="6407" width="13.5703125" style="126" customWidth="1"/>
    <col min="6408" max="6656" width="8.7109375" style="126"/>
    <col min="6657" max="6657" width="40.85546875" style="126" customWidth="1"/>
    <col min="6658" max="6659" width="5.7109375" style="126" customWidth="1"/>
    <col min="6660" max="6660" width="8.42578125" style="126" customWidth="1"/>
    <col min="6661" max="6661" width="13.5703125" style="126" customWidth="1"/>
    <col min="6662" max="6662" width="15.28515625" style="126" customWidth="1"/>
    <col min="6663" max="6663" width="13.5703125" style="126" customWidth="1"/>
    <col min="6664" max="6912" width="8.7109375" style="126"/>
    <col min="6913" max="6913" width="40.85546875" style="126" customWidth="1"/>
    <col min="6914" max="6915" width="5.7109375" style="126" customWidth="1"/>
    <col min="6916" max="6916" width="8.42578125" style="126" customWidth="1"/>
    <col min="6917" max="6917" width="13.5703125" style="126" customWidth="1"/>
    <col min="6918" max="6918" width="15.28515625" style="126" customWidth="1"/>
    <col min="6919" max="6919" width="13.5703125" style="126" customWidth="1"/>
    <col min="6920" max="7168" width="8.7109375" style="126"/>
    <col min="7169" max="7169" width="40.85546875" style="126" customWidth="1"/>
    <col min="7170" max="7171" width="5.7109375" style="126" customWidth="1"/>
    <col min="7172" max="7172" width="8.42578125" style="126" customWidth="1"/>
    <col min="7173" max="7173" width="13.5703125" style="126" customWidth="1"/>
    <col min="7174" max="7174" width="15.28515625" style="126" customWidth="1"/>
    <col min="7175" max="7175" width="13.5703125" style="126" customWidth="1"/>
    <col min="7176" max="7424" width="8.7109375" style="126"/>
    <col min="7425" max="7425" width="40.85546875" style="126" customWidth="1"/>
    <col min="7426" max="7427" width="5.7109375" style="126" customWidth="1"/>
    <col min="7428" max="7428" width="8.42578125" style="126" customWidth="1"/>
    <col min="7429" max="7429" width="13.5703125" style="126" customWidth="1"/>
    <col min="7430" max="7430" width="15.28515625" style="126" customWidth="1"/>
    <col min="7431" max="7431" width="13.5703125" style="126" customWidth="1"/>
    <col min="7432" max="7680" width="8.7109375" style="126"/>
    <col min="7681" max="7681" width="40.85546875" style="126" customWidth="1"/>
    <col min="7682" max="7683" width="5.7109375" style="126" customWidth="1"/>
    <col min="7684" max="7684" width="8.42578125" style="126" customWidth="1"/>
    <col min="7685" max="7685" width="13.5703125" style="126" customWidth="1"/>
    <col min="7686" max="7686" width="15.28515625" style="126" customWidth="1"/>
    <col min="7687" max="7687" width="13.5703125" style="126" customWidth="1"/>
    <col min="7688" max="7936" width="8.7109375" style="126"/>
    <col min="7937" max="7937" width="40.85546875" style="126" customWidth="1"/>
    <col min="7938" max="7939" width="5.7109375" style="126" customWidth="1"/>
    <col min="7940" max="7940" width="8.42578125" style="126" customWidth="1"/>
    <col min="7941" max="7941" width="13.5703125" style="126" customWidth="1"/>
    <col min="7942" max="7942" width="15.28515625" style="126" customWidth="1"/>
    <col min="7943" max="7943" width="13.5703125" style="126" customWidth="1"/>
    <col min="7944" max="8192" width="8.7109375" style="126"/>
    <col min="8193" max="8193" width="40.85546875" style="126" customWidth="1"/>
    <col min="8194" max="8195" width="5.7109375" style="126" customWidth="1"/>
    <col min="8196" max="8196" width="8.42578125" style="126" customWidth="1"/>
    <col min="8197" max="8197" width="13.5703125" style="126" customWidth="1"/>
    <col min="8198" max="8198" width="15.28515625" style="126" customWidth="1"/>
    <col min="8199" max="8199" width="13.5703125" style="126" customWidth="1"/>
    <col min="8200" max="8448" width="8.7109375" style="126"/>
    <col min="8449" max="8449" width="40.85546875" style="126" customWidth="1"/>
    <col min="8450" max="8451" width="5.7109375" style="126" customWidth="1"/>
    <col min="8452" max="8452" width="8.42578125" style="126" customWidth="1"/>
    <col min="8453" max="8453" width="13.5703125" style="126" customWidth="1"/>
    <col min="8454" max="8454" width="15.28515625" style="126" customWidth="1"/>
    <col min="8455" max="8455" width="13.5703125" style="126" customWidth="1"/>
    <col min="8456" max="8704" width="8.7109375" style="126"/>
    <col min="8705" max="8705" width="40.85546875" style="126" customWidth="1"/>
    <col min="8706" max="8707" width="5.7109375" style="126" customWidth="1"/>
    <col min="8708" max="8708" width="8.42578125" style="126" customWidth="1"/>
    <col min="8709" max="8709" width="13.5703125" style="126" customWidth="1"/>
    <col min="8710" max="8710" width="15.28515625" style="126" customWidth="1"/>
    <col min="8711" max="8711" width="13.5703125" style="126" customWidth="1"/>
    <col min="8712" max="8960" width="8.7109375" style="126"/>
    <col min="8961" max="8961" width="40.85546875" style="126" customWidth="1"/>
    <col min="8962" max="8963" width="5.7109375" style="126" customWidth="1"/>
    <col min="8964" max="8964" width="8.42578125" style="126" customWidth="1"/>
    <col min="8965" max="8965" width="13.5703125" style="126" customWidth="1"/>
    <col min="8966" max="8966" width="15.28515625" style="126" customWidth="1"/>
    <col min="8967" max="8967" width="13.5703125" style="126" customWidth="1"/>
    <col min="8968" max="9216" width="8.7109375" style="126"/>
    <col min="9217" max="9217" width="40.85546875" style="126" customWidth="1"/>
    <col min="9218" max="9219" width="5.7109375" style="126" customWidth="1"/>
    <col min="9220" max="9220" width="8.42578125" style="126" customWidth="1"/>
    <col min="9221" max="9221" width="13.5703125" style="126" customWidth="1"/>
    <col min="9222" max="9222" width="15.28515625" style="126" customWidth="1"/>
    <col min="9223" max="9223" width="13.5703125" style="126" customWidth="1"/>
    <col min="9224" max="9472" width="8.7109375" style="126"/>
    <col min="9473" max="9473" width="40.85546875" style="126" customWidth="1"/>
    <col min="9474" max="9475" width="5.7109375" style="126" customWidth="1"/>
    <col min="9476" max="9476" width="8.42578125" style="126" customWidth="1"/>
    <col min="9477" max="9477" width="13.5703125" style="126" customWidth="1"/>
    <col min="9478" max="9478" width="15.28515625" style="126" customWidth="1"/>
    <col min="9479" max="9479" width="13.5703125" style="126" customWidth="1"/>
    <col min="9480" max="9728" width="8.7109375" style="126"/>
    <col min="9729" max="9729" width="40.85546875" style="126" customWidth="1"/>
    <col min="9730" max="9731" width="5.7109375" style="126" customWidth="1"/>
    <col min="9732" max="9732" width="8.42578125" style="126" customWidth="1"/>
    <col min="9733" max="9733" width="13.5703125" style="126" customWidth="1"/>
    <col min="9734" max="9734" width="15.28515625" style="126" customWidth="1"/>
    <col min="9735" max="9735" width="13.5703125" style="126" customWidth="1"/>
    <col min="9736" max="9984" width="8.7109375" style="126"/>
    <col min="9985" max="9985" width="40.85546875" style="126" customWidth="1"/>
    <col min="9986" max="9987" width="5.7109375" style="126" customWidth="1"/>
    <col min="9988" max="9988" width="8.42578125" style="126" customWidth="1"/>
    <col min="9989" max="9989" width="13.5703125" style="126" customWidth="1"/>
    <col min="9990" max="9990" width="15.28515625" style="126" customWidth="1"/>
    <col min="9991" max="9991" width="13.5703125" style="126" customWidth="1"/>
    <col min="9992" max="10240" width="8.7109375" style="126"/>
    <col min="10241" max="10241" width="40.85546875" style="126" customWidth="1"/>
    <col min="10242" max="10243" width="5.7109375" style="126" customWidth="1"/>
    <col min="10244" max="10244" width="8.42578125" style="126" customWidth="1"/>
    <col min="10245" max="10245" width="13.5703125" style="126" customWidth="1"/>
    <col min="10246" max="10246" width="15.28515625" style="126" customWidth="1"/>
    <col min="10247" max="10247" width="13.5703125" style="126" customWidth="1"/>
    <col min="10248" max="10496" width="8.7109375" style="126"/>
    <col min="10497" max="10497" width="40.85546875" style="126" customWidth="1"/>
    <col min="10498" max="10499" width="5.7109375" style="126" customWidth="1"/>
    <col min="10500" max="10500" width="8.42578125" style="126" customWidth="1"/>
    <col min="10501" max="10501" width="13.5703125" style="126" customWidth="1"/>
    <col min="10502" max="10502" width="15.28515625" style="126" customWidth="1"/>
    <col min="10503" max="10503" width="13.5703125" style="126" customWidth="1"/>
    <col min="10504" max="10752" width="8.7109375" style="126"/>
    <col min="10753" max="10753" width="40.85546875" style="126" customWidth="1"/>
    <col min="10754" max="10755" width="5.7109375" style="126" customWidth="1"/>
    <col min="10756" max="10756" width="8.42578125" style="126" customWidth="1"/>
    <col min="10757" max="10757" width="13.5703125" style="126" customWidth="1"/>
    <col min="10758" max="10758" width="15.28515625" style="126" customWidth="1"/>
    <col min="10759" max="10759" width="13.5703125" style="126" customWidth="1"/>
    <col min="10760" max="11008" width="8.7109375" style="126"/>
    <col min="11009" max="11009" width="40.85546875" style="126" customWidth="1"/>
    <col min="11010" max="11011" width="5.7109375" style="126" customWidth="1"/>
    <col min="11012" max="11012" width="8.42578125" style="126" customWidth="1"/>
    <col min="11013" max="11013" width="13.5703125" style="126" customWidth="1"/>
    <col min="11014" max="11014" width="15.28515625" style="126" customWidth="1"/>
    <col min="11015" max="11015" width="13.5703125" style="126" customWidth="1"/>
    <col min="11016" max="11264" width="8.7109375" style="126"/>
    <col min="11265" max="11265" width="40.85546875" style="126" customWidth="1"/>
    <col min="11266" max="11267" width="5.7109375" style="126" customWidth="1"/>
    <col min="11268" max="11268" width="8.42578125" style="126" customWidth="1"/>
    <col min="11269" max="11269" width="13.5703125" style="126" customWidth="1"/>
    <col min="11270" max="11270" width="15.28515625" style="126" customWidth="1"/>
    <col min="11271" max="11271" width="13.5703125" style="126" customWidth="1"/>
    <col min="11272" max="11520" width="8.7109375" style="126"/>
    <col min="11521" max="11521" width="40.85546875" style="126" customWidth="1"/>
    <col min="11522" max="11523" width="5.7109375" style="126" customWidth="1"/>
    <col min="11524" max="11524" width="8.42578125" style="126" customWidth="1"/>
    <col min="11525" max="11525" width="13.5703125" style="126" customWidth="1"/>
    <col min="11526" max="11526" width="15.28515625" style="126" customWidth="1"/>
    <col min="11527" max="11527" width="13.5703125" style="126" customWidth="1"/>
    <col min="11528" max="11776" width="8.7109375" style="126"/>
    <col min="11777" max="11777" width="40.85546875" style="126" customWidth="1"/>
    <col min="11778" max="11779" width="5.7109375" style="126" customWidth="1"/>
    <col min="11780" max="11780" width="8.42578125" style="126" customWidth="1"/>
    <col min="11781" max="11781" width="13.5703125" style="126" customWidth="1"/>
    <col min="11782" max="11782" width="15.28515625" style="126" customWidth="1"/>
    <col min="11783" max="11783" width="13.5703125" style="126" customWidth="1"/>
    <col min="11784" max="12032" width="8.7109375" style="126"/>
    <col min="12033" max="12033" width="40.85546875" style="126" customWidth="1"/>
    <col min="12034" max="12035" width="5.7109375" style="126" customWidth="1"/>
    <col min="12036" max="12036" width="8.42578125" style="126" customWidth="1"/>
    <col min="12037" max="12037" width="13.5703125" style="126" customWidth="1"/>
    <col min="12038" max="12038" width="15.28515625" style="126" customWidth="1"/>
    <col min="12039" max="12039" width="13.5703125" style="126" customWidth="1"/>
    <col min="12040" max="12288" width="8.7109375" style="126"/>
    <col min="12289" max="12289" width="40.85546875" style="126" customWidth="1"/>
    <col min="12290" max="12291" width="5.7109375" style="126" customWidth="1"/>
    <col min="12292" max="12292" width="8.42578125" style="126" customWidth="1"/>
    <col min="12293" max="12293" width="13.5703125" style="126" customWidth="1"/>
    <col min="12294" max="12294" width="15.28515625" style="126" customWidth="1"/>
    <col min="12295" max="12295" width="13.5703125" style="126" customWidth="1"/>
    <col min="12296" max="12544" width="8.7109375" style="126"/>
    <col min="12545" max="12545" width="40.85546875" style="126" customWidth="1"/>
    <col min="12546" max="12547" width="5.7109375" style="126" customWidth="1"/>
    <col min="12548" max="12548" width="8.42578125" style="126" customWidth="1"/>
    <col min="12549" max="12549" width="13.5703125" style="126" customWidth="1"/>
    <col min="12550" max="12550" width="15.28515625" style="126" customWidth="1"/>
    <col min="12551" max="12551" width="13.5703125" style="126" customWidth="1"/>
    <col min="12552" max="12800" width="8.7109375" style="126"/>
    <col min="12801" max="12801" width="40.85546875" style="126" customWidth="1"/>
    <col min="12802" max="12803" width="5.7109375" style="126" customWidth="1"/>
    <col min="12804" max="12804" width="8.42578125" style="126" customWidth="1"/>
    <col min="12805" max="12805" width="13.5703125" style="126" customWidth="1"/>
    <col min="12806" max="12806" width="15.28515625" style="126" customWidth="1"/>
    <col min="12807" max="12807" width="13.5703125" style="126" customWidth="1"/>
    <col min="12808" max="13056" width="8.7109375" style="126"/>
    <col min="13057" max="13057" width="40.85546875" style="126" customWidth="1"/>
    <col min="13058" max="13059" width="5.7109375" style="126" customWidth="1"/>
    <col min="13060" max="13060" width="8.42578125" style="126" customWidth="1"/>
    <col min="13061" max="13061" width="13.5703125" style="126" customWidth="1"/>
    <col min="13062" max="13062" width="15.28515625" style="126" customWidth="1"/>
    <col min="13063" max="13063" width="13.5703125" style="126" customWidth="1"/>
    <col min="13064" max="13312" width="8.7109375" style="126"/>
    <col min="13313" max="13313" width="40.85546875" style="126" customWidth="1"/>
    <col min="13314" max="13315" width="5.7109375" style="126" customWidth="1"/>
    <col min="13316" max="13316" width="8.42578125" style="126" customWidth="1"/>
    <col min="13317" max="13317" width="13.5703125" style="126" customWidth="1"/>
    <col min="13318" max="13318" width="15.28515625" style="126" customWidth="1"/>
    <col min="13319" max="13319" width="13.5703125" style="126" customWidth="1"/>
    <col min="13320" max="13568" width="8.7109375" style="126"/>
    <col min="13569" max="13569" width="40.85546875" style="126" customWidth="1"/>
    <col min="13570" max="13571" width="5.7109375" style="126" customWidth="1"/>
    <col min="13572" max="13572" width="8.42578125" style="126" customWidth="1"/>
    <col min="13573" max="13573" width="13.5703125" style="126" customWidth="1"/>
    <col min="13574" max="13574" width="15.28515625" style="126" customWidth="1"/>
    <col min="13575" max="13575" width="13.5703125" style="126" customWidth="1"/>
    <col min="13576" max="13824" width="8.7109375" style="126"/>
    <col min="13825" max="13825" width="40.85546875" style="126" customWidth="1"/>
    <col min="13826" max="13827" width="5.7109375" style="126" customWidth="1"/>
    <col min="13828" max="13828" width="8.42578125" style="126" customWidth="1"/>
    <col min="13829" max="13829" width="13.5703125" style="126" customWidth="1"/>
    <col min="13830" max="13830" width="15.28515625" style="126" customWidth="1"/>
    <col min="13831" max="13831" width="13.5703125" style="126" customWidth="1"/>
    <col min="13832" max="14080" width="8.7109375" style="126"/>
    <col min="14081" max="14081" width="40.85546875" style="126" customWidth="1"/>
    <col min="14082" max="14083" width="5.7109375" style="126" customWidth="1"/>
    <col min="14084" max="14084" width="8.42578125" style="126" customWidth="1"/>
    <col min="14085" max="14085" width="13.5703125" style="126" customWidth="1"/>
    <col min="14086" max="14086" width="15.28515625" style="126" customWidth="1"/>
    <col min="14087" max="14087" width="13.5703125" style="126" customWidth="1"/>
    <col min="14088" max="14336" width="8.7109375" style="126"/>
    <col min="14337" max="14337" width="40.85546875" style="126" customWidth="1"/>
    <col min="14338" max="14339" width="5.7109375" style="126" customWidth="1"/>
    <col min="14340" max="14340" width="8.42578125" style="126" customWidth="1"/>
    <col min="14341" max="14341" width="13.5703125" style="126" customWidth="1"/>
    <col min="14342" max="14342" width="15.28515625" style="126" customWidth="1"/>
    <col min="14343" max="14343" width="13.5703125" style="126" customWidth="1"/>
    <col min="14344" max="14592" width="8.7109375" style="126"/>
    <col min="14593" max="14593" width="40.85546875" style="126" customWidth="1"/>
    <col min="14594" max="14595" width="5.7109375" style="126" customWidth="1"/>
    <col min="14596" max="14596" width="8.42578125" style="126" customWidth="1"/>
    <col min="14597" max="14597" width="13.5703125" style="126" customWidth="1"/>
    <col min="14598" max="14598" width="15.28515625" style="126" customWidth="1"/>
    <col min="14599" max="14599" width="13.5703125" style="126" customWidth="1"/>
    <col min="14600" max="14848" width="8.7109375" style="126"/>
    <col min="14849" max="14849" width="40.85546875" style="126" customWidth="1"/>
    <col min="14850" max="14851" width="5.7109375" style="126" customWidth="1"/>
    <col min="14852" max="14852" width="8.42578125" style="126" customWidth="1"/>
    <col min="14853" max="14853" width="13.5703125" style="126" customWidth="1"/>
    <col min="14854" max="14854" width="15.28515625" style="126" customWidth="1"/>
    <col min="14855" max="14855" width="13.5703125" style="126" customWidth="1"/>
    <col min="14856" max="15104" width="8.7109375" style="126"/>
    <col min="15105" max="15105" width="40.85546875" style="126" customWidth="1"/>
    <col min="15106" max="15107" width="5.7109375" style="126" customWidth="1"/>
    <col min="15108" max="15108" width="8.42578125" style="126" customWidth="1"/>
    <col min="15109" max="15109" width="13.5703125" style="126" customWidth="1"/>
    <col min="15110" max="15110" width="15.28515625" style="126" customWidth="1"/>
    <col min="15111" max="15111" width="13.5703125" style="126" customWidth="1"/>
    <col min="15112" max="15360" width="8.7109375" style="126"/>
    <col min="15361" max="15361" width="40.85546875" style="126" customWidth="1"/>
    <col min="15362" max="15363" width="5.7109375" style="126" customWidth="1"/>
    <col min="15364" max="15364" width="8.42578125" style="126" customWidth="1"/>
    <col min="15365" max="15365" width="13.5703125" style="126" customWidth="1"/>
    <col min="15366" max="15366" width="15.28515625" style="126" customWidth="1"/>
    <col min="15367" max="15367" width="13.5703125" style="126" customWidth="1"/>
    <col min="15368" max="15616" width="8.7109375" style="126"/>
    <col min="15617" max="15617" width="40.85546875" style="126" customWidth="1"/>
    <col min="15618" max="15619" width="5.7109375" style="126" customWidth="1"/>
    <col min="15620" max="15620" width="8.42578125" style="126" customWidth="1"/>
    <col min="15621" max="15621" width="13.5703125" style="126" customWidth="1"/>
    <col min="15622" max="15622" width="15.28515625" style="126" customWidth="1"/>
    <col min="15623" max="15623" width="13.5703125" style="126" customWidth="1"/>
    <col min="15624" max="15872" width="8.7109375" style="126"/>
    <col min="15873" max="15873" width="40.85546875" style="126" customWidth="1"/>
    <col min="15874" max="15875" width="5.7109375" style="126" customWidth="1"/>
    <col min="15876" max="15876" width="8.42578125" style="126" customWidth="1"/>
    <col min="15877" max="15877" width="13.5703125" style="126" customWidth="1"/>
    <col min="15878" max="15878" width="15.28515625" style="126" customWidth="1"/>
    <col min="15879" max="15879" width="13.5703125" style="126" customWidth="1"/>
    <col min="15880" max="16128" width="8.7109375" style="126"/>
    <col min="16129" max="16129" width="40.85546875" style="126" customWidth="1"/>
    <col min="16130" max="16131" width="5.7109375" style="126" customWidth="1"/>
    <col min="16132" max="16132" width="8.42578125" style="126" customWidth="1"/>
    <col min="16133" max="16133" width="13.5703125" style="126" customWidth="1"/>
    <col min="16134" max="16134" width="15.28515625" style="126" customWidth="1"/>
    <col min="16135" max="16135" width="13.5703125" style="126" customWidth="1"/>
    <col min="16136" max="16384" width="8.7109375" style="126"/>
  </cols>
  <sheetData>
    <row r="1" spans="1:7" ht="53.25" x14ac:dyDescent="0.2">
      <c r="A1" s="750" t="s">
        <v>1020</v>
      </c>
      <c r="B1" s="750"/>
      <c r="C1" s="750"/>
      <c r="D1" s="750"/>
      <c r="E1" s="751"/>
      <c r="F1" s="753"/>
      <c r="G1" s="753"/>
    </row>
    <row r="2" spans="1:7" ht="16.5" thickBot="1" x14ac:dyDescent="0.3">
      <c r="A2" s="626"/>
      <c r="B2" s="626"/>
      <c r="C2" s="626"/>
      <c r="D2" s="626"/>
      <c r="E2" s="126"/>
      <c r="F2" s="794"/>
      <c r="G2" s="795"/>
    </row>
    <row r="3" spans="1:7" ht="51" customHeight="1" thickTop="1" x14ac:dyDescent="0.2">
      <c r="A3" s="767"/>
      <c r="B3" s="1021" t="s">
        <v>186</v>
      </c>
      <c r="C3" s="1022"/>
      <c r="D3" s="1025" t="s">
        <v>1007</v>
      </c>
      <c r="E3" s="796" t="s">
        <v>1008</v>
      </c>
      <c r="F3" s="797" t="s">
        <v>1019</v>
      </c>
      <c r="G3" s="798" t="s">
        <v>1021</v>
      </c>
    </row>
    <row r="4" spans="1:7" ht="15.75" customHeight="1" thickBot="1" x14ac:dyDescent="0.25">
      <c r="A4" s="799" t="s">
        <v>763</v>
      </c>
      <c r="B4" s="1023"/>
      <c r="C4" s="1024"/>
      <c r="D4" s="1026"/>
      <c r="E4" s="800" t="s">
        <v>560</v>
      </c>
      <c r="F4" s="801" t="s">
        <v>707</v>
      </c>
      <c r="G4" s="802" t="s">
        <v>1009</v>
      </c>
    </row>
    <row r="5" spans="1:7" ht="11.25" customHeight="1" x14ac:dyDescent="0.2">
      <c r="A5" s="138" t="s">
        <v>477</v>
      </c>
      <c r="B5" s="359" t="s">
        <v>562</v>
      </c>
      <c r="C5" s="803" t="s">
        <v>548</v>
      </c>
      <c r="D5" s="391" t="s">
        <v>1010</v>
      </c>
      <c r="E5" s="804" t="s">
        <v>292</v>
      </c>
      <c r="F5" s="359" t="s">
        <v>292</v>
      </c>
      <c r="G5" s="394" t="s">
        <v>292</v>
      </c>
    </row>
    <row r="6" spans="1:7" ht="11.25" customHeight="1" x14ac:dyDescent="0.2">
      <c r="A6" s="111" t="s">
        <v>478</v>
      </c>
      <c r="B6" s="351" t="s">
        <v>562</v>
      </c>
      <c r="C6" s="264" t="s">
        <v>548</v>
      </c>
      <c r="D6" s="152" t="s">
        <v>1010</v>
      </c>
      <c r="E6" s="805" t="s">
        <v>292</v>
      </c>
      <c r="F6" s="395" t="s">
        <v>292</v>
      </c>
      <c r="G6" s="399" t="s">
        <v>292</v>
      </c>
    </row>
    <row r="7" spans="1:7" ht="11.25" customHeight="1" x14ac:dyDescent="0.2">
      <c r="A7" s="111" t="s">
        <v>479</v>
      </c>
      <c r="B7" s="351" t="s">
        <v>562</v>
      </c>
      <c r="C7" s="264" t="s">
        <v>563</v>
      </c>
      <c r="D7" s="152" t="s">
        <v>1011</v>
      </c>
      <c r="E7" s="805">
        <v>1.6000000000000001E-3</v>
      </c>
      <c r="F7" s="395">
        <v>14110.433698212553</v>
      </c>
      <c r="G7" s="399">
        <v>451533.87834280176</v>
      </c>
    </row>
    <row r="8" spans="1:7" ht="11.25" customHeight="1" x14ac:dyDescent="0.2">
      <c r="A8" s="111" t="s">
        <v>480</v>
      </c>
      <c r="B8" s="351" t="s">
        <v>1024</v>
      </c>
      <c r="C8" s="264" t="s">
        <v>548</v>
      </c>
      <c r="D8" s="152" t="s">
        <v>1010</v>
      </c>
      <c r="E8" s="805" t="s">
        <v>292</v>
      </c>
      <c r="F8" s="395" t="s">
        <v>292</v>
      </c>
      <c r="G8" s="399" t="s">
        <v>292</v>
      </c>
    </row>
    <row r="9" spans="1:7" ht="11.25" customHeight="1" x14ac:dyDescent="0.2">
      <c r="A9" s="111" t="s">
        <v>133</v>
      </c>
      <c r="B9" s="351" t="s">
        <v>564</v>
      </c>
      <c r="C9" s="264" t="s">
        <v>548</v>
      </c>
      <c r="D9" s="152" t="s">
        <v>1010</v>
      </c>
      <c r="E9" s="805" t="s">
        <v>292</v>
      </c>
      <c r="F9" s="395" t="s">
        <v>292</v>
      </c>
      <c r="G9" s="399" t="s">
        <v>292</v>
      </c>
    </row>
    <row r="10" spans="1:7" ht="11.25" customHeight="1" x14ac:dyDescent="0.2">
      <c r="A10" s="134" t="s">
        <v>1012</v>
      </c>
      <c r="B10" s="351" t="s">
        <v>564</v>
      </c>
      <c r="C10" s="264" t="s">
        <v>548</v>
      </c>
      <c r="D10" s="152" t="s">
        <v>1010</v>
      </c>
      <c r="E10" s="805" t="s">
        <v>292</v>
      </c>
      <c r="F10" s="395" t="s">
        <v>292</v>
      </c>
      <c r="G10" s="399" t="s">
        <v>292</v>
      </c>
    </row>
    <row r="11" spans="1:7" ht="11.25" customHeight="1" x14ac:dyDescent="0.2">
      <c r="A11" s="134" t="s">
        <v>68</v>
      </c>
      <c r="B11" s="351" t="s">
        <v>564</v>
      </c>
      <c r="C11" s="264" t="s">
        <v>548</v>
      </c>
      <c r="D11" s="152" t="s">
        <v>1010</v>
      </c>
      <c r="E11" s="805" t="s">
        <v>292</v>
      </c>
      <c r="F11" s="395" t="s">
        <v>292</v>
      </c>
      <c r="G11" s="399" t="s">
        <v>292</v>
      </c>
    </row>
    <row r="12" spans="1:7" ht="11.25" customHeight="1" x14ac:dyDescent="0.2">
      <c r="A12" s="111" t="s">
        <v>481</v>
      </c>
      <c r="B12" s="351" t="s">
        <v>562</v>
      </c>
      <c r="C12" s="264" t="s">
        <v>548</v>
      </c>
      <c r="D12" s="152" t="s">
        <v>1010</v>
      </c>
      <c r="E12" s="805" t="s">
        <v>292</v>
      </c>
      <c r="F12" s="395" t="s">
        <v>292</v>
      </c>
      <c r="G12" s="399" t="s">
        <v>292</v>
      </c>
    </row>
    <row r="13" spans="1:7" ht="11.25" customHeight="1" x14ac:dyDescent="0.2">
      <c r="A13" s="111" t="s">
        <v>482</v>
      </c>
      <c r="B13" s="351" t="s">
        <v>564</v>
      </c>
      <c r="C13" s="264" t="s">
        <v>548</v>
      </c>
      <c r="D13" s="152" t="s">
        <v>1010</v>
      </c>
      <c r="E13" s="805" t="s">
        <v>292</v>
      </c>
      <c r="F13" s="395" t="s">
        <v>292</v>
      </c>
      <c r="G13" s="399" t="s">
        <v>292</v>
      </c>
    </row>
    <row r="14" spans="1:7" ht="11.25" customHeight="1" x14ac:dyDescent="0.2">
      <c r="A14" s="111" t="s">
        <v>584</v>
      </c>
      <c r="B14" s="351" t="s">
        <v>564</v>
      </c>
      <c r="C14" s="264" t="s">
        <v>548</v>
      </c>
      <c r="D14" s="152" t="s">
        <v>1010</v>
      </c>
      <c r="E14" s="805" t="s">
        <v>292</v>
      </c>
      <c r="F14" s="395" t="s">
        <v>292</v>
      </c>
      <c r="G14" s="399" t="s">
        <v>292</v>
      </c>
    </row>
    <row r="15" spans="1:7" ht="11.25" customHeight="1" x14ac:dyDescent="0.2">
      <c r="A15" s="111" t="s">
        <v>69</v>
      </c>
      <c r="B15" s="351" t="s">
        <v>564</v>
      </c>
      <c r="C15" s="264" t="s">
        <v>548</v>
      </c>
      <c r="D15" s="152" t="s">
        <v>1010</v>
      </c>
      <c r="E15" s="805" t="s">
        <v>292</v>
      </c>
      <c r="F15" s="395" t="s">
        <v>292</v>
      </c>
      <c r="G15" s="399" t="s">
        <v>292</v>
      </c>
    </row>
    <row r="16" spans="1:7" ht="11.25" customHeight="1" x14ac:dyDescent="0.2">
      <c r="A16" s="111" t="s">
        <v>585</v>
      </c>
      <c r="B16" s="351" t="s">
        <v>564</v>
      </c>
      <c r="C16" s="264" t="s">
        <v>548</v>
      </c>
      <c r="D16" s="152" t="s">
        <v>1010</v>
      </c>
      <c r="E16" s="805" t="s">
        <v>292</v>
      </c>
      <c r="F16" s="395" t="s">
        <v>292</v>
      </c>
      <c r="G16" s="399" t="s">
        <v>292</v>
      </c>
    </row>
    <row r="17" spans="1:7" ht="11.25" customHeight="1" x14ac:dyDescent="0.2">
      <c r="A17" s="806" t="s">
        <v>964</v>
      </c>
      <c r="B17" s="351" t="s">
        <v>564</v>
      </c>
      <c r="C17" s="264" t="s">
        <v>548</v>
      </c>
      <c r="D17" s="152" t="s">
        <v>1010</v>
      </c>
      <c r="E17" s="805" t="s">
        <v>292</v>
      </c>
      <c r="F17" s="395" t="s">
        <v>292</v>
      </c>
      <c r="G17" s="399" t="s">
        <v>292</v>
      </c>
    </row>
    <row r="18" spans="1:7" ht="11.25" customHeight="1" x14ac:dyDescent="0.2">
      <c r="A18" s="111" t="s">
        <v>586</v>
      </c>
      <c r="B18" s="351" t="s">
        <v>562</v>
      </c>
      <c r="C18" s="264" t="s">
        <v>563</v>
      </c>
      <c r="D18" s="152" t="s">
        <v>1011</v>
      </c>
      <c r="E18" s="805">
        <v>0.25</v>
      </c>
      <c r="F18" s="395">
        <v>5</v>
      </c>
      <c r="G18" s="399">
        <v>25000</v>
      </c>
    </row>
    <row r="19" spans="1:7" ht="11.25" customHeight="1" x14ac:dyDescent="0.2">
      <c r="A19" s="111" t="s">
        <v>587</v>
      </c>
      <c r="B19" s="351" t="s">
        <v>1024</v>
      </c>
      <c r="C19" s="264" t="s">
        <v>548</v>
      </c>
      <c r="D19" s="152" t="s">
        <v>1010</v>
      </c>
      <c r="E19" s="805" t="s">
        <v>292</v>
      </c>
      <c r="F19" s="395" t="s">
        <v>292</v>
      </c>
      <c r="G19" s="399" t="s">
        <v>292</v>
      </c>
    </row>
    <row r="20" spans="1:7" ht="11.25" customHeight="1" x14ac:dyDescent="0.2">
      <c r="A20" s="111" t="s">
        <v>588</v>
      </c>
      <c r="B20" s="351" t="s">
        <v>564</v>
      </c>
      <c r="C20" s="264" t="s">
        <v>548</v>
      </c>
      <c r="D20" s="152" t="s">
        <v>1010</v>
      </c>
      <c r="E20" s="805" t="s">
        <v>292</v>
      </c>
      <c r="F20" s="395" t="s">
        <v>292</v>
      </c>
      <c r="G20" s="399" t="s">
        <v>292</v>
      </c>
    </row>
    <row r="21" spans="1:7" ht="11.25" customHeight="1" x14ac:dyDescent="0.2">
      <c r="A21" s="111" t="s">
        <v>589</v>
      </c>
      <c r="B21" s="351" t="s">
        <v>564</v>
      </c>
      <c r="C21" s="264" t="s">
        <v>548</v>
      </c>
      <c r="D21" s="152" t="s">
        <v>1010</v>
      </c>
      <c r="E21" s="805" t="s">
        <v>292</v>
      </c>
      <c r="F21" s="395" t="s">
        <v>292</v>
      </c>
      <c r="G21" s="399" t="s">
        <v>292</v>
      </c>
    </row>
    <row r="22" spans="1:7" ht="11.25" customHeight="1" x14ac:dyDescent="0.2">
      <c r="A22" s="111" t="s">
        <v>590</v>
      </c>
      <c r="B22" s="351" t="s">
        <v>564</v>
      </c>
      <c r="C22" s="264" t="s">
        <v>548</v>
      </c>
      <c r="D22" s="152" t="s">
        <v>1010</v>
      </c>
      <c r="E22" s="805" t="s">
        <v>292</v>
      </c>
      <c r="F22" s="395" t="s">
        <v>292</v>
      </c>
      <c r="G22" s="399" t="s">
        <v>292</v>
      </c>
    </row>
    <row r="23" spans="1:7" ht="11.25" customHeight="1" x14ac:dyDescent="0.2">
      <c r="A23" s="111" t="s">
        <v>591</v>
      </c>
      <c r="B23" s="351" t="s">
        <v>564</v>
      </c>
      <c r="C23" s="264" t="s">
        <v>548</v>
      </c>
      <c r="D23" s="152" t="s">
        <v>1010</v>
      </c>
      <c r="E23" s="805" t="s">
        <v>292</v>
      </c>
      <c r="F23" s="395" t="s">
        <v>292</v>
      </c>
      <c r="G23" s="399" t="s">
        <v>292</v>
      </c>
    </row>
    <row r="24" spans="1:7" ht="11.25" customHeight="1" x14ac:dyDescent="0.2">
      <c r="A24" s="111" t="s">
        <v>100</v>
      </c>
      <c r="B24" s="351" t="s">
        <v>564</v>
      </c>
      <c r="C24" s="264" t="s">
        <v>548</v>
      </c>
      <c r="D24" s="152" t="s">
        <v>1010</v>
      </c>
      <c r="E24" s="805" t="s">
        <v>292</v>
      </c>
      <c r="F24" s="395" t="s">
        <v>292</v>
      </c>
      <c r="G24" s="399" t="s">
        <v>292</v>
      </c>
    </row>
    <row r="25" spans="1:7" ht="11.25" customHeight="1" x14ac:dyDescent="0.2">
      <c r="A25" s="111" t="s">
        <v>195</v>
      </c>
      <c r="B25" s="351" t="s">
        <v>562</v>
      </c>
      <c r="C25" s="264" t="s">
        <v>548</v>
      </c>
      <c r="D25" s="152" t="s">
        <v>1011</v>
      </c>
      <c r="E25" s="805">
        <v>1.2999999999999999E-2</v>
      </c>
      <c r="F25" s="395">
        <v>0.5</v>
      </c>
      <c r="G25" s="399">
        <v>130</v>
      </c>
    </row>
    <row r="26" spans="1:7" ht="11.25" customHeight="1" x14ac:dyDescent="0.2">
      <c r="A26" s="111" t="s">
        <v>101</v>
      </c>
      <c r="B26" s="351" t="s">
        <v>562</v>
      </c>
      <c r="C26" s="264" t="s">
        <v>563</v>
      </c>
      <c r="D26" s="152" t="s">
        <v>1011</v>
      </c>
      <c r="E26" s="805">
        <v>6.9999999999999999E-4</v>
      </c>
      <c r="F26" s="395">
        <v>1.3719999248219218E-2</v>
      </c>
      <c r="G26" s="399">
        <v>0.19207998947506907</v>
      </c>
    </row>
    <row r="27" spans="1:7" ht="11.25" customHeight="1" x14ac:dyDescent="0.2">
      <c r="A27" s="353" t="s">
        <v>927</v>
      </c>
      <c r="B27" s="351" t="s">
        <v>562</v>
      </c>
      <c r="C27" s="264" t="s">
        <v>563</v>
      </c>
      <c r="D27" s="152" t="s">
        <v>1011</v>
      </c>
      <c r="E27" s="805">
        <v>4.6299999999999996E-3</v>
      </c>
      <c r="F27" s="395">
        <v>0.37322971522061449</v>
      </c>
      <c r="G27" s="399">
        <v>34.561071629428902</v>
      </c>
    </row>
    <row r="28" spans="1:7" ht="11.25" customHeight="1" x14ac:dyDescent="0.2">
      <c r="A28" s="111" t="s">
        <v>102</v>
      </c>
      <c r="B28" s="351" t="s">
        <v>564</v>
      </c>
      <c r="C28" s="264" t="s">
        <v>548</v>
      </c>
      <c r="D28" s="152" t="s">
        <v>1010</v>
      </c>
      <c r="E28" s="805" t="s">
        <v>292</v>
      </c>
      <c r="F28" s="395" t="s">
        <v>292</v>
      </c>
      <c r="G28" s="399" t="s">
        <v>292</v>
      </c>
    </row>
    <row r="29" spans="1:7" ht="11.25" customHeight="1" x14ac:dyDescent="0.2">
      <c r="A29" s="111" t="s">
        <v>103</v>
      </c>
      <c r="B29" s="351" t="s">
        <v>564</v>
      </c>
      <c r="C29" s="264" t="s">
        <v>548</v>
      </c>
      <c r="D29" s="152" t="s">
        <v>1010</v>
      </c>
      <c r="E29" s="805" t="s">
        <v>292</v>
      </c>
      <c r="F29" s="395" t="s">
        <v>292</v>
      </c>
      <c r="G29" s="399" t="s">
        <v>292</v>
      </c>
    </row>
    <row r="30" spans="1:7" ht="11.25" customHeight="1" x14ac:dyDescent="0.2">
      <c r="A30" s="111" t="s">
        <v>104</v>
      </c>
      <c r="B30" s="351" t="s">
        <v>562</v>
      </c>
      <c r="C30" s="264" t="s">
        <v>563</v>
      </c>
      <c r="D30" s="152" t="s">
        <v>1011</v>
      </c>
      <c r="E30" s="805">
        <v>8.6999999999999994E-2</v>
      </c>
      <c r="F30" s="395">
        <v>0.13541237706225631</v>
      </c>
      <c r="G30" s="399">
        <v>235.61753608832595</v>
      </c>
    </row>
    <row r="31" spans="1:7" ht="11.25" customHeight="1" x14ac:dyDescent="0.2">
      <c r="A31" s="111" t="s">
        <v>105</v>
      </c>
      <c r="B31" s="351" t="s">
        <v>1024</v>
      </c>
      <c r="C31" s="264" t="s">
        <v>548</v>
      </c>
      <c r="D31" s="152" t="s">
        <v>1010</v>
      </c>
      <c r="E31" s="805" t="s">
        <v>292</v>
      </c>
      <c r="F31" s="395" t="s">
        <v>292</v>
      </c>
      <c r="G31" s="399" t="s">
        <v>292</v>
      </c>
    </row>
    <row r="32" spans="1:7" ht="11.25" customHeight="1" x14ac:dyDescent="0.2">
      <c r="A32" s="111" t="s">
        <v>106</v>
      </c>
      <c r="B32" s="351" t="s">
        <v>562</v>
      </c>
      <c r="C32" s="264" t="s">
        <v>22</v>
      </c>
      <c r="D32" s="152" t="s">
        <v>1011</v>
      </c>
      <c r="E32" s="805">
        <v>0.3</v>
      </c>
      <c r="F32" s="395">
        <v>7.6041666666666679</v>
      </c>
      <c r="G32" s="399">
        <v>45625.000000000007</v>
      </c>
    </row>
    <row r="33" spans="1:7" ht="11.25" customHeight="1" x14ac:dyDescent="0.2">
      <c r="A33" s="111" t="s">
        <v>107</v>
      </c>
      <c r="B33" s="351" t="s">
        <v>564</v>
      </c>
      <c r="C33" s="264" t="s">
        <v>548</v>
      </c>
      <c r="D33" s="152" t="s">
        <v>1010</v>
      </c>
      <c r="E33" s="805" t="s">
        <v>292</v>
      </c>
      <c r="F33" s="395" t="s">
        <v>292</v>
      </c>
      <c r="G33" s="399" t="s">
        <v>292</v>
      </c>
    </row>
    <row r="34" spans="1:7" ht="11.25" customHeight="1" x14ac:dyDescent="0.2">
      <c r="A34" s="111" t="s">
        <v>108</v>
      </c>
      <c r="B34" s="351" t="s">
        <v>562</v>
      </c>
      <c r="C34" s="264" t="s">
        <v>563</v>
      </c>
      <c r="D34" s="152" t="s">
        <v>1011</v>
      </c>
      <c r="E34" s="805">
        <v>1.1000000000000001</v>
      </c>
      <c r="F34" s="395">
        <v>5</v>
      </c>
      <c r="G34" s="399">
        <v>110000</v>
      </c>
    </row>
    <row r="35" spans="1:7" ht="11.25" customHeight="1" x14ac:dyDescent="0.2">
      <c r="A35" s="111" t="s">
        <v>524</v>
      </c>
      <c r="B35" s="351" t="s">
        <v>1024</v>
      </c>
      <c r="C35" s="264" t="s">
        <v>548</v>
      </c>
      <c r="D35" s="152" t="s">
        <v>1010</v>
      </c>
      <c r="E35" s="805" t="s">
        <v>292</v>
      </c>
      <c r="F35" s="395" t="s">
        <v>292</v>
      </c>
      <c r="G35" s="399" t="s">
        <v>292</v>
      </c>
    </row>
    <row r="36" spans="1:7" ht="11.25" customHeight="1" x14ac:dyDescent="0.2">
      <c r="A36" s="111" t="s">
        <v>109</v>
      </c>
      <c r="B36" s="351" t="s">
        <v>564</v>
      </c>
      <c r="C36" s="264" t="s">
        <v>548</v>
      </c>
      <c r="D36" s="152" t="s">
        <v>1010</v>
      </c>
      <c r="E36" s="805" t="s">
        <v>292</v>
      </c>
      <c r="F36" s="395" t="s">
        <v>292</v>
      </c>
      <c r="G36" s="399" t="s">
        <v>292</v>
      </c>
    </row>
    <row r="37" spans="1:7" ht="11.25" customHeight="1" x14ac:dyDescent="0.2">
      <c r="A37" s="111" t="s">
        <v>110</v>
      </c>
      <c r="B37" s="351" t="s">
        <v>562</v>
      </c>
      <c r="C37" s="264" t="s">
        <v>563</v>
      </c>
      <c r="D37" s="152" t="s">
        <v>1011</v>
      </c>
      <c r="E37" s="805">
        <v>0.13</v>
      </c>
      <c r="F37" s="395">
        <v>50</v>
      </c>
      <c r="G37" s="399">
        <v>130000</v>
      </c>
    </row>
    <row r="38" spans="1:7" ht="11.25" customHeight="1" x14ac:dyDescent="0.2">
      <c r="A38" s="111" t="s">
        <v>669</v>
      </c>
      <c r="B38" s="351" t="s">
        <v>562</v>
      </c>
      <c r="C38" s="264" t="s">
        <v>22</v>
      </c>
      <c r="D38" s="152" t="s">
        <v>1011</v>
      </c>
      <c r="E38" s="805">
        <v>0.45</v>
      </c>
      <c r="F38" s="395">
        <v>16</v>
      </c>
      <c r="G38" s="399">
        <v>144000</v>
      </c>
    </row>
    <row r="39" spans="1:7" ht="11.25" customHeight="1" x14ac:dyDescent="0.2">
      <c r="A39" s="136" t="s">
        <v>111</v>
      </c>
      <c r="B39" s="351" t="s">
        <v>562</v>
      </c>
      <c r="C39" s="264" t="s">
        <v>563</v>
      </c>
      <c r="D39" s="152" t="s">
        <v>1011</v>
      </c>
      <c r="E39" s="805">
        <v>0.15</v>
      </c>
      <c r="F39" s="395">
        <v>70</v>
      </c>
      <c r="G39" s="399">
        <v>210000</v>
      </c>
    </row>
    <row r="40" spans="1:7" ht="11.25" customHeight="1" x14ac:dyDescent="0.2">
      <c r="A40" s="111" t="s">
        <v>670</v>
      </c>
      <c r="B40" s="351" t="s">
        <v>562</v>
      </c>
      <c r="C40" s="264" t="s">
        <v>22</v>
      </c>
      <c r="D40" s="152" t="s">
        <v>1011</v>
      </c>
      <c r="E40" s="805">
        <v>0.36</v>
      </c>
      <c r="F40" s="395">
        <v>187.71428571428572</v>
      </c>
      <c r="G40" s="399">
        <v>1351542.857142857</v>
      </c>
    </row>
    <row r="41" spans="1:7" ht="11.25" customHeight="1" x14ac:dyDescent="0.2">
      <c r="A41" s="111" t="s">
        <v>112</v>
      </c>
      <c r="B41" s="351" t="s">
        <v>562</v>
      </c>
      <c r="C41" s="264" t="s">
        <v>563</v>
      </c>
      <c r="D41" s="152" t="s">
        <v>1011</v>
      </c>
      <c r="E41" s="805">
        <v>4.6000000000000001E-4</v>
      </c>
      <c r="F41" s="395">
        <v>0.18</v>
      </c>
      <c r="G41" s="399">
        <v>1.6559999999999999</v>
      </c>
    </row>
    <row r="42" spans="1:7" ht="11.25" customHeight="1" x14ac:dyDescent="0.2">
      <c r="A42" s="111" t="s">
        <v>522</v>
      </c>
      <c r="B42" s="351" t="s">
        <v>564</v>
      </c>
      <c r="C42" s="264" t="s">
        <v>548</v>
      </c>
      <c r="D42" s="152" t="s">
        <v>1010</v>
      </c>
      <c r="E42" s="805" t="s">
        <v>292</v>
      </c>
      <c r="F42" s="395" t="s">
        <v>292</v>
      </c>
      <c r="G42" s="399" t="s">
        <v>292</v>
      </c>
    </row>
    <row r="43" spans="1:7" ht="11.25" customHeight="1" x14ac:dyDescent="0.2">
      <c r="A43" s="111" t="s">
        <v>667</v>
      </c>
      <c r="B43" s="351" t="s">
        <v>564</v>
      </c>
      <c r="C43" s="264" t="s">
        <v>548</v>
      </c>
      <c r="D43" s="152" t="s">
        <v>1010</v>
      </c>
      <c r="E43" s="805" t="s">
        <v>292</v>
      </c>
      <c r="F43" s="395" t="s">
        <v>292</v>
      </c>
      <c r="G43" s="399" t="s">
        <v>292</v>
      </c>
    </row>
    <row r="44" spans="1:7" ht="11.25" customHeight="1" x14ac:dyDescent="0.2">
      <c r="A44" s="111" t="s">
        <v>668</v>
      </c>
      <c r="B44" s="351" t="s">
        <v>564</v>
      </c>
      <c r="C44" s="264" t="s">
        <v>548</v>
      </c>
      <c r="D44" s="152" t="s">
        <v>1010</v>
      </c>
      <c r="E44" s="805" t="s">
        <v>292</v>
      </c>
      <c r="F44" s="395" t="s">
        <v>292</v>
      </c>
      <c r="G44" s="399" t="s">
        <v>292</v>
      </c>
    </row>
    <row r="45" spans="1:7" ht="11.25" customHeight="1" x14ac:dyDescent="0.2">
      <c r="A45" s="111" t="s">
        <v>113</v>
      </c>
      <c r="B45" s="351" t="s">
        <v>564</v>
      </c>
      <c r="C45" s="264" t="s">
        <v>548</v>
      </c>
      <c r="D45" s="152" t="s">
        <v>1010</v>
      </c>
      <c r="E45" s="805" t="s">
        <v>292</v>
      </c>
      <c r="F45" s="395" t="s">
        <v>292</v>
      </c>
      <c r="G45" s="399" t="s">
        <v>292</v>
      </c>
    </row>
    <row r="46" spans="1:7" ht="11.25" customHeight="1" x14ac:dyDescent="0.2">
      <c r="A46" s="111" t="s">
        <v>114</v>
      </c>
      <c r="B46" s="351" t="s">
        <v>564</v>
      </c>
      <c r="C46" s="264" t="s">
        <v>548</v>
      </c>
      <c r="D46" s="152" t="s">
        <v>1010</v>
      </c>
      <c r="E46" s="805" t="s">
        <v>292</v>
      </c>
      <c r="F46" s="395" t="s">
        <v>292</v>
      </c>
      <c r="G46" s="399" t="s">
        <v>292</v>
      </c>
    </row>
    <row r="47" spans="1:7" ht="11.25" customHeight="1" x14ac:dyDescent="0.2">
      <c r="A47" s="111" t="s">
        <v>115</v>
      </c>
      <c r="B47" s="351" t="s">
        <v>564</v>
      </c>
      <c r="C47" s="264" t="s">
        <v>548</v>
      </c>
      <c r="D47" s="152" t="s">
        <v>1010</v>
      </c>
      <c r="E47" s="805" t="s">
        <v>292</v>
      </c>
      <c r="F47" s="395" t="s">
        <v>292</v>
      </c>
      <c r="G47" s="399" t="s">
        <v>292</v>
      </c>
    </row>
    <row r="48" spans="1:7" ht="11.25" customHeight="1" x14ac:dyDescent="0.2">
      <c r="A48" s="111" t="s">
        <v>116</v>
      </c>
      <c r="B48" s="351" t="s">
        <v>562</v>
      </c>
      <c r="C48" s="264" t="s">
        <v>548</v>
      </c>
      <c r="D48" s="152" t="s">
        <v>1010</v>
      </c>
      <c r="E48" s="805" t="s">
        <v>292</v>
      </c>
      <c r="F48" s="395" t="s">
        <v>292</v>
      </c>
      <c r="G48" s="399" t="s">
        <v>292</v>
      </c>
    </row>
    <row r="49" spans="1:7" ht="11.25" customHeight="1" x14ac:dyDescent="0.2">
      <c r="A49" s="134" t="s">
        <v>70</v>
      </c>
      <c r="B49" s="351" t="s">
        <v>564</v>
      </c>
      <c r="C49" s="264" t="s">
        <v>548</v>
      </c>
      <c r="D49" s="152" t="s">
        <v>1010</v>
      </c>
      <c r="E49" s="805" t="s">
        <v>292</v>
      </c>
      <c r="F49" s="395" t="s">
        <v>292</v>
      </c>
      <c r="G49" s="399" t="s">
        <v>292</v>
      </c>
    </row>
    <row r="50" spans="1:7" ht="11.25" customHeight="1" x14ac:dyDescent="0.2">
      <c r="A50" s="111" t="s">
        <v>71</v>
      </c>
      <c r="B50" s="351" t="s">
        <v>564</v>
      </c>
      <c r="C50" s="264" t="s">
        <v>563</v>
      </c>
      <c r="D50" s="152" t="s">
        <v>1010</v>
      </c>
      <c r="E50" s="805" t="s">
        <v>292</v>
      </c>
      <c r="F50" s="395" t="s">
        <v>292</v>
      </c>
      <c r="G50" s="399" t="s">
        <v>292</v>
      </c>
    </row>
    <row r="51" spans="1:7" ht="11.25" customHeight="1" x14ac:dyDescent="0.2">
      <c r="A51" s="111" t="s">
        <v>117</v>
      </c>
      <c r="B51" s="351" t="s">
        <v>564</v>
      </c>
      <c r="C51" s="264" t="s">
        <v>548</v>
      </c>
      <c r="D51" s="152" t="s">
        <v>1010</v>
      </c>
      <c r="E51" s="805" t="s">
        <v>292</v>
      </c>
      <c r="F51" s="395" t="s">
        <v>292</v>
      </c>
      <c r="G51" s="399" t="s">
        <v>292</v>
      </c>
    </row>
    <row r="52" spans="1:7" ht="11.25" customHeight="1" x14ac:dyDescent="0.2">
      <c r="A52" s="111" t="s">
        <v>311</v>
      </c>
      <c r="B52" s="351" t="s">
        <v>562</v>
      </c>
      <c r="C52" s="264" t="s">
        <v>563</v>
      </c>
      <c r="D52" s="152" t="s">
        <v>1011</v>
      </c>
      <c r="E52" s="805">
        <v>6.0000000000000001E-3</v>
      </c>
      <c r="F52" s="395">
        <v>0.04</v>
      </c>
      <c r="G52" s="399">
        <v>4.8000000000000007</v>
      </c>
    </row>
    <row r="53" spans="1:7" ht="11.25" customHeight="1" x14ac:dyDescent="0.2">
      <c r="A53" s="111" t="s">
        <v>118</v>
      </c>
      <c r="B53" s="351" t="s">
        <v>562</v>
      </c>
      <c r="C53" s="264" t="s">
        <v>548</v>
      </c>
      <c r="D53" s="152" t="s">
        <v>1011</v>
      </c>
      <c r="E53" s="805">
        <v>3.2000000000000001E-2</v>
      </c>
      <c r="F53" s="395">
        <v>0.92747878233470538</v>
      </c>
      <c r="G53" s="399">
        <v>593.58642069421148</v>
      </c>
    </row>
    <row r="54" spans="1:7" ht="11.25" customHeight="1" x14ac:dyDescent="0.2">
      <c r="A54" s="111" t="s">
        <v>431</v>
      </c>
      <c r="B54" s="351" t="s">
        <v>562</v>
      </c>
      <c r="C54" s="264" t="s">
        <v>548</v>
      </c>
      <c r="D54" s="152" t="s">
        <v>1011</v>
      </c>
      <c r="E54" s="805">
        <v>2.7E-2</v>
      </c>
      <c r="F54" s="395">
        <v>0.04</v>
      </c>
      <c r="G54" s="399">
        <v>21.6</v>
      </c>
    </row>
    <row r="55" spans="1:7" ht="11.25" customHeight="1" x14ac:dyDescent="0.2">
      <c r="A55" s="111" t="s">
        <v>119</v>
      </c>
      <c r="B55" s="351" t="s">
        <v>562</v>
      </c>
      <c r="C55" s="264" t="s">
        <v>563</v>
      </c>
      <c r="D55" s="152" t="s">
        <v>1011</v>
      </c>
      <c r="E55" s="805">
        <v>7.8E-2</v>
      </c>
      <c r="F55" s="395">
        <v>10</v>
      </c>
      <c r="G55" s="399">
        <v>15600</v>
      </c>
    </row>
    <row r="56" spans="1:7" ht="11.25" customHeight="1" x14ac:dyDescent="0.2">
      <c r="A56" s="111" t="s">
        <v>188</v>
      </c>
      <c r="B56" s="351" t="s">
        <v>562</v>
      </c>
      <c r="C56" s="264" t="s">
        <v>563</v>
      </c>
      <c r="D56" s="152" t="s">
        <v>1011</v>
      </c>
      <c r="E56" s="805">
        <v>7.7899999999999997E-2</v>
      </c>
      <c r="F56" s="395">
        <v>5</v>
      </c>
      <c r="G56" s="399">
        <v>7789.9999999999991</v>
      </c>
    </row>
    <row r="57" spans="1:7" ht="11.25" customHeight="1" x14ac:dyDescent="0.2">
      <c r="A57" s="111" t="s">
        <v>189</v>
      </c>
      <c r="B57" s="351" t="s">
        <v>562</v>
      </c>
      <c r="C57" s="264" t="s">
        <v>548</v>
      </c>
      <c r="D57" s="152" t="s">
        <v>1011</v>
      </c>
      <c r="E57" s="805">
        <v>9.9000000000000005E-2</v>
      </c>
      <c r="F57" s="395">
        <v>5</v>
      </c>
      <c r="G57" s="399">
        <v>9900</v>
      </c>
    </row>
    <row r="58" spans="1:7" ht="11.25" customHeight="1" x14ac:dyDescent="0.2">
      <c r="A58" s="111" t="s">
        <v>190</v>
      </c>
      <c r="B58" s="351" t="s">
        <v>564</v>
      </c>
      <c r="C58" s="264" t="s">
        <v>548</v>
      </c>
      <c r="D58" s="152" t="s">
        <v>1010</v>
      </c>
      <c r="E58" s="805" t="s">
        <v>292</v>
      </c>
      <c r="F58" s="395" t="s">
        <v>292</v>
      </c>
      <c r="G58" s="399" t="s">
        <v>292</v>
      </c>
    </row>
    <row r="59" spans="1:7" ht="11.25" customHeight="1" x14ac:dyDescent="0.2">
      <c r="A59" s="111" t="s">
        <v>286</v>
      </c>
      <c r="B59" s="351" t="s">
        <v>564</v>
      </c>
      <c r="C59" s="264" t="s">
        <v>548</v>
      </c>
      <c r="D59" s="152" t="s">
        <v>1010</v>
      </c>
      <c r="E59" s="805" t="s">
        <v>292</v>
      </c>
      <c r="F59" s="395" t="s">
        <v>292</v>
      </c>
      <c r="G59" s="399" t="s">
        <v>292</v>
      </c>
    </row>
    <row r="60" spans="1:7" ht="11.25" customHeight="1" x14ac:dyDescent="0.2">
      <c r="A60" s="111" t="s">
        <v>287</v>
      </c>
      <c r="B60" s="351" t="s">
        <v>1024</v>
      </c>
      <c r="C60" s="264" t="s">
        <v>548</v>
      </c>
      <c r="D60" s="152" t="s">
        <v>1010</v>
      </c>
      <c r="E60" s="805" t="s">
        <v>292</v>
      </c>
      <c r="F60" s="395" t="s">
        <v>292</v>
      </c>
      <c r="G60" s="399" t="s">
        <v>292</v>
      </c>
    </row>
    <row r="61" spans="1:7" ht="11.25" customHeight="1" x14ac:dyDescent="0.2">
      <c r="A61" s="111" t="s">
        <v>288</v>
      </c>
      <c r="B61" s="351" t="s">
        <v>564</v>
      </c>
      <c r="C61" s="264" t="s">
        <v>548</v>
      </c>
      <c r="D61" s="152" t="s">
        <v>1010</v>
      </c>
      <c r="E61" s="805" t="s">
        <v>292</v>
      </c>
      <c r="F61" s="395" t="s">
        <v>292</v>
      </c>
      <c r="G61" s="399" t="s">
        <v>292</v>
      </c>
    </row>
    <row r="62" spans="1:7" ht="11.25" customHeight="1" x14ac:dyDescent="0.2">
      <c r="A62" s="111" t="s">
        <v>196</v>
      </c>
      <c r="B62" s="351" t="s">
        <v>562</v>
      </c>
      <c r="C62" s="264" t="s">
        <v>563</v>
      </c>
      <c r="D62" s="152" t="s">
        <v>1011</v>
      </c>
      <c r="E62" s="805">
        <v>0.23</v>
      </c>
      <c r="F62" s="395">
        <v>2.7925587871878932</v>
      </c>
      <c r="G62" s="399">
        <v>12845.770421064308</v>
      </c>
    </row>
    <row r="63" spans="1:7" ht="11.25" customHeight="1" x14ac:dyDescent="0.2">
      <c r="A63" s="111" t="s">
        <v>197</v>
      </c>
      <c r="B63" s="351" t="s">
        <v>562</v>
      </c>
      <c r="C63" s="264" t="s">
        <v>563</v>
      </c>
      <c r="D63" s="152" t="s">
        <v>1011</v>
      </c>
      <c r="E63" s="805">
        <v>4.8000000000000001E-2</v>
      </c>
      <c r="F63" s="395">
        <v>5</v>
      </c>
      <c r="G63" s="399">
        <v>4800</v>
      </c>
    </row>
    <row r="64" spans="1:7" ht="11.25" customHeight="1" x14ac:dyDescent="0.2">
      <c r="A64" s="111" t="s">
        <v>243</v>
      </c>
      <c r="B64" s="351" t="s">
        <v>562</v>
      </c>
      <c r="C64" s="264" t="s">
        <v>563</v>
      </c>
      <c r="D64" s="152" t="s">
        <v>1011</v>
      </c>
      <c r="E64" s="805">
        <v>1.1000000000000001</v>
      </c>
      <c r="F64" s="395">
        <v>7</v>
      </c>
      <c r="G64" s="399">
        <v>154000.00000000003</v>
      </c>
    </row>
    <row r="65" spans="1:7" ht="11.25" customHeight="1" x14ac:dyDescent="0.2">
      <c r="A65" s="111" t="s">
        <v>244</v>
      </c>
      <c r="B65" s="351" t="s">
        <v>562</v>
      </c>
      <c r="C65" s="264" t="s">
        <v>563</v>
      </c>
      <c r="D65" s="152" t="s">
        <v>1011</v>
      </c>
      <c r="E65" s="805">
        <v>0.17</v>
      </c>
      <c r="F65" s="395">
        <v>70</v>
      </c>
      <c r="G65" s="399">
        <v>238000</v>
      </c>
    </row>
    <row r="66" spans="1:7" ht="11.25" customHeight="1" x14ac:dyDescent="0.2">
      <c r="A66" s="111" t="s">
        <v>191</v>
      </c>
      <c r="B66" s="351" t="s">
        <v>562</v>
      </c>
      <c r="C66" s="264" t="s">
        <v>563</v>
      </c>
      <c r="D66" s="152" t="s">
        <v>1011</v>
      </c>
      <c r="E66" s="805">
        <v>0.38</v>
      </c>
      <c r="F66" s="395">
        <v>100</v>
      </c>
      <c r="G66" s="399">
        <v>760000</v>
      </c>
    </row>
    <row r="67" spans="1:7" ht="11.25" customHeight="1" x14ac:dyDescent="0.2">
      <c r="A67" s="111" t="s">
        <v>805</v>
      </c>
      <c r="B67" s="351" t="s">
        <v>564</v>
      </c>
      <c r="C67" s="264" t="s">
        <v>548</v>
      </c>
      <c r="D67" s="152" t="s">
        <v>1010</v>
      </c>
      <c r="E67" s="805" t="s">
        <v>292</v>
      </c>
      <c r="F67" s="395" t="s">
        <v>292</v>
      </c>
      <c r="G67" s="399" t="s">
        <v>292</v>
      </c>
    </row>
    <row r="68" spans="1:7" ht="11.25" customHeight="1" x14ac:dyDescent="0.2">
      <c r="A68" s="111" t="s">
        <v>72</v>
      </c>
      <c r="B68" s="351" t="s">
        <v>564</v>
      </c>
      <c r="C68" s="264" t="s">
        <v>548</v>
      </c>
      <c r="D68" s="152" t="s">
        <v>1010</v>
      </c>
      <c r="E68" s="805" t="s">
        <v>292</v>
      </c>
      <c r="F68" s="395" t="s">
        <v>292</v>
      </c>
      <c r="G68" s="399" t="s">
        <v>292</v>
      </c>
    </row>
    <row r="69" spans="1:7" ht="11.25" customHeight="1" x14ac:dyDescent="0.2">
      <c r="A69" s="111" t="s">
        <v>806</v>
      </c>
      <c r="B69" s="351" t="s">
        <v>562</v>
      </c>
      <c r="C69" s="264" t="s">
        <v>563</v>
      </c>
      <c r="D69" s="152" t="s">
        <v>1011</v>
      </c>
      <c r="E69" s="805">
        <v>0.12</v>
      </c>
      <c r="F69" s="395">
        <v>5</v>
      </c>
      <c r="G69" s="399">
        <v>12000</v>
      </c>
    </row>
    <row r="70" spans="1:7" ht="11.25" customHeight="1" x14ac:dyDescent="0.2">
      <c r="A70" s="111" t="s">
        <v>245</v>
      </c>
      <c r="B70" s="351" t="s">
        <v>562</v>
      </c>
      <c r="C70" s="264" t="s">
        <v>563</v>
      </c>
      <c r="D70" s="152" t="s">
        <v>1011</v>
      </c>
      <c r="E70" s="805">
        <v>0.15</v>
      </c>
      <c r="F70" s="395">
        <v>0.50102951269732321</v>
      </c>
      <c r="G70" s="399">
        <v>1503.0885380919697</v>
      </c>
    </row>
    <row r="71" spans="1:7" ht="11.25" customHeight="1" x14ac:dyDescent="0.2">
      <c r="A71" s="111" t="s">
        <v>807</v>
      </c>
      <c r="B71" s="351" t="s">
        <v>564</v>
      </c>
      <c r="C71" s="264" t="s">
        <v>548</v>
      </c>
      <c r="D71" s="152" t="s">
        <v>1010</v>
      </c>
      <c r="E71" s="805" t="s">
        <v>292</v>
      </c>
      <c r="F71" s="395" t="s">
        <v>292</v>
      </c>
      <c r="G71" s="399" t="s">
        <v>292</v>
      </c>
    </row>
    <row r="72" spans="1:7" ht="11.25" customHeight="1" x14ac:dyDescent="0.2">
      <c r="A72" s="111" t="s">
        <v>808</v>
      </c>
      <c r="B72" s="351" t="s">
        <v>564</v>
      </c>
      <c r="C72" s="264" t="s">
        <v>548</v>
      </c>
      <c r="D72" s="152" t="s">
        <v>1010</v>
      </c>
      <c r="E72" s="805" t="s">
        <v>292</v>
      </c>
      <c r="F72" s="395" t="s">
        <v>292</v>
      </c>
      <c r="G72" s="399" t="s">
        <v>292</v>
      </c>
    </row>
    <row r="73" spans="1:7" ht="11.25" customHeight="1" x14ac:dyDescent="0.2">
      <c r="A73" s="111" t="s">
        <v>810</v>
      </c>
      <c r="B73" s="351" t="s">
        <v>564</v>
      </c>
      <c r="C73" s="264" t="s">
        <v>548</v>
      </c>
      <c r="D73" s="152" t="s">
        <v>1011</v>
      </c>
      <c r="E73" s="805">
        <v>3.8999999999999999E-5</v>
      </c>
      <c r="F73" s="395">
        <v>400</v>
      </c>
      <c r="G73" s="399" t="s">
        <v>292</v>
      </c>
    </row>
    <row r="74" spans="1:7" ht="11.25" customHeight="1" x14ac:dyDescent="0.2">
      <c r="A74" s="111" t="s">
        <v>809</v>
      </c>
      <c r="B74" s="351" t="s">
        <v>564</v>
      </c>
      <c r="C74" s="264" t="s">
        <v>548</v>
      </c>
      <c r="D74" s="152" t="s">
        <v>1010</v>
      </c>
      <c r="E74" s="805" t="s">
        <v>292</v>
      </c>
      <c r="F74" s="395" t="s">
        <v>292</v>
      </c>
      <c r="G74" s="399" t="s">
        <v>292</v>
      </c>
    </row>
    <row r="75" spans="1:7" ht="11.25" customHeight="1" x14ac:dyDescent="0.2">
      <c r="A75" s="134" t="s">
        <v>73</v>
      </c>
      <c r="B75" s="351" t="s">
        <v>564</v>
      </c>
      <c r="C75" s="264" t="s">
        <v>548</v>
      </c>
      <c r="D75" s="152" t="s">
        <v>1010</v>
      </c>
      <c r="E75" s="805" t="s">
        <v>292</v>
      </c>
      <c r="F75" s="395" t="s">
        <v>292</v>
      </c>
      <c r="G75" s="399" t="s">
        <v>292</v>
      </c>
    </row>
    <row r="76" spans="1:7" ht="11.25" customHeight="1" x14ac:dyDescent="0.2">
      <c r="A76" s="111" t="s">
        <v>246</v>
      </c>
      <c r="B76" s="351" t="s">
        <v>564</v>
      </c>
      <c r="C76" s="264" t="s">
        <v>548</v>
      </c>
      <c r="D76" s="152" t="s">
        <v>1010</v>
      </c>
      <c r="E76" s="805" t="s">
        <v>292</v>
      </c>
      <c r="F76" s="395" t="s">
        <v>292</v>
      </c>
      <c r="G76" s="399" t="s">
        <v>292</v>
      </c>
    </row>
    <row r="77" spans="1:7" ht="11.25" customHeight="1" x14ac:dyDescent="0.2">
      <c r="A77" s="134" t="s">
        <v>74</v>
      </c>
      <c r="B77" s="351" t="s">
        <v>564</v>
      </c>
      <c r="C77" s="264" t="s">
        <v>548</v>
      </c>
      <c r="D77" s="152" t="s">
        <v>1010</v>
      </c>
      <c r="E77" s="805" t="s">
        <v>292</v>
      </c>
      <c r="F77" s="395" t="s">
        <v>292</v>
      </c>
      <c r="G77" s="399" t="s">
        <v>292</v>
      </c>
    </row>
    <row r="78" spans="1:7" ht="11.25" customHeight="1" x14ac:dyDescent="0.2">
      <c r="A78" s="134" t="s">
        <v>75</v>
      </c>
      <c r="B78" s="351" t="s">
        <v>564</v>
      </c>
      <c r="C78" s="264" t="s">
        <v>548</v>
      </c>
      <c r="D78" s="152" t="s">
        <v>1010</v>
      </c>
      <c r="E78" s="805" t="s">
        <v>292</v>
      </c>
      <c r="F78" s="395" t="s">
        <v>292</v>
      </c>
      <c r="G78" s="399" t="s">
        <v>292</v>
      </c>
    </row>
    <row r="79" spans="1:7" ht="11.25" customHeight="1" x14ac:dyDescent="0.2">
      <c r="A79" s="111" t="s">
        <v>312</v>
      </c>
      <c r="B79" s="351" t="s">
        <v>562</v>
      </c>
      <c r="C79" s="264" t="s">
        <v>563</v>
      </c>
      <c r="D79" s="152" t="s">
        <v>1010</v>
      </c>
      <c r="E79" s="805" t="s">
        <v>292</v>
      </c>
      <c r="F79" s="395" t="s">
        <v>292</v>
      </c>
      <c r="G79" s="399" t="s">
        <v>292</v>
      </c>
    </row>
    <row r="80" spans="1:7" ht="11.25" customHeight="1" x14ac:dyDescent="0.2">
      <c r="A80" s="353" t="s">
        <v>1013</v>
      </c>
      <c r="B80" s="351" t="s">
        <v>1024</v>
      </c>
      <c r="C80" s="264" t="s">
        <v>548</v>
      </c>
      <c r="D80" s="152" t="s">
        <v>1010</v>
      </c>
      <c r="E80" s="805" t="s">
        <v>292</v>
      </c>
      <c r="F80" s="395" t="s">
        <v>292</v>
      </c>
      <c r="G80" s="399" t="s">
        <v>292</v>
      </c>
    </row>
    <row r="81" spans="1:7" ht="11.25" customHeight="1" x14ac:dyDescent="0.2">
      <c r="A81" s="111" t="s">
        <v>76</v>
      </c>
      <c r="B81" s="351" t="s">
        <v>564</v>
      </c>
      <c r="C81" s="264" t="s">
        <v>548</v>
      </c>
      <c r="D81" s="152" t="s">
        <v>1010</v>
      </c>
      <c r="E81" s="805" t="s">
        <v>292</v>
      </c>
      <c r="F81" s="395" t="s">
        <v>292</v>
      </c>
      <c r="G81" s="399" t="s">
        <v>292</v>
      </c>
    </row>
    <row r="82" spans="1:7" ht="11.25" customHeight="1" x14ac:dyDescent="0.2">
      <c r="A82" s="111" t="s">
        <v>295</v>
      </c>
      <c r="B82" s="351" t="s">
        <v>1024</v>
      </c>
      <c r="C82" s="264" t="s">
        <v>548</v>
      </c>
      <c r="D82" s="152" t="s">
        <v>1010</v>
      </c>
      <c r="E82" s="805" t="s">
        <v>292</v>
      </c>
      <c r="F82" s="395" t="s">
        <v>292</v>
      </c>
      <c r="G82" s="399" t="s">
        <v>292</v>
      </c>
    </row>
    <row r="83" spans="1:7" ht="11.25" customHeight="1" x14ac:dyDescent="0.2">
      <c r="A83" s="111" t="s">
        <v>264</v>
      </c>
      <c r="B83" s="351" t="s">
        <v>564</v>
      </c>
      <c r="C83" s="264" t="s">
        <v>548</v>
      </c>
      <c r="D83" s="152" t="s">
        <v>1010</v>
      </c>
      <c r="E83" s="805" t="s">
        <v>292</v>
      </c>
      <c r="F83" s="395" t="s">
        <v>292</v>
      </c>
      <c r="G83" s="399" t="s">
        <v>292</v>
      </c>
    </row>
    <row r="84" spans="1:7" ht="11.25" customHeight="1" x14ac:dyDescent="0.2">
      <c r="A84" s="111" t="s">
        <v>27</v>
      </c>
      <c r="B84" s="351" t="s">
        <v>562</v>
      </c>
      <c r="C84" s="264" t="s">
        <v>563</v>
      </c>
      <c r="D84" s="152" t="s">
        <v>1010</v>
      </c>
      <c r="E84" s="805" t="s">
        <v>292</v>
      </c>
      <c r="F84" s="395" t="s">
        <v>292</v>
      </c>
      <c r="G84" s="399" t="s">
        <v>292</v>
      </c>
    </row>
    <row r="85" spans="1:7" ht="11.25" customHeight="1" x14ac:dyDescent="0.2">
      <c r="A85" s="111" t="s">
        <v>265</v>
      </c>
      <c r="B85" s="351" t="s">
        <v>562</v>
      </c>
      <c r="C85" s="264" t="s">
        <v>563</v>
      </c>
      <c r="D85" s="152" t="s">
        <v>1011</v>
      </c>
      <c r="E85" s="805">
        <v>0.32</v>
      </c>
      <c r="F85" s="395">
        <v>30</v>
      </c>
      <c r="G85" s="399">
        <v>192000</v>
      </c>
    </row>
    <row r="86" spans="1:7" ht="11.25" customHeight="1" x14ac:dyDescent="0.2">
      <c r="A86" s="111" t="s">
        <v>266</v>
      </c>
      <c r="B86" s="351" t="s">
        <v>564</v>
      </c>
      <c r="C86" s="264" t="s">
        <v>548</v>
      </c>
      <c r="D86" s="152" t="s">
        <v>1010</v>
      </c>
      <c r="E86" s="805" t="s">
        <v>292</v>
      </c>
      <c r="F86" s="395" t="s">
        <v>292</v>
      </c>
      <c r="G86" s="399" t="s">
        <v>292</v>
      </c>
    </row>
    <row r="87" spans="1:7" ht="11.25" customHeight="1" x14ac:dyDescent="0.2">
      <c r="A87" s="111" t="s">
        <v>267</v>
      </c>
      <c r="B87" s="351" t="s">
        <v>562</v>
      </c>
      <c r="C87" s="264" t="s">
        <v>548</v>
      </c>
      <c r="D87" s="152" t="s">
        <v>1010</v>
      </c>
      <c r="E87" s="805" t="s">
        <v>292</v>
      </c>
      <c r="F87" s="395" t="s">
        <v>292</v>
      </c>
      <c r="G87" s="399" t="s">
        <v>292</v>
      </c>
    </row>
    <row r="88" spans="1:7" ht="11.25" customHeight="1" x14ac:dyDescent="0.2">
      <c r="A88" s="111" t="s">
        <v>77</v>
      </c>
      <c r="B88" s="351" t="s">
        <v>564</v>
      </c>
      <c r="C88" s="264" t="s">
        <v>548</v>
      </c>
      <c r="D88" s="152" t="s">
        <v>1010</v>
      </c>
      <c r="E88" s="805" t="s">
        <v>292</v>
      </c>
      <c r="F88" s="395" t="s">
        <v>292</v>
      </c>
      <c r="G88" s="399" t="s">
        <v>292</v>
      </c>
    </row>
    <row r="89" spans="1:7" ht="11.25" customHeight="1" x14ac:dyDescent="0.2">
      <c r="A89" s="111" t="s">
        <v>268</v>
      </c>
      <c r="B89" s="351" t="s">
        <v>1024</v>
      </c>
      <c r="C89" s="264" t="s">
        <v>548</v>
      </c>
      <c r="D89" s="152" t="s">
        <v>1010</v>
      </c>
      <c r="E89" s="805" t="s">
        <v>292</v>
      </c>
      <c r="F89" s="395" t="s">
        <v>292</v>
      </c>
      <c r="G89" s="399" t="s">
        <v>292</v>
      </c>
    </row>
    <row r="90" spans="1:7" ht="11.25" customHeight="1" x14ac:dyDescent="0.2">
      <c r="A90" s="111" t="s">
        <v>269</v>
      </c>
      <c r="B90" s="351" t="s">
        <v>1024</v>
      </c>
      <c r="C90" s="264" t="s">
        <v>548</v>
      </c>
      <c r="D90" s="152" t="s">
        <v>1010</v>
      </c>
      <c r="E90" s="805" t="s">
        <v>292</v>
      </c>
      <c r="F90" s="395" t="s">
        <v>292</v>
      </c>
      <c r="G90" s="399" t="s">
        <v>292</v>
      </c>
    </row>
    <row r="91" spans="1:7" ht="11.25" customHeight="1" x14ac:dyDescent="0.2">
      <c r="A91" s="111" t="s">
        <v>296</v>
      </c>
      <c r="B91" s="351" t="s">
        <v>1024</v>
      </c>
      <c r="C91" s="264" t="s">
        <v>548</v>
      </c>
      <c r="D91" s="152" t="s">
        <v>1010</v>
      </c>
      <c r="E91" s="805" t="s">
        <v>292</v>
      </c>
      <c r="F91" s="395" t="s">
        <v>292</v>
      </c>
      <c r="G91" s="399" t="s">
        <v>292</v>
      </c>
    </row>
    <row r="92" spans="1:7" ht="11.25" customHeight="1" x14ac:dyDescent="0.2">
      <c r="A92" s="111" t="s">
        <v>270</v>
      </c>
      <c r="B92" s="351" t="s">
        <v>1024</v>
      </c>
      <c r="C92" s="264" t="s">
        <v>548</v>
      </c>
      <c r="D92" s="152" t="s">
        <v>1010</v>
      </c>
      <c r="E92" s="805" t="s">
        <v>292</v>
      </c>
      <c r="F92" s="395" t="s">
        <v>292</v>
      </c>
      <c r="G92" s="399" t="s">
        <v>292</v>
      </c>
    </row>
    <row r="93" spans="1:7" ht="11.25" customHeight="1" x14ac:dyDescent="0.2">
      <c r="A93" s="111" t="s">
        <v>289</v>
      </c>
      <c r="B93" s="351" t="s">
        <v>564</v>
      </c>
      <c r="C93" s="264" t="s">
        <v>548</v>
      </c>
      <c r="D93" s="152" t="s">
        <v>1010</v>
      </c>
      <c r="E93" s="805" t="s">
        <v>292</v>
      </c>
      <c r="F93" s="395" t="s">
        <v>292</v>
      </c>
      <c r="G93" s="399" t="s">
        <v>292</v>
      </c>
    </row>
    <row r="94" spans="1:7" ht="11.25" customHeight="1" x14ac:dyDescent="0.2">
      <c r="A94" s="111" t="s">
        <v>271</v>
      </c>
      <c r="B94" s="351" t="s">
        <v>1024</v>
      </c>
      <c r="C94" s="264" t="s">
        <v>548</v>
      </c>
      <c r="D94" s="152" t="s">
        <v>1010</v>
      </c>
      <c r="E94" s="805" t="s">
        <v>292</v>
      </c>
      <c r="F94" s="395" t="s">
        <v>292</v>
      </c>
      <c r="G94" s="399" t="s">
        <v>292</v>
      </c>
    </row>
    <row r="95" spans="1:7" ht="11.25" customHeight="1" x14ac:dyDescent="0.2">
      <c r="A95" s="111" t="s">
        <v>78</v>
      </c>
      <c r="B95" s="351" t="s">
        <v>564</v>
      </c>
      <c r="C95" s="264" t="s">
        <v>548</v>
      </c>
      <c r="D95" s="152" t="s">
        <v>1010</v>
      </c>
      <c r="E95" s="805" t="s">
        <v>292</v>
      </c>
      <c r="F95" s="395" t="s">
        <v>292</v>
      </c>
      <c r="G95" s="399" t="s">
        <v>292</v>
      </c>
    </row>
    <row r="96" spans="1:7" ht="11.25" customHeight="1" x14ac:dyDescent="0.2">
      <c r="A96" s="111" t="s">
        <v>272</v>
      </c>
      <c r="B96" s="351" t="s">
        <v>564</v>
      </c>
      <c r="C96" s="264" t="s">
        <v>548</v>
      </c>
      <c r="D96" s="152" t="s">
        <v>1010</v>
      </c>
      <c r="E96" s="805" t="s">
        <v>292</v>
      </c>
      <c r="F96" s="395" t="s">
        <v>292</v>
      </c>
      <c r="G96" s="399" t="s">
        <v>292</v>
      </c>
    </row>
    <row r="97" spans="1:7" ht="11.25" customHeight="1" x14ac:dyDescent="0.2">
      <c r="A97" s="111" t="s">
        <v>79</v>
      </c>
      <c r="B97" s="351" t="s">
        <v>564</v>
      </c>
      <c r="C97" s="264" t="s">
        <v>563</v>
      </c>
      <c r="D97" s="152" t="s">
        <v>1010</v>
      </c>
      <c r="E97" s="805" t="s">
        <v>292</v>
      </c>
      <c r="F97" s="395" t="s">
        <v>292</v>
      </c>
      <c r="G97" s="399" t="s">
        <v>292</v>
      </c>
    </row>
    <row r="98" spans="1:7" ht="11.25" customHeight="1" x14ac:dyDescent="0.2">
      <c r="A98" s="111" t="s">
        <v>273</v>
      </c>
      <c r="B98" s="351" t="s">
        <v>564</v>
      </c>
      <c r="C98" s="264" t="s">
        <v>548</v>
      </c>
      <c r="D98" s="152" t="s">
        <v>1010</v>
      </c>
      <c r="E98" s="805" t="s">
        <v>292</v>
      </c>
      <c r="F98" s="395" t="s">
        <v>292</v>
      </c>
      <c r="G98" s="399" t="s">
        <v>292</v>
      </c>
    </row>
    <row r="99" spans="1:7" ht="11.25" customHeight="1" x14ac:dyDescent="0.2">
      <c r="A99" s="111" t="s">
        <v>274</v>
      </c>
      <c r="B99" s="351" t="s">
        <v>564</v>
      </c>
      <c r="C99" s="264" t="s">
        <v>548</v>
      </c>
      <c r="D99" s="152" t="s">
        <v>1010</v>
      </c>
      <c r="E99" s="805" t="s">
        <v>292</v>
      </c>
      <c r="F99" s="395" t="s">
        <v>292</v>
      </c>
      <c r="G99" s="399" t="s">
        <v>292</v>
      </c>
    </row>
    <row r="100" spans="1:7" ht="11.25" customHeight="1" x14ac:dyDescent="0.2">
      <c r="A100" s="111" t="s">
        <v>275</v>
      </c>
      <c r="B100" s="351" t="s">
        <v>564</v>
      </c>
      <c r="C100" s="264" t="s">
        <v>548</v>
      </c>
      <c r="D100" s="152" t="s">
        <v>1010</v>
      </c>
      <c r="E100" s="805" t="s">
        <v>292</v>
      </c>
      <c r="F100" s="395" t="s">
        <v>292</v>
      </c>
      <c r="G100" s="399" t="s">
        <v>292</v>
      </c>
    </row>
    <row r="101" spans="1:7" ht="11.25" customHeight="1" x14ac:dyDescent="0.2">
      <c r="A101" s="111" t="s">
        <v>277</v>
      </c>
      <c r="B101" s="351" t="s">
        <v>562</v>
      </c>
      <c r="C101" s="264" t="s">
        <v>563</v>
      </c>
      <c r="D101" s="152" t="s">
        <v>1011</v>
      </c>
      <c r="E101" s="805">
        <v>2.3E-3</v>
      </c>
      <c r="F101" s="395">
        <v>5586.7346938775509</v>
      </c>
      <c r="G101" s="399">
        <v>256989.79591836731</v>
      </c>
    </row>
    <row r="102" spans="1:7" ht="11.25" customHeight="1" x14ac:dyDescent="0.2">
      <c r="A102" s="111" t="s">
        <v>278</v>
      </c>
      <c r="B102" s="351" t="s">
        <v>562</v>
      </c>
      <c r="C102" s="264" t="s">
        <v>563</v>
      </c>
      <c r="D102" s="152" t="s">
        <v>1011</v>
      </c>
      <c r="E102" s="805">
        <v>5.5999999999999999E-3</v>
      </c>
      <c r="F102" s="395">
        <v>1300</v>
      </c>
      <c r="G102" s="399">
        <v>145600</v>
      </c>
    </row>
    <row r="103" spans="1:7" ht="11.25" customHeight="1" x14ac:dyDescent="0.2">
      <c r="A103" s="111" t="s">
        <v>279</v>
      </c>
      <c r="B103" s="351" t="s">
        <v>564</v>
      </c>
      <c r="C103" s="264" t="s">
        <v>548</v>
      </c>
      <c r="D103" s="152" t="s">
        <v>1010</v>
      </c>
      <c r="E103" s="805" t="s">
        <v>292</v>
      </c>
      <c r="F103" s="395" t="s">
        <v>292</v>
      </c>
      <c r="G103" s="399" t="s">
        <v>292</v>
      </c>
    </row>
    <row r="104" spans="1:7" ht="11.25" customHeight="1" x14ac:dyDescent="0.2">
      <c r="A104" s="111" t="s">
        <v>280</v>
      </c>
      <c r="B104" s="351" t="s">
        <v>562</v>
      </c>
      <c r="C104" s="264" t="s">
        <v>563</v>
      </c>
      <c r="D104" s="152" t="s">
        <v>1011</v>
      </c>
      <c r="E104" s="805">
        <v>2.4E-2</v>
      </c>
      <c r="F104" s="395">
        <v>5</v>
      </c>
      <c r="G104" s="399">
        <v>2400</v>
      </c>
    </row>
    <row r="105" spans="1:7" ht="11.25" customHeight="1" x14ac:dyDescent="0.2">
      <c r="A105" s="111" t="s">
        <v>276</v>
      </c>
      <c r="B105" s="351" t="s">
        <v>562</v>
      </c>
      <c r="C105" s="264" t="s">
        <v>563</v>
      </c>
      <c r="D105" s="152" t="s">
        <v>1011</v>
      </c>
      <c r="E105" s="805">
        <v>0.13</v>
      </c>
      <c r="F105" s="395">
        <v>5</v>
      </c>
      <c r="G105" s="399">
        <v>13000</v>
      </c>
    </row>
    <row r="106" spans="1:7" ht="11.25" customHeight="1" x14ac:dyDescent="0.2">
      <c r="A106" s="111" t="s">
        <v>502</v>
      </c>
      <c r="B106" s="351" t="s">
        <v>562</v>
      </c>
      <c r="C106" s="264" t="s">
        <v>548</v>
      </c>
      <c r="D106" s="152" t="s">
        <v>1010</v>
      </c>
      <c r="E106" s="805" t="s">
        <v>292</v>
      </c>
      <c r="F106" s="395" t="s">
        <v>292</v>
      </c>
      <c r="G106" s="399" t="s">
        <v>292</v>
      </c>
    </row>
    <row r="107" spans="1:7" ht="11.25" customHeight="1" x14ac:dyDescent="0.2">
      <c r="A107" s="111" t="s">
        <v>503</v>
      </c>
      <c r="B107" s="351" t="s">
        <v>562</v>
      </c>
      <c r="C107" s="264" t="s">
        <v>548</v>
      </c>
      <c r="D107" s="152" t="s">
        <v>1010</v>
      </c>
      <c r="E107" s="805" t="s">
        <v>292</v>
      </c>
      <c r="F107" s="395" t="s">
        <v>292</v>
      </c>
      <c r="G107" s="399" t="s">
        <v>292</v>
      </c>
    </row>
    <row r="108" spans="1:7" ht="11.25" customHeight="1" x14ac:dyDescent="0.2">
      <c r="A108" s="111" t="s">
        <v>409</v>
      </c>
      <c r="B108" s="351" t="s">
        <v>564</v>
      </c>
      <c r="C108" s="264" t="s">
        <v>548</v>
      </c>
      <c r="D108" s="152" t="s">
        <v>1010</v>
      </c>
      <c r="E108" s="805" t="s">
        <v>292</v>
      </c>
      <c r="F108" s="395" t="s">
        <v>292</v>
      </c>
      <c r="G108" s="399" t="s">
        <v>292</v>
      </c>
    </row>
    <row r="109" spans="1:7" ht="11.25" customHeight="1" x14ac:dyDescent="0.2">
      <c r="A109" s="111" t="s">
        <v>410</v>
      </c>
      <c r="B109" s="351" t="s">
        <v>562</v>
      </c>
      <c r="C109" s="264" t="s">
        <v>548</v>
      </c>
      <c r="D109" s="152" t="s">
        <v>1011</v>
      </c>
      <c r="E109" s="805">
        <v>1.7999999999999999E-2</v>
      </c>
      <c r="F109" s="395">
        <v>17</v>
      </c>
      <c r="G109" s="399">
        <v>6120</v>
      </c>
    </row>
    <row r="110" spans="1:7" ht="11.25" customHeight="1" x14ac:dyDescent="0.2">
      <c r="A110" s="111" t="s">
        <v>703</v>
      </c>
      <c r="B110" s="351" t="s">
        <v>564</v>
      </c>
      <c r="C110" s="264" t="s">
        <v>548</v>
      </c>
      <c r="D110" s="152" t="s">
        <v>1010</v>
      </c>
      <c r="E110" s="805" t="s">
        <v>292</v>
      </c>
      <c r="F110" s="395" t="s">
        <v>292</v>
      </c>
      <c r="G110" s="399" t="s">
        <v>292</v>
      </c>
    </row>
    <row r="111" spans="1:7" ht="11.25" customHeight="1" x14ac:dyDescent="0.2">
      <c r="A111" s="134" t="s">
        <v>80</v>
      </c>
      <c r="B111" s="351" t="s">
        <v>562</v>
      </c>
      <c r="C111" s="264" t="s">
        <v>563</v>
      </c>
      <c r="D111" s="152" t="s">
        <v>1011</v>
      </c>
      <c r="E111" s="805">
        <v>9.7999999999999997E-4</v>
      </c>
      <c r="F111" s="395">
        <v>0.14038461538461536</v>
      </c>
      <c r="G111" s="399">
        <v>2.7515384615384608</v>
      </c>
    </row>
    <row r="112" spans="1:7" ht="11.25" customHeight="1" x14ac:dyDescent="0.2">
      <c r="A112" s="134" t="s">
        <v>81</v>
      </c>
      <c r="B112" s="351" t="s">
        <v>564</v>
      </c>
      <c r="C112" s="264" t="s">
        <v>563</v>
      </c>
      <c r="D112" s="152" t="s">
        <v>1010</v>
      </c>
      <c r="E112" s="805" t="s">
        <v>292</v>
      </c>
      <c r="F112" s="395" t="s">
        <v>292</v>
      </c>
      <c r="G112" s="399" t="s">
        <v>292</v>
      </c>
    </row>
    <row r="113" spans="1:7" ht="11.25" customHeight="1" x14ac:dyDescent="0.2">
      <c r="A113" s="134" t="s">
        <v>82</v>
      </c>
      <c r="B113" s="351" t="s">
        <v>562</v>
      </c>
      <c r="C113" s="264" t="s">
        <v>548</v>
      </c>
      <c r="D113" s="152" t="s">
        <v>1011</v>
      </c>
      <c r="E113" s="805">
        <v>5.1000000000000004E-4</v>
      </c>
      <c r="F113" s="395">
        <v>0.35412826234597844</v>
      </c>
      <c r="G113" s="399">
        <v>3.6121082759289802</v>
      </c>
    </row>
    <row r="114" spans="1:7" ht="11.25" customHeight="1" x14ac:dyDescent="0.2">
      <c r="A114" s="134" t="s">
        <v>83</v>
      </c>
      <c r="B114" s="351" t="s">
        <v>564</v>
      </c>
      <c r="C114" s="264" t="s">
        <v>548</v>
      </c>
      <c r="D114" s="152" t="s">
        <v>1011</v>
      </c>
      <c r="E114" s="805">
        <v>3.8000000000000002E-4</v>
      </c>
      <c r="F114" s="395">
        <v>2.0054945054945055</v>
      </c>
      <c r="G114" s="399" t="s">
        <v>292</v>
      </c>
    </row>
    <row r="115" spans="1:7" ht="11.25" customHeight="1" x14ac:dyDescent="0.2">
      <c r="A115" s="134" t="s">
        <v>84</v>
      </c>
      <c r="B115" s="351" t="s">
        <v>564</v>
      </c>
      <c r="C115" s="264" t="s">
        <v>548</v>
      </c>
      <c r="D115" s="152" t="s">
        <v>1010</v>
      </c>
      <c r="E115" s="805" t="s">
        <v>292</v>
      </c>
      <c r="F115" s="395" t="s">
        <v>292</v>
      </c>
      <c r="G115" s="399" t="s">
        <v>292</v>
      </c>
    </row>
    <row r="116" spans="1:7" ht="11.25" customHeight="1" x14ac:dyDescent="0.2">
      <c r="A116" s="111" t="s">
        <v>411</v>
      </c>
      <c r="B116" s="351" t="s">
        <v>564</v>
      </c>
      <c r="C116" s="264" t="s">
        <v>548</v>
      </c>
      <c r="D116" s="152" t="s">
        <v>1010</v>
      </c>
      <c r="E116" s="805" t="s">
        <v>292</v>
      </c>
      <c r="F116" s="395" t="s">
        <v>292</v>
      </c>
      <c r="G116" s="399" t="s">
        <v>292</v>
      </c>
    </row>
    <row r="117" spans="1:7" ht="11.25" customHeight="1" x14ac:dyDescent="0.2">
      <c r="A117" s="134" t="s">
        <v>85</v>
      </c>
      <c r="B117" s="351" t="s">
        <v>564</v>
      </c>
      <c r="C117" s="264" t="s">
        <v>548</v>
      </c>
      <c r="D117" s="152" t="s">
        <v>1010</v>
      </c>
      <c r="E117" s="805" t="s">
        <v>292</v>
      </c>
      <c r="F117" s="395" t="s">
        <v>292</v>
      </c>
      <c r="G117" s="399" t="s">
        <v>292</v>
      </c>
    </row>
    <row r="118" spans="1:7" ht="11.25" customHeight="1" x14ac:dyDescent="0.2">
      <c r="A118" s="111" t="s">
        <v>193</v>
      </c>
      <c r="B118" s="351" t="s">
        <v>564</v>
      </c>
      <c r="C118" s="264" t="s">
        <v>548</v>
      </c>
      <c r="D118" s="152" t="s">
        <v>1010</v>
      </c>
      <c r="E118" s="805" t="s">
        <v>292</v>
      </c>
      <c r="F118" s="395" t="s">
        <v>292</v>
      </c>
      <c r="G118" s="399" t="s">
        <v>292</v>
      </c>
    </row>
    <row r="119" spans="1:7" ht="11.25" customHeight="1" x14ac:dyDescent="0.2">
      <c r="A119" s="111" t="s">
        <v>412</v>
      </c>
      <c r="B119" s="351" t="s">
        <v>562</v>
      </c>
      <c r="C119" s="264" t="s">
        <v>548</v>
      </c>
      <c r="D119" s="152" t="s">
        <v>1010</v>
      </c>
      <c r="E119" s="805" t="s">
        <v>292</v>
      </c>
      <c r="F119" s="395" t="s">
        <v>292</v>
      </c>
      <c r="G119" s="399" t="s">
        <v>292</v>
      </c>
    </row>
    <row r="120" spans="1:7" ht="11.25" customHeight="1" x14ac:dyDescent="0.2">
      <c r="A120" s="111" t="s">
        <v>413</v>
      </c>
      <c r="B120" s="351" t="s">
        <v>564</v>
      </c>
      <c r="C120" s="264" t="s">
        <v>548</v>
      </c>
      <c r="D120" s="152" t="s">
        <v>1010</v>
      </c>
      <c r="E120" s="805" t="s">
        <v>292</v>
      </c>
      <c r="F120" s="395" t="s">
        <v>292</v>
      </c>
      <c r="G120" s="399" t="s">
        <v>292</v>
      </c>
    </row>
    <row r="121" spans="1:7" ht="11.25" customHeight="1" x14ac:dyDescent="0.2">
      <c r="A121" s="111" t="s">
        <v>290</v>
      </c>
      <c r="B121" s="351" t="s">
        <v>1024</v>
      </c>
      <c r="C121" s="264" t="s">
        <v>548</v>
      </c>
      <c r="D121" s="152" t="s">
        <v>1010</v>
      </c>
      <c r="E121" s="805" t="s">
        <v>292</v>
      </c>
      <c r="F121" s="395" t="s">
        <v>292</v>
      </c>
      <c r="G121" s="399" t="s">
        <v>292</v>
      </c>
    </row>
    <row r="122" spans="1:7" ht="11.25" customHeight="1" x14ac:dyDescent="0.2">
      <c r="A122" s="111" t="s">
        <v>86</v>
      </c>
      <c r="B122" s="351" t="s">
        <v>564</v>
      </c>
      <c r="C122" s="264" t="s">
        <v>563</v>
      </c>
      <c r="D122" s="152" t="s">
        <v>1010</v>
      </c>
      <c r="E122" s="805" t="s">
        <v>292</v>
      </c>
      <c r="F122" s="395" t="s">
        <v>292</v>
      </c>
      <c r="G122" s="399" t="s">
        <v>292</v>
      </c>
    </row>
    <row r="123" spans="1:7" ht="11.25" customHeight="1" x14ac:dyDescent="0.2">
      <c r="A123" s="111" t="s">
        <v>414</v>
      </c>
      <c r="B123" s="351" t="s">
        <v>562</v>
      </c>
      <c r="C123" s="264" t="s">
        <v>548</v>
      </c>
      <c r="D123" s="152" t="s">
        <v>1010</v>
      </c>
      <c r="E123" s="805" t="s">
        <v>292</v>
      </c>
      <c r="F123" s="395" t="s">
        <v>292</v>
      </c>
      <c r="G123" s="399" t="s">
        <v>292</v>
      </c>
    </row>
    <row r="124" spans="1:7" ht="11.25" customHeight="1" x14ac:dyDescent="0.2">
      <c r="A124" s="111" t="s">
        <v>415</v>
      </c>
      <c r="B124" s="351" t="s">
        <v>564</v>
      </c>
      <c r="C124" s="264" t="s">
        <v>548</v>
      </c>
      <c r="D124" s="152" t="s">
        <v>1010</v>
      </c>
      <c r="E124" s="805" t="s">
        <v>292</v>
      </c>
      <c r="F124" s="395" t="s">
        <v>292</v>
      </c>
      <c r="G124" s="399" t="s">
        <v>292</v>
      </c>
    </row>
    <row r="125" spans="1:7" ht="11.25" customHeight="1" x14ac:dyDescent="0.2">
      <c r="A125" s="111" t="s">
        <v>704</v>
      </c>
      <c r="B125" s="351" t="s">
        <v>564</v>
      </c>
      <c r="C125" s="264" t="s">
        <v>548</v>
      </c>
      <c r="D125" s="152" t="s">
        <v>1010</v>
      </c>
      <c r="E125" s="805" t="s">
        <v>292</v>
      </c>
      <c r="F125" s="395" t="s">
        <v>292</v>
      </c>
      <c r="G125" s="399" t="s">
        <v>292</v>
      </c>
    </row>
    <row r="126" spans="1:7" ht="11.25" customHeight="1" x14ac:dyDescent="0.2">
      <c r="A126" s="111" t="s">
        <v>87</v>
      </c>
      <c r="B126" s="351" t="s">
        <v>564</v>
      </c>
      <c r="C126" s="264" t="s">
        <v>548</v>
      </c>
      <c r="D126" s="152" t="s">
        <v>1010</v>
      </c>
      <c r="E126" s="805" t="s">
        <v>292</v>
      </c>
      <c r="F126" s="395" t="s">
        <v>292</v>
      </c>
      <c r="G126" s="399" t="s">
        <v>292</v>
      </c>
    </row>
    <row r="127" spans="1:7" ht="11.25" customHeight="1" x14ac:dyDescent="0.2">
      <c r="A127" s="111" t="s">
        <v>416</v>
      </c>
      <c r="B127" s="351" t="s">
        <v>562</v>
      </c>
      <c r="C127" s="264" t="s">
        <v>563</v>
      </c>
      <c r="D127" s="152" t="s">
        <v>1011</v>
      </c>
      <c r="E127" s="805">
        <v>0.11</v>
      </c>
      <c r="F127" s="395">
        <v>10</v>
      </c>
      <c r="G127" s="399">
        <v>22000</v>
      </c>
    </row>
    <row r="128" spans="1:7" ht="11.25" customHeight="1" x14ac:dyDescent="0.2">
      <c r="A128" s="111" t="s">
        <v>88</v>
      </c>
      <c r="B128" s="351" t="s">
        <v>564</v>
      </c>
      <c r="C128" s="264" t="s">
        <v>548</v>
      </c>
      <c r="D128" s="152" t="s">
        <v>1010</v>
      </c>
      <c r="E128" s="805" t="s">
        <v>292</v>
      </c>
      <c r="F128" s="395" t="s">
        <v>292</v>
      </c>
      <c r="G128" s="399" t="s">
        <v>292</v>
      </c>
    </row>
    <row r="129" spans="1:7" ht="11.25" customHeight="1" x14ac:dyDescent="0.2">
      <c r="A129" s="111" t="s">
        <v>20</v>
      </c>
      <c r="B129" s="351" t="s">
        <v>562</v>
      </c>
      <c r="C129" s="264" t="s">
        <v>563</v>
      </c>
      <c r="D129" s="152" t="s">
        <v>1011</v>
      </c>
      <c r="E129" s="805">
        <v>4.8000000000000001E-4</v>
      </c>
      <c r="F129" s="395">
        <v>5.2176399113715961</v>
      </c>
      <c r="G129" s="399">
        <v>50.08934314916732</v>
      </c>
    </row>
    <row r="130" spans="1:7" ht="11.25" customHeight="1" x14ac:dyDescent="0.2">
      <c r="A130" s="111" t="s">
        <v>417</v>
      </c>
      <c r="B130" s="351" t="s">
        <v>562</v>
      </c>
      <c r="C130" s="264" t="s">
        <v>563</v>
      </c>
      <c r="D130" s="152" t="s">
        <v>1011</v>
      </c>
      <c r="E130" s="805">
        <v>0.1</v>
      </c>
      <c r="F130" s="395">
        <v>0.6054975863041423</v>
      </c>
      <c r="G130" s="399">
        <v>1210.9951726082845</v>
      </c>
    </row>
    <row r="131" spans="1:7" ht="11.25" customHeight="1" x14ac:dyDescent="0.2">
      <c r="A131" s="111" t="s">
        <v>418</v>
      </c>
      <c r="B131" s="351" t="s">
        <v>562</v>
      </c>
      <c r="C131" s="264" t="s">
        <v>563</v>
      </c>
      <c r="D131" s="152" t="s">
        <v>1011</v>
      </c>
      <c r="E131" s="805">
        <v>1.4999999999999999E-2</v>
      </c>
      <c r="F131" s="395">
        <v>7.7544083280220943E-2</v>
      </c>
      <c r="G131" s="399">
        <v>23.263224984066284</v>
      </c>
    </row>
    <row r="132" spans="1:7" ht="11.25" customHeight="1" x14ac:dyDescent="0.2">
      <c r="A132" s="111" t="s">
        <v>419</v>
      </c>
      <c r="B132" s="351" t="s">
        <v>562</v>
      </c>
      <c r="C132" s="264" t="s">
        <v>563</v>
      </c>
      <c r="D132" s="152" t="s">
        <v>1011</v>
      </c>
      <c r="E132" s="805">
        <v>0.72</v>
      </c>
      <c r="F132" s="395">
        <v>5</v>
      </c>
      <c r="G132" s="399">
        <v>71999.999999999985</v>
      </c>
    </row>
    <row r="133" spans="1:7" ht="11.25" customHeight="1" x14ac:dyDescent="0.2">
      <c r="A133" s="111" t="s">
        <v>89</v>
      </c>
      <c r="B133" s="351" t="s">
        <v>564</v>
      </c>
      <c r="C133" s="264" t="s">
        <v>548</v>
      </c>
      <c r="D133" s="152" t="s">
        <v>1010</v>
      </c>
      <c r="E133" s="805" t="s">
        <v>292</v>
      </c>
      <c r="F133" s="395" t="s">
        <v>292</v>
      </c>
      <c r="G133" s="399" t="s">
        <v>292</v>
      </c>
    </row>
    <row r="134" spans="1:7" ht="11.25" customHeight="1" x14ac:dyDescent="0.2">
      <c r="A134" s="134" t="s">
        <v>90</v>
      </c>
      <c r="B134" s="351" t="s">
        <v>564</v>
      </c>
      <c r="C134" s="264" t="s">
        <v>548</v>
      </c>
      <c r="D134" s="152" t="s">
        <v>1010</v>
      </c>
      <c r="E134" s="805" t="s">
        <v>292</v>
      </c>
      <c r="F134" s="395" t="s">
        <v>292</v>
      </c>
      <c r="G134" s="399" t="s">
        <v>292</v>
      </c>
    </row>
    <row r="135" spans="1:7" ht="11.25" customHeight="1" x14ac:dyDescent="0.2">
      <c r="A135" s="111" t="s">
        <v>420</v>
      </c>
      <c r="B135" s="351" t="s">
        <v>564</v>
      </c>
      <c r="C135" s="264" t="s">
        <v>548</v>
      </c>
      <c r="D135" s="152" t="s">
        <v>1010</v>
      </c>
      <c r="E135" s="805" t="s">
        <v>292</v>
      </c>
      <c r="F135" s="395" t="s">
        <v>292</v>
      </c>
      <c r="G135" s="399" t="s">
        <v>292</v>
      </c>
    </row>
    <row r="136" spans="1:7" ht="11.25" customHeight="1" x14ac:dyDescent="0.2">
      <c r="A136" s="111" t="s">
        <v>291</v>
      </c>
      <c r="B136" s="351" t="s">
        <v>562</v>
      </c>
      <c r="C136" s="264" t="s">
        <v>563</v>
      </c>
      <c r="D136" s="152" t="s">
        <v>1011</v>
      </c>
      <c r="E136" s="805">
        <v>0.27</v>
      </c>
      <c r="F136" s="395">
        <v>40</v>
      </c>
      <c r="G136" s="399">
        <v>216000</v>
      </c>
    </row>
    <row r="137" spans="1:7" ht="11.25" customHeight="1" x14ac:dyDescent="0.2">
      <c r="A137" s="111" t="s">
        <v>21</v>
      </c>
      <c r="B137" s="351" t="s">
        <v>564</v>
      </c>
      <c r="C137" s="264" t="s">
        <v>548</v>
      </c>
      <c r="D137" s="152" t="s">
        <v>1010</v>
      </c>
      <c r="E137" s="805" t="s">
        <v>292</v>
      </c>
      <c r="F137" s="395" t="s">
        <v>292</v>
      </c>
      <c r="G137" s="399" t="s">
        <v>292</v>
      </c>
    </row>
    <row r="138" spans="1:7" ht="11.25" customHeight="1" x14ac:dyDescent="0.2">
      <c r="A138" s="111" t="s">
        <v>44</v>
      </c>
      <c r="B138" s="351" t="s">
        <v>562</v>
      </c>
      <c r="C138" s="264" t="s">
        <v>563</v>
      </c>
      <c r="D138" s="152" t="s">
        <v>1011</v>
      </c>
      <c r="E138" s="805">
        <v>13.860000000000001</v>
      </c>
      <c r="F138" s="395">
        <v>296.88253796723336</v>
      </c>
      <c r="G138" s="399">
        <v>82295839.524517089</v>
      </c>
    </row>
    <row r="139" spans="1:7" ht="11.25" customHeight="1" x14ac:dyDescent="0.2">
      <c r="A139" s="111" t="s">
        <v>43</v>
      </c>
      <c r="B139" s="351" t="s">
        <v>562</v>
      </c>
      <c r="C139" s="264" t="s">
        <v>563</v>
      </c>
      <c r="D139" s="152" t="s">
        <v>1011</v>
      </c>
      <c r="E139" s="805">
        <v>13.860000000000001</v>
      </c>
      <c r="F139" s="395">
        <v>401.09890109890108</v>
      </c>
      <c r="G139" s="399">
        <v>111184615.38461539</v>
      </c>
    </row>
    <row r="140" spans="1:7" ht="11.25" customHeight="1" x14ac:dyDescent="0.2">
      <c r="A140" s="111" t="s">
        <v>665</v>
      </c>
      <c r="B140" s="351" t="s">
        <v>564</v>
      </c>
      <c r="C140" s="264" t="s">
        <v>563</v>
      </c>
      <c r="D140" s="152" t="s">
        <v>1010</v>
      </c>
      <c r="E140" s="805" t="s">
        <v>292</v>
      </c>
      <c r="F140" s="395" t="s">
        <v>292</v>
      </c>
      <c r="G140" s="399" t="s">
        <v>292</v>
      </c>
    </row>
    <row r="141" spans="1:7" ht="11.25" customHeight="1" x14ac:dyDescent="0.2">
      <c r="A141" s="111" t="s">
        <v>705</v>
      </c>
      <c r="B141" s="351" t="s">
        <v>562</v>
      </c>
      <c r="C141" s="264" t="s">
        <v>548</v>
      </c>
      <c r="D141" s="152" t="s">
        <v>1011</v>
      </c>
      <c r="E141" s="805">
        <v>5.8000000000000003E-2</v>
      </c>
      <c r="F141" s="395">
        <v>70</v>
      </c>
      <c r="G141" s="399">
        <v>81200.000000000015</v>
      </c>
    </row>
    <row r="142" spans="1:7" ht="11.25" customHeight="1" x14ac:dyDescent="0.2">
      <c r="A142" s="111" t="s">
        <v>706</v>
      </c>
      <c r="B142" s="351" t="s">
        <v>562</v>
      </c>
      <c r="C142" s="264" t="s">
        <v>563</v>
      </c>
      <c r="D142" s="152" t="s">
        <v>1011</v>
      </c>
      <c r="E142" s="805">
        <v>0.7</v>
      </c>
      <c r="F142" s="395">
        <v>200</v>
      </c>
      <c r="G142" s="399">
        <v>2800000</v>
      </c>
    </row>
    <row r="143" spans="1:7" ht="11.25" customHeight="1" x14ac:dyDescent="0.2">
      <c r="A143" s="111" t="s">
        <v>421</v>
      </c>
      <c r="B143" s="351" t="s">
        <v>562</v>
      </c>
      <c r="C143" s="264" t="s">
        <v>563</v>
      </c>
      <c r="D143" s="152" t="s">
        <v>1011</v>
      </c>
      <c r="E143" s="805">
        <v>3.4000000000000002E-2</v>
      </c>
      <c r="F143" s="395">
        <v>5</v>
      </c>
      <c r="G143" s="399">
        <v>3400</v>
      </c>
    </row>
    <row r="144" spans="1:7" ht="11.25" customHeight="1" x14ac:dyDescent="0.2">
      <c r="A144" s="111" t="s">
        <v>422</v>
      </c>
      <c r="B144" s="351" t="s">
        <v>562</v>
      </c>
      <c r="C144" s="264" t="s">
        <v>563</v>
      </c>
      <c r="D144" s="152" t="s">
        <v>1011</v>
      </c>
      <c r="E144" s="805">
        <v>0.4</v>
      </c>
      <c r="F144" s="395">
        <v>5</v>
      </c>
      <c r="G144" s="399">
        <v>40000</v>
      </c>
    </row>
    <row r="145" spans="1:7" ht="11.25" customHeight="1" x14ac:dyDescent="0.2">
      <c r="A145" s="111" t="s">
        <v>423</v>
      </c>
      <c r="B145" s="351" t="s">
        <v>564</v>
      </c>
      <c r="C145" s="264" t="s">
        <v>548</v>
      </c>
      <c r="D145" s="152" t="s">
        <v>1010</v>
      </c>
      <c r="E145" s="805" t="s">
        <v>292</v>
      </c>
      <c r="F145" s="395" t="s">
        <v>292</v>
      </c>
      <c r="G145" s="399" t="s">
        <v>292</v>
      </c>
    </row>
    <row r="146" spans="1:7" ht="11.25" customHeight="1" x14ac:dyDescent="0.2">
      <c r="A146" s="111" t="s">
        <v>424</v>
      </c>
      <c r="B146" s="351" t="s">
        <v>564</v>
      </c>
      <c r="C146" s="264" t="s">
        <v>548</v>
      </c>
      <c r="D146" s="152" t="s">
        <v>1010</v>
      </c>
      <c r="E146" s="805" t="s">
        <v>292</v>
      </c>
      <c r="F146" s="395" t="s">
        <v>292</v>
      </c>
      <c r="G146" s="399" t="s">
        <v>292</v>
      </c>
    </row>
    <row r="147" spans="1:7" ht="11.25" customHeight="1" x14ac:dyDescent="0.2">
      <c r="A147" s="134" t="s">
        <v>91</v>
      </c>
      <c r="B147" s="351" t="s">
        <v>564</v>
      </c>
      <c r="C147" s="264" t="s">
        <v>548</v>
      </c>
      <c r="D147" s="152" t="s">
        <v>1010</v>
      </c>
      <c r="E147" s="805" t="s">
        <v>292</v>
      </c>
      <c r="F147" s="395" t="s">
        <v>292</v>
      </c>
      <c r="G147" s="399" t="s">
        <v>292</v>
      </c>
    </row>
    <row r="148" spans="1:7" ht="11.25" customHeight="1" x14ac:dyDescent="0.2">
      <c r="A148" s="111" t="s">
        <v>92</v>
      </c>
      <c r="B148" s="351" t="s">
        <v>564</v>
      </c>
      <c r="C148" s="264" t="s">
        <v>548</v>
      </c>
      <c r="D148" s="152" t="s">
        <v>1010</v>
      </c>
      <c r="E148" s="805" t="s">
        <v>292</v>
      </c>
      <c r="F148" s="395" t="s">
        <v>292</v>
      </c>
      <c r="G148" s="399" t="s">
        <v>292</v>
      </c>
    </row>
    <row r="149" spans="1:7" ht="11.25" customHeight="1" x14ac:dyDescent="0.2">
      <c r="A149" s="111" t="s">
        <v>93</v>
      </c>
      <c r="B149" s="351" t="s">
        <v>562</v>
      </c>
      <c r="C149" s="264" t="s">
        <v>563</v>
      </c>
      <c r="D149" s="152" t="s">
        <v>1011</v>
      </c>
      <c r="E149" s="805">
        <v>1.4E-2</v>
      </c>
      <c r="F149" s="395">
        <v>0.6</v>
      </c>
      <c r="G149" s="399">
        <v>168</v>
      </c>
    </row>
    <row r="150" spans="1:7" ht="11.25" customHeight="1" x14ac:dyDescent="0.2">
      <c r="A150" s="111" t="s">
        <v>94</v>
      </c>
      <c r="B150" s="351" t="s">
        <v>562</v>
      </c>
      <c r="C150" s="264" t="s">
        <v>563</v>
      </c>
      <c r="D150" s="152" t="s">
        <v>1011</v>
      </c>
      <c r="E150" s="805">
        <v>0.72</v>
      </c>
      <c r="F150" s="395">
        <v>0.61927383780115375</v>
      </c>
      <c r="G150" s="399">
        <v>8917.5432643366148</v>
      </c>
    </row>
    <row r="151" spans="1:7" ht="11.25" customHeight="1" x14ac:dyDescent="0.2">
      <c r="A151" s="111" t="s">
        <v>513</v>
      </c>
      <c r="B151" s="351" t="s">
        <v>1024</v>
      </c>
      <c r="C151" s="264" t="s">
        <v>548</v>
      </c>
      <c r="D151" s="152" t="s">
        <v>1010</v>
      </c>
      <c r="E151" s="805" t="s">
        <v>292</v>
      </c>
      <c r="F151" s="395" t="s">
        <v>292</v>
      </c>
      <c r="G151" s="399" t="s">
        <v>292</v>
      </c>
    </row>
    <row r="152" spans="1:7" ht="11.25" customHeight="1" x14ac:dyDescent="0.2">
      <c r="A152" s="134" t="s">
        <v>802</v>
      </c>
      <c r="B152" s="351" t="s">
        <v>564</v>
      </c>
      <c r="C152" s="264" t="s">
        <v>548</v>
      </c>
      <c r="D152" s="152" t="s">
        <v>1010</v>
      </c>
      <c r="E152" s="805" t="s">
        <v>292</v>
      </c>
      <c r="F152" s="395" t="s">
        <v>292</v>
      </c>
      <c r="G152" s="399" t="s">
        <v>292</v>
      </c>
    </row>
    <row r="153" spans="1:7" ht="11.25" customHeight="1" x14ac:dyDescent="0.2">
      <c r="A153" s="134" t="s">
        <v>514</v>
      </c>
      <c r="B153" s="351" t="s">
        <v>564</v>
      </c>
      <c r="C153" s="264" t="s">
        <v>548</v>
      </c>
      <c r="D153" s="152" t="s">
        <v>1010</v>
      </c>
      <c r="E153" s="805" t="s">
        <v>292</v>
      </c>
      <c r="F153" s="395" t="s">
        <v>292</v>
      </c>
      <c r="G153" s="399" t="s">
        <v>292</v>
      </c>
    </row>
    <row r="154" spans="1:7" ht="11.25" customHeight="1" x14ac:dyDescent="0.2">
      <c r="A154" s="134" t="s">
        <v>516</v>
      </c>
      <c r="B154" s="351" t="s">
        <v>564</v>
      </c>
      <c r="C154" s="264" t="s">
        <v>548</v>
      </c>
      <c r="D154" s="152" t="s">
        <v>1010</v>
      </c>
      <c r="E154" s="805" t="s">
        <v>292</v>
      </c>
      <c r="F154" s="395" t="s">
        <v>292</v>
      </c>
      <c r="G154" s="399" t="s">
        <v>292</v>
      </c>
    </row>
    <row r="155" spans="1:7" ht="11.25" customHeight="1" x14ac:dyDescent="0.2">
      <c r="A155" s="111" t="s">
        <v>425</v>
      </c>
      <c r="B155" s="351" t="s">
        <v>564</v>
      </c>
      <c r="C155" s="264" t="s">
        <v>548</v>
      </c>
      <c r="D155" s="152" t="s">
        <v>1010</v>
      </c>
      <c r="E155" s="805" t="s">
        <v>292</v>
      </c>
      <c r="F155" s="395" t="s">
        <v>292</v>
      </c>
      <c r="G155" s="399" t="s">
        <v>292</v>
      </c>
    </row>
    <row r="156" spans="1:7" ht="11.25" customHeight="1" x14ac:dyDescent="0.2">
      <c r="A156" s="111" t="s">
        <v>426</v>
      </c>
      <c r="B156" s="351" t="s">
        <v>562</v>
      </c>
      <c r="C156" s="264" t="s">
        <v>22</v>
      </c>
      <c r="D156" s="152" t="s">
        <v>1011</v>
      </c>
      <c r="E156" s="805">
        <v>1.1000000000000001</v>
      </c>
      <c r="F156" s="395">
        <v>2</v>
      </c>
      <c r="G156" s="399">
        <v>44000</v>
      </c>
    </row>
    <row r="157" spans="1:7" ht="11.25" customHeight="1" x14ac:dyDescent="0.2">
      <c r="A157" s="111" t="s">
        <v>427</v>
      </c>
      <c r="B157" s="351" t="s">
        <v>562</v>
      </c>
      <c r="C157" s="264" t="s">
        <v>563</v>
      </c>
      <c r="D157" s="152" t="s">
        <v>1011</v>
      </c>
      <c r="E157" s="805">
        <v>0.27</v>
      </c>
      <c r="F157" s="395">
        <v>20</v>
      </c>
      <c r="G157" s="399">
        <v>108000</v>
      </c>
    </row>
    <row r="158" spans="1:7" ht="11.25" customHeight="1" thickBot="1" x14ac:dyDescent="0.25">
      <c r="A158" s="113" t="s">
        <v>428</v>
      </c>
      <c r="B158" s="351" t="s">
        <v>564</v>
      </c>
      <c r="C158" s="264" t="s">
        <v>548</v>
      </c>
      <c r="D158" s="807" t="s">
        <v>1010</v>
      </c>
      <c r="E158" s="805" t="s">
        <v>292</v>
      </c>
      <c r="F158" s="395" t="s">
        <v>292</v>
      </c>
      <c r="G158" s="399" t="s">
        <v>292</v>
      </c>
    </row>
    <row r="159" spans="1:7" ht="12" thickTop="1" x14ac:dyDescent="0.2">
      <c r="A159" s="164" t="s">
        <v>432</v>
      </c>
      <c r="B159" s="165"/>
      <c r="C159" s="165"/>
      <c r="D159" s="165"/>
      <c r="E159" s="121"/>
      <c r="F159" s="151"/>
      <c r="G159" s="335"/>
    </row>
    <row r="160" spans="1:7" ht="46.5" customHeight="1" x14ac:dyDescent="0.2">
      <c r="A160" s="952" t="s">
        <v>1017</v>
      </c>
      <c r="B160" s="1017"/>
      <c r="C160" s="1017"/>
      <c r="D160" s="1017"/>
      <c r="E160" s="1017"/>
      <c r="F160" s="1017"/>
      <c r="G160" s="954"/>
    </row>
    <row r="161" spans="1:7" ht="23.25" customHeight="1" x14ac:dyDescent="0.2">
      <c r="A161" s="952" t="s">
        <v>1018</v>
      </c>
      <c r="B161" s="1027"/>
      <c r="C161" s="1027"/>
      <c r="D161" s="1027"/>
      <c r="E161" s="1027"/>
      <c r="F161" s="1027"/>
      <c r="G161" s="956"/>
    </row>
    <row r="162" spans="1:7" ht="12.95" customHeight="1" x14ac:dyDescent="0.2">
      <c r="A162" s="957" t="s">
        <v>1014</v>
      </c>
      <c r="B162" s="1027"/>
      <c r="C162" s="1027"/>
      <c r="D162" s="1027"/>
      <c r="E162" s="1027"/>
      <c r="F162" s="1027"/>
      <c r="G162" s="956"/>
    </row>
    <row r="163" spans="1:7" ht="12.95" customHeight="1" x14ac:dyDescent="0.2">
      <c r="A163" s="952" t="s">
        <v>1016</v>
      </c>
      <c r="B163" s="1028"/>
      <c r="C163" s="1028"/>
      <c r="D163" s="1028"/>
      <c r="E163" s="1017"/>
      <c r="F163" s="1017"/>
      <c r="G163" s="954"/>
    </row>
    <row r="164" spans="1:7" ht="12.95" customHeight="1" thickBot="1" x14ac:dyDescent="0.25">
      <c r="A164" s="1018" t="s">
        <v>1015</v>
      </c>
      <c r="B164" s="1019"/>
      <c r="C164" s="1019"/>
      <c r="D164" s="1019"/>
      <c r="E164" s="1019"/>
      <c r="F164" s="1019"/>
      <c r="G164" s="1020"/>
    </row>
    <row r="165" spans="1:7" s="296" customFormat="1" ht="13.5" thickTop="1" x14ac:dyDescent="0.2">
      <c r="F165" s="808"/>
      <c r="G165" s="808"/>
    </row>
    <row r="166" spans="1:7" s="296" customFormat="1" ht="12.75" x14ac:dyDescent="0.2">
      <c r="F166" s="808"/>
      <c r="G166" s="808"/>
    </row>
    <row r="167" spans="1:7" s="296" customFormat="1" ht="12.75" x14ac:dyDescent="0.2">
      <c r="F167" s="808"/>
      <c r="G167" s="808"/>
    </row>
    <row r="168" spans="1:7" s="296" customFormat="1" ht="12.75" x14ac:dyDescent="0.2">
      <c r="F168" s="808"/>
      <c r="G168" s="808"/>
    </row>
    <row r="169" spans="1:7" s="296" customFormat="1" ht="12.75" x14ac:dyDescent="0.2">
      <c r="F169" s="808"/>
      <c r="G169" s="808"/>
    </row>
    <row r="170" spans="1:7" s="296" customFormat="1" ht="12.75" x14ac:dyDescent="0.2">
      <c r="F170" s="808"/>
      <c r="G170" s="808"/>
    </row>
    <row r="171" spans="1:7" s="296" customFormat="1" ht="12.75" x14ac:dyDescent="0.2">
      <c r="F171" s="808"/>
      <c r="G171" s="808"/>
    </row>
    <row r="172" spans="1:7" s="296" customFormat="1" ht="12.75" x14ac:dyDescent="0.2">
      <c r="F172" s="808"/>
      <c r="G172" s="808"/>
    </row>
    <row r="173" spans="1:7" s="296" customFormat="1" ht="12.75" x14ac:dyDescent="0.2">
      <c r="F173" s="808"/>
      <c r="G173" s="808"/>
    </row>
    <row r="174" spans="1:7" s="296" customFormat="1" ht="12.75" x14ac:dyDescent="0.2">
      <c r="F174" s="808"/>
      <c r="G174" s="808"/>
    </row>
    <row r="175" spans="1:7" s="296" customFormat="1" ht="12.75" x14ac:dyDescent="0.2">
      <c r="F175" s="808"/>
      <c r="G175" s="808"/>
    </row>
    <row r="176" spans="1:7" s="296" customFormat="1" ht="12.75" x14ac:dyDescent="0.2">
      <c r="F176" s="808"/>
      <c r="G176" s="808"/>
    </row>
    <row r="177" spans="6:7" s="296" customFormat="1" ht="12.75" x14ac:dyDescent="0.2">
      <c r="F177" s="808"/>
      <c r="G177" s="808"/>
    </row>
    <row r="178" spans="6:7" s="296" customFormat="1" ht="12.75" x14ac:dyDescent="0.2">
      <c r="F178" s="808"/>
      <c r="G178" s="808"/>
    </row>
    <row r="179" spans="6:7" s="296" customFormat="1" ht="12.75" x14ac:dyDescent="0.2">
      <c r="F179" s="808"/>
      <c r="G179" s="808"/>
    </row>
    <row r="180" spans="6:7" s="296" customFormat="1" ht="12.75" x14ac:dyDescent="0.2">
      <c r="F180" s="808"/>
      <c r="G180" s="808"/>
    </row>
    <row r="181" spans="6:7" s="296" customFormat="1" ht="12.75" x14ac:dyDescent="0.2">
      <c r="F181" s="808"/>
      <c r="G181" s="808"/>
    </row>
    <row r="182" spans="6:7" s="296" customFormat="1" ht="12.75" x14ac:dyDescent="0.2">
      <c r="F182" s="808"/>
      <c r="G182" s="808"/>
    </row>
    <row r="183" spans="6:7" s="296" customFormat="1" ht="12.75" x14ac:dyDescent="0.2">
      <c r="F183" s="808"/>
      <c r="G183" s="808"/>
    </row>
    <row r="184" spans="6:7" s="296" customFormat="1" ht="12.75" x14ac:dyDescent="0.2">
      <c r="F184" s="808"/>
      <c r="G184" s="808"/>
    </row>
    <row r="185" spans="6:7" s="296" customFormat="1" ht="12.75" x14ac:dyDescent="0.2">
      <c r="F185" s="808"/>
      <c r="G185" s="808"/>
    </row>
    <row r="186" spans="6:7" s="296" customFormat="1" ht="12.75" x14ac:dyDescent="0.2">
      <c r="F186" s="808"/>
      <c r="G186" s="808"/>
    </row>
    <row r="187" spans="6:7" s="296" customFormat="1" ht="12.75" x14ac:dyDescent="0.2">
      <c r="F187" s="808"/>
      <c r="G187" s="808"/>
    </row>
    <row r="188" spans="6:7" s="296" customFormat="1" ht="12.75" x14ac:dyDescent="0.2">
      <c r="F188" s="808"/>
      <c r="G188" s="808"/>
    </row>
    <row r="189" spans="6:7" s="296" customFormat="1" ht="12.75" x14ac:dyDescent="0.2">
      <c r="F189" s="808"/>
      <c r="G189" s="808"/>
    </row>
    <row r="190" spans="6:7" s="296" customFormat="1" ht="12.75" x14ac:dyDescent="0.2">
      <c r="F190" s="808"/>
      <c r="G190" s="808"/>
    </row>
    <row r="191" spans="6:7" s="296" customFormat="1" ht="12.75" x14ac:dyDescent="0.2">
      <c r="F191" s="808"/>
      <c r="G191" s="808"/>
    </row>
    <row r="192" spans="6:7" s="296" customFormat="1" ht="12.75" x14ac:dyDescent="0.2">
      <c r="F192" s="808"/>
      <c r="G192" s="808"/>
    </row>
    <row r="193" spans="6:7" s="296" customFormat="1" ht="12.75" x14ac:dyDescent="0.2">
      <c r="F193" s="808"/>
      <c r="G193" s="808"/>
    </row>
    <row r="194" spans="6:7" s="296" customFormat="1" ht="12.75" x14ac:dyDescent="0.2">
      <c r="F194" s="808"/>
      <c r="G194" s="808"/>
    </row>
    <row r="195" spans="6:7" s="296" customFormat="1" ht="12.75" x14ac:dyDescent="0.2">
      <c r="F195" s="808"/>
      <c r="G195" s="808"/>
    </row>
    <row r="196" spans="6:7" s="296" customFormat="1" ht="12.75" x14ac:dyDescent="0.2">
      <c r="F196" s="808"/>
      <c r="G196" s="808"/>
    </row>
    <row r="197" spans="6:7" s="296" customFormat="1" ht="12.75" x14ac:dyDescent="0.2">
      <c r="F197" s="808"/>
      <c r="G197" s="808"/>
    </row>
    <row r="198" spans="6:7" s="296" customFormat="1" ht="12.75" x14ac:dyDescent="0.2">
      <c r="F198" s="808"/>
      <c r="G198" s="808"/>
    </row>
    <row r="199" spans="6:7" s="296" customFormat="1" ht="12.75" x14ac:dyDescent="0.2">
      <c r="F199" s="808"/>
      <c r="G199" s="808"/>
    </row>
    <row r="200" spans="6:7" s="296" customFormat="1" ht="12.75" x14ac:dyDescent="0.2">
      <c r="F200" s="808"/>
      <c r="G200" s="808"/>
    </row>
    <row r="201" spans="6:7" s="296" customFormat="1" ht="12.75" x14ac:dyDescent="0.2">
      <c r="F201" s="808"/>
      <c r="G201" s="808"/>
    </row>
    <row r="202" spans="6:7" s="296" customFormat="1" ht="12.75" x14ac:dyDescent="0.2">
      <c r="F202" s="808"/>
      <c r="G202" s="808"/>
    </row>
    <row r="203" spans="6:7" s="296" customFormat="1" ht="12.75" x14ac:dyDescent="0.2">
      <c r="F203" s="808"/>
      <c r="G203" s="808"/>
    </row>
    <row r="204" spans="6:7" s="296" customFormat="1" ht="12.75" x14ac:dyDescent="0.2">
      <c r="F204" s="808"/>
      <c r="G204" s="808"/>
    </row>
    <row r="205" spans="6:7" s="296" customFormat="1" ht="12.75" x14ac:dyDescent="0.2">
      <c r="F205" s="808"/>
      <c r="G205" s="808"/>
    </row>
    <row r="206" spans="6:7" s="296" customFormat="1" ht="12.75" x14ac:dyDescent="0.2">
      <c r="F206" s="808"/>
      <c r="G206" s="808"/>
    </row>
    <row r="207" spans="6:7" s="296" customFormat="1" ht="12.75" x14ac:dyDescent="0.2">
      <c r="F207" s="808"/>
      <c r="G207" s="808"/>
    </row>
    <row r="208" spans="6:7" s="296" customFormat="1" ht="12.75" x14ac:dyDescent="0.2">
      <c r="F208" s="808"/>
      <c r="G208" s="808"/>
    </row>
    <row r="209" spans="6:7" s="296" customFormat="1" ht="12.75" x14ac:dyDescent="0.2">
      <c r="F209" s="808"/>
      <c r="G209" s="808"/>
    </row>
    <row r="210" spans="6:7" s="296" customFormat="1" ht="12.75" x14ac:dyDescent="0.2">
      <c r="F210" s="808"/>
      <c r="G210" s="808"/>
    </row>
    <row r="211" spans="6:7" s="296" customFormat="1" ht="12.75" x14ac:dyDescent="0.2">
      <c r="F211" s="808"/>
      <c r="G211" s="808"/>
    </row>
    <row r="212" spans="6:7" s="296" customFormat="1" ht="12.75" x14ac:dyDescent="0.2">
      <c r="F212" s="808"/>
      <c r="G212" s="808"/>
    </row>
    <row r="213" spans="6:7" s="296" customFormat="1" ht="12.75" x14ac:dyDescent="0.2">
      <c r="F213" s="808"/>
      <c r="G213" s="808"/>
    </row>
    <row r="214" spans="6:7" s="296" customFormat="1" ht="12.75" x14ac:dyDescent="0.2">
      <c r="F214" s="808"/>
      <c r="G214" s="808"/>
    </row>
    <row r="215" spans="6:7" s="296" customFormat="1" ht="12.75" x14ac:dyDescent="0.2">
      <c r="F215" s="808"/>
      <c r="G215" s="808"/>
    </row>
    <row r="216" spans="6:7" s="296" customFormat="1" ht="12.75" x14ac:dyDescent="0.2">
      <c r="F216" s="808"/>
      <c r="G216" s="808"/>
    </row>
    <row r="217" spans="6:7" s="296" customFormat="1" ht="12.75" x14ac:dyDescent="0.2">
      <c r="F217" s="808"/>
      <c r="G217" s="808"/>
    </row>
    <row r="218" spans="6:7" s="296" customFormat="1" ht="12.75" x14ac:dyDescent="0.2">
      <c r="F218" s="808"/>
      <c r="G218" s="808"/>
    </row>
    <row r="219" spans="6:7" s="296" customFormat="1" ht="12.75" x14ac:dyDescent="0.2">
      <c r="F219" s="808"/>
      <c r="G219" s="808"/>
    </row>
    <row r="220" spans="6:7" s="296" customFormat="1" ht="12.75" x14ac:dyDescent="0.2">
      <c r="F220" s="808"/>
      <c r="G220" s="808"/>
    </row>
    <row r="221" spans="6:7" s="296" customFormat="1" ht="12.75" x14ac:dyDescent="0.2">
      <c r="F221" s="808"/>
      <c r="G221" s="808"/>
    </row>
    <row r="222" spans="6:7" s="296" customFormat="1" ht="12.75" x14ac:dyDescent="0.2">
      <c r="F222" s="808"/>
      <c r="G222" s="808"/>
    </row>
    <row r="223" spans="6:7" s="296" customFormat="1" ht="12.75" x14ac:dyDescent="0.2">
      <c r="F223" s="808"/>
      <c r="G223" s="808"/>
    </row>
    <row r="224" spans="6:7" s="296" customFormat="1" ht="12.75" x14ac:dyDescent="0.2">
      <c r="F224" s="808"/>
      <c r="G224" s="808"/>
    </row>
    <row r="225" spans="6:7" s="296" customFormat="1" ht="12.75" x14ac:dyDescent="0.2">
      <c r="F225" s="808"/>
      <c r="G225" s="808"/>
    </row>
    <row r="226" spans="6:7" s="296" customFormat="1" ht="12.75" x14ac:dyDescent="0.2">
      <c r="F226" s="808"/>
      <c r="G226" s="808"/>
    </row>
    <row r="227" spans="6:7" s="296" customFormat="1" ht="12.75" x14ac:dyDescent="0.2">
      <c r="F227" s="808"/>
      <c r="G227" s="808"/>
    </row>
    <row r="228" spans="6:7" s="296" customFormat="1" ht="12.75" x14ac:dyDescent="0.2">
      <c r="F228" s="808"/>
      <c r="G228" s="808"/>
    </row>
    <row r="229" spans="6:7" s="296" customFormat="1" ht="12.75" x14ac:dyDescent="0.2">
      <c r="F229" s="808"/>
      <c r="G229" s="808"/>
    </row>
    <row r="230" spans="6:7" s="296" customFormat="1" ht="12.75" x14ac:dyDescent="0.2">
      <c r="F230" s="808"/>
      <c r="G230" s="808"/>
    </row>
    <row r="231" spans="6:7" s="296" customFormat="1" ht="12.75" x14ac:dyDescent="0.2">
      <c r="F231" s="808"/>
      <c r="G231" s="808"/>
    </row>
    <row r="232" spans="6:7" s="296" customFormat="1" ht="12.75" x14ac:dyDescent="0.2">
      <c r="F232" s="808"/>
      <c r="G232" s="808"/>
    </row>
    <row r="233" spans="6:7" s="296" customFormat="1" ht="12.75" x14ac:dyDescent="0.2">
      <c r="F233" s="808"/>
      <c r="G233" s="808"/>
    </row>
    <row r="234" spans="6:7" s="296" customFormat="1" ht="12.75" x14ac:dyDescent="0.2">
      <c r="F234" s="808"/>
      <c r="G234" s="808"/>
    </row>
    <row r="235" spans="6:7" s="296" customFormat="1" ht="12.75" x14ac:dyDescent="0.2">
      <c r="F235" s="808"/>
      <c r="G235" s="808"/>
    </row>
    <row r="236" spans="6:7" s="296" customFormat="1" ht="12.75" x14ac:dyDescent="0.2">
      <c r="F236" s="808"/>
      <c r="G236" s="808"/>
    </row>
    <row r="237" spans="6:7" s="296" customFormat="1" ht="12.75" x14ac:dyDescent="0.2">
      <c r="F237" s="808"/>
      <c r="G237" s="808"/>
    </row>
    <row r="238" spans="6:7" s="296" customFormat="1" ht="12.75" x14ac:dyDescent="0.2">
      <c r="F238" s="808"/>
      <c r="G238" s="808"/>
    </row>
    <row r="239" spans="6:7" s="296" customFormat="1" ht="12.75" x14ac:dyDescent="0.2">
      <c r="F239" s="808"/>
      <c r="G239" s="808"/>
    </row>
    <row r="240" spans="6:7" s="296" customFormat="1" ht="12.75" x14ac:dyDescent="0.2">
      <c r="F240" s="808"/>
      <c r="G240" s="808"/>
    </row>
    <row r="241" spans="6:7" s="296" customFormat="1" ht="12.75" x14ac:dyDescent="0.2">
      <c r="F241" s="808"/>
      <c r="G241" s="808"/>
    </row>
    <row r="242" spans="6:7" s="296" customFormat="1" ht="12.75" x14ac:dyDescent="0.2">
      <c r="F242" s="808"/>
      <c r="G242" s="808"/>
    </row>
    <row r="243" spans="6:7" s="296" customFormat="1" ht="12.75" x14ac:dyDescent="0.2">
      <c r="F243" s="808"/>
      <c r="G243" s="808"/>
    </row>
    <row r="244" spans="6:7" s="296" customFormat="1" ht="12.75" x14ac:dyDescent="0.2">
      <c r="F244" s="808"/>
      <c r="G244" s="808"/>
    </row>
    <row r="245" spans="6:7" s="296" customFormat="1" ht="12.75" x14ac:dyDescent="0.2">
      <c r="F245" s="808"/>
      <c r="G245" s="808"/>
    </row>
    <row r="246" spans="6:7" s="296" customFormat="1" ht="12.75" x14ac:dyDescent="0.2">
      <c r="F246" s="808"/>
      <c r="G246" s="808"/>
    </row>
    <row r="247" spans="6:7" s="296" customFormat="1" ht="12.75" x14ac:dyDescent="0.2">
      <c r="F247" s="808"/>
      <c r="G247" s="808"/>
    </row>
    <row r="248" spans="6:7" s="296" customFormat="1" ht="12.75" x14ac:dyDescent="0.2">
      <c r="F248" s="808"/>
      <c r="G248" s="808"/>
    </row>
    <row r="249" spans="6:7" s="296" customFormat="1" ht="12.75" x14ac:dyDescent="0.2">
      <c r="F249" s="808"/>
      <c r="G249" s="808"/>
    </row>
    <row r="250" spans="6:7" s="296" customFormat="1" ht="12.75" x14ac:dyDescent="0.2">
      <c r="F250" s="808"/>
      <c r="G250" s="808"/>
    </row>
    <row r="251" spans="6:7" s="296" customFormat="1" ht="12.75" x14ac:dyDescent="0.2">
      <c r="F251" s="808"/>
      <c r="G251" s="808"/>
    </row>
    <row r="252" spans="6:7" s="296" customFormat="1" ht="12.75" x14ac:dyDescent="0.2">
      <c r="F252" s="808"/>
      <c r="G252" s="808"/>
    </row>
    <row r="253" spans="6:7" s="296" customFormat="1" ht="12.75" x14ac:dyDescent="0.2">
      <c r="F253" s="808"/>
      <c r="G253" s="808"/>
    </row>
    <row r="254" spans="6:7" s="296" customFormat="1" ht="12.75" x14ac:dyDescent="0.2">
      <c r="F254" s="808"/>
      <c r="G254" s="808"/>
    </row>
    <row r="255" spans="6:7" s="296" customFormat="1" ht="12.75" x14ac:dyDescent="0.2">
      <c r="F255" s="808"/>
      <c r="G255" s="808"/>
    </row>
    <row r="256" spans="6:7" s="296" customFormat="1" ht="12.75" x14ac:dyDescent="0.2">
      <c r="F256" s="808"/>
      <c r="G256" s="808"/>
    </row>
    <row r="257" spans="6:7" s="296" customFormat="1" ht="12.75" x14ac:dyDescent="0.2">
      <c r="F257" s="808"/>
      <c r="G257" s="808"/>
    </row>
    <row r="258" spans="6:7" s="296" customFormat="1" ht="12.75" x14ac:dyDescent="0.2">
      <c r="F258" s="808"/>
      <c r="G258" s="808"/>
    </row>
    <row r="259" spans="6:7" s="296" customFormat="1" ht="12.75" x14ac:dyDescent="0.2">
      <c r="F259" s="808"/>
      <c r="G259" s="808"/>
    </row>
    <row r="260" spans="6:7" s="296" customFormat="1" ht="12.75" x14ac:dyDescent="0.2">
      <c r="F260" s="808"/>
      <c r="G260" s="808"/>
    </row>
    <row r="261" spans="6:7" s="296" customFormat="1" ht="12.75" x14ac:dyDescent="0.2">
      <c r="F261" s="808"/>
      <c r="G261" s="808"/>
    </row>
    <row r="262" spans="6:7" s="296" customFormat="1" ht="12.75" x14ac:dyDescent="0.2">
      <c r="F262" s="808"/>
      <c r="G262" s="808"/>
    </row>
    <row r="263" spans="6:7" s="296" customFormat="1" ht="12.75" x14ac:dyDescent="0.2">
      <c r="F263" s="808"/>
      <c r="G263" s="808"/>
    </row>
    <row r="264" spans="6:7" s="296" customFormat="1" ht="12.75" x14ac:dyDescent="0.2">
      <c r="F264" s="808"/>
      <c r="G264" s="808"/>
    </row>
    <row r="265" spans="6:7" s="296" customFormat="1" ht="12.75" x14ac:dyDescent="0.2">
      <c r="F265" s="808"/>
      <c r="G265" s="808"/>
    </row>
    <row r="266" spans="6:7" s="296" customFormat="1" ht="12.75" x14ac:dyDescent="0.2">
      <c r="F266" s="808"/>
      <c r="G266" s="808"/>
    </row>
    <row r="267" spans="6:7" s="296" customFormat="1" ht="12.75" x14ac:dyDescent="0.2">
      <c r="F267" s="808"/>
      <c r="G267" s="808"/>
    </row>
    <row r="268" spans="6:7" s="296" customFormat="1" ht="12.75" x14ac:dyDescent="0.2">
      <c r="F268" s="808"/>
      <c r="G268" s="808"/>
    </row>
    <row r="269" spans="6:7" s="296" customFormat="1" ht="12.75" x14ac:dyDescent="0.2">
      <c r="F269" s="808"/>
      <c r="G269" s="808"/>
    </row>
    <row r="270" spans="6:7" s="296" customFormat="1" ht="12.75" x14ac:dyDescent="0.2">
      <c r="F270" s="808"/>
      <c r="G270" s="808"/>
    </row>
    <row r="271" spans="6:7" s="296" customFormat="1" ht="12.75" x14ac:dyDescent="0.2">
      <c r="F271" s="808"/>
      <c r="G271" s="808"/>
    </row>
    <row r="272" spans="6:7" s="296" customFormat="1" ht="12.75" x14ac:dyDescent="0.2">
      <c r="F272" s="808"/>
      <c r="G272" s="808"/>
    </row>
    <row r="273" spans="6:7" s="296" customFormat="1" ht="12.75" x14ac:dyDescent="0.2">
      <c r="F273" s="808"/>
      <c r="G273" s="808"/>
    </row>
    <row r="274" spans="6:7" s="296" customFormat="1" ht="12.75" x14ac:dyDescent="0.2">
      <c r="F274" s="808"/>
      <c r="G274" s="808"/>
    </row>
    <row r="275" spans="6:7" s="296" customFormat="1" ht="12.75" x14ac:dyDescent="0.2">
      <c r="F275" s="808"/>
      <c r="G275" s="808"/>
    </row>
    <row r="276" spans="6:7" s="296" customFormat="1" ht="12.75" x14ac:dyDescent="0.2">
      <c r="F276" s="808"/>
      <c r="G276" s="808"/>
    </row>
    <row r="277" spans="6:7" s="296" customFormat="1" ht="12.75" x14ac:dyDescent="0.2">
      <c r="F277" s="808"/>
      <c r="G277" s="808"/>
    </row>
    <row r="278" spans="6:7" s="296" customFormat="1" ht="12.75" x14ac:dyDescent="0.2">
      <c r="F278" s="808"/>
      <c r="G278" s="808"/>
    </row>
    <row r="279" spans="6:7" s="296" customFormat="1" ht="12.75" x14ac:dyDescent="0.2">
      <c r="F279" s="808"/>
      <c r="G279" s="808"/>
    </row>
    <row r="280" spans="6:7" s="296" customFormat="1" ht="12.75" x14ac:dyDescent="0.2">
      <c r="F280" s="808"/>
      <c r="G280" s="808"/>
    </row>
    <row r="281" spans="6:7" s="296" customFormat="1" ht="12.75" x14ac:dyDescent="0.2">
      <c r="F281" s="808"/>
      <c r="G281" s="808"/>
    </row>
    <row r="282" spans="6:7" s="296" customFormat="1" ht="12.75" x14ac:dyDescent="0.2">
      <c r="F282" s="808"/>
      <c r="G282" s="808"/>
    </row>
    <row r="283" spans="6:7" s="296" customFormat="1" ht="12.75" x14ac:dyDescent="0.2">
      <c r="F283" s="808"/>
      <c r="G283" s="808"/>
    </row>
    <row r="284" spans="6:7" s="296" customFormat="1" ht="12.75" x14ac:dyDescent="0.2">
      <c r="F284" s="808"/>
      <c r="G284" s="808"/>
    </row>
    <row r="285" spans="6:7" s="296" customFormat="1" ht="12.75" x14ac:dyDescent="0.2">
      <c r="F285" s="808"/>
      <c r="G285" s="808"/>
    </row>
    <row r="286" spans="6:7" s="296" customFormat="1" ht="12.75" x14ac:dyDescent="0.2">
      <c r="F286" s="808"/>
      <c r="G286" s="808"/>
    </row>
    <row r="287" spans="6:7" s="296" customFormat="1" ht="12.75" x14ac:dyDescent="0.2">
      <c r="F287" s="808"/>
      <c r="G287" s="808"/>
    </row>
    <row r="288" spans="6:7" s="296" customFormat="1" ht="12.75" x14ac:dyDescent="0.2">
      <c r="F288" s="808"/>
      <c r="G288" s="808"/>
    </row>
    <row r="289" spans="6:7" s="296" customFormat="1" ht="12.75" x14ac:dyDescent="0.2">
      <c r="F289" s="808"/>
      <c r="G289" s="808"/>
    </row>
    <row r="290" spans="6:7" s="296" customFormat="1" ht="12.75" x14ac:dyDescent="0.2">
      <c r="F290" s="808"/>
      <c r="G290" s="808"/>
    </row>
    <row r="291" spans="6:7" s="296" customFormat="1" ht="12.75" x14ac:dyDescent="0.2">
      <c r="F291" s="808"/>
      <c r="G291" s="808"/>
    </row>
    <row r="292" spans="6:7" s="296" customFormat="1" ht="12.75" x14ac:dyDescent="0.2">
      <c r="F292" s="808"/>
      <c r="G292" s="808"/>
    </row>
    <row r="293" spans="6:7" s="296" customFormat="1" ht="12.75" x14ac:dyDescent="0.2">
      <c r="F293" s="808"/>
      <c r="G293" s="808"/>
    </row>
    <row r="294" spans="6:7" s="296" customFormat="1" ht="12.75" x14ac:dyDescent="0.2">
      <c r="F294" s="808"/>
      <c r="G294" s="808"/>
    </row>
    <row r="295" spans="6:7" s="296" customFormat="1" ht="12.75" x14ac:dyDescent="0.2">
      <c r="F295" s="808"/>
      <c r="G295" s="808"/>
    </row>
    <row r="296" spans="6:7" s="296" customFormat="1" ht="12.75" x14ac:dyDescent="0.2">
      <c r="F296" s="808"/>
      <c r="G296" s="808"/>
    </row>
    <row r="297" spans="6:7" s="296" customFormat="1" ht="12.75" x14ac:dyDescent="0.2">
      <c r="F297" s="808"/>
      <c r="G297" s="808"/>
    </row>
    <row r="298" spans="6:7" s="296" customFormat="1" ht="12.75" x14ac:dyDescent="0.2">
      <c r="F298" s="808"/>
      <c r="G298" s="808"/>
    </row>
    <row r="299" spans="6:7" s="296" customFormat="1" ht="12.75" x14ac:dyDescent="0.2">
      <c r="F299" s="808"/>
      <c r="G299" s="808"/>
    </row>
    <row r="300" spans="6:7" s="296" customFormat="1" ht="12.75" x14ac:dyDescent="0.2">
      <c r="F300" s="808"/>
      <c r="G300" s="808"/>
    </row>
    <row r="301" spans="6:7" s="296" customFormat="1" ht="12.75" x14ac:dyDescent="0.2">
      <c r="F301" s="808"/>
      <c r="G301" s="808"/>
    </row>
    <row r="302" spans="6:7" s="296" customFormat="1" ht="12.75" x14ac:dyDescent="0.2">
      <c r="F302" s="808"/>
      <c r="G302" s="808"/>
    </row>
    <row r="303" spans="6:7" s="296" customFormat="1" ht="12.75" x14ac:dyDescent="0.2">
      <c r="F303" s="808"/>
      <c r="G303" s="808"/>
    </row>
    <row r="304" spans="6:7" s="296" customFormat="1" ht="12.75" x14ac:dyDescent="0.2">
      <c r="F304" s="808"/>
      <c r="G304" s="808"/>
    </row>
    <row r="305" spans="6:7" s="296" customFormat="1" ht="12.75" x14ac:dyDescent="0.2">
      <c r="F305" s="808"/>
      <c r="G305" s="808"/>
    </row>
    <row r="306" spans="6:7" s="296" customFormat="1" ht="12.75" x14ac:dyDescent="0.2">
      <c r="F306" s="808"/>
      <c r="G306" s="808"/>
    </row>
    <row r="307" spans="6:7" s="296" customFormat="1" ht="12.75" x14ac:dyDescent="0.2">
      <c r="F307" s="808"/>
      <c r="G307" s="808"/>
    </row>
    <row r="308" spans="6:7" s="296" customFormat="1" ht="12.75" x14ac:dyDescent="0.2">
      <c r="F308" s="808"/>
      <c r="G308" s="808"/>
    </row>
    <row r="309" spans="6:7" s="296" customFormat="1" ht="12.75" x14ac:dyDescent="0.2">
      <c r="F309" s="808"/>
      <c r="G309" s="808"/>
    </row>
    <row r="310" spans="6:7" s="296" customFormat="1" ht="12.75" x14ac:dyDescent="0.2">
      <c r="F310" s="808"/>
      <c r="G310" s="808"/>
    </row>
    <row r="311" spans="6:7" s="296" customFormat="1" ht="12.75" x14ac:dyDescent="0.2">
      <c r="F311" s="808"/>
      <c r="G311" s="808"/>
    </row>
    <row r="312" spans="6:7" s="296" customFormat="1" ht="12.75" x14ac:dyDescent="0.2">
      <c r="F312" s="808"/>
      <c r="G312" s="808"/>
    </row>
    <row r="313" spans="6:7" s="296" customFormat="1" ht="12.75" x14ac:dyDescent="0.2">
      <c r="F313" s="808"/>
      <c r="G313" s="808"/>
    </row>
    <row r="314" spans="6:7" s="296" customFormat="1" ht="12.75" x14ac:dyDescent="0.2">
      <c r="F314" s="808"/>
      <c r="G314" s="808"/>
    </row>
    <row r="315" spans="6:7" s="296" customFormat="1" ht="12.75" x14ac:dyDescent="0.2">
      <c r="F315" s="808"/>
      <c r="G315" s="808"/>
    </row>
    <row r="316" spans="6:7" s="296" customFormat="1" ht="12.75" x14ac:dyDescent="0.2">
      <c r="F316" s="808"/>
      <c r="G316" s="808"/>
    </row>
    <row r="317" spans="6:7" s="296" customFormat="1" ht="12.75" x14ac:dyDescent="0.2">
      <c r="F317" s="808"/>
      <c r="G317" s="808"/>
    </row>
    <row r="318" spans="6:7" s="296" customFormat="1" ht="12.75" x14ac:dyDescent="0.2">
      <c r="F318" s="808"/>
      <c r="G318" s="808"/>
    </row>
    <row r="319" spans="6:7" s="296" customFormat="1" ht="12.75" x14ac:dyDescent="0.2">
      <c r="F319" s="808"/>
      <c r="G319" s="808"/>
    </row>
    <row r="320" spans="6:7" s="296" customFormat="1" ht="12.75" x14ac:dyDescent="0.2">
      <c r="F320" s="808"/>
      <c r="G320" s="808"/>
    </row>
    <row r="321" spans="6:7" s="296" customFormat="1" ht="12.75" x14ac:dyDescent="0.2">
      <c r="F321" s="808"/>
      <c r="G321" s="808"/>
    </row>
    <row r="322" spans="6:7" s="296" customFormat="1" ht="12.75" x14ac:dyDescent="0.2">
      <c r="F322" s="808"/>
      <c r="G322" s="808"/>
    </row>
    <row r="323" spans="6:7" s="296" customFormat="1" ht="12.75" x14ac:dyDescent="0.2">
      <c r="F323" s="808"/>
      <c r="G323" s="808"/>
    </row>
    <row r="324" spans="6:7" s="296" customFormat="1" ht="12.75" x14ac:dyDescent="0.2">
      <c r="F324" s="808"/>
      <c r="G324" s="808"/>
    </row>
    <row r="325" spans="6:7" s="296" customFormat="1" ht="12.75" x14ac:dyDescent="0.2">
      <c r="F325" s="808"/>
      <c r="G325" s="808"/>
    </row>
    <row r="326" spans="6:7" s="296" customFormat="1" ht="12.75" x14ac:dyDescent="0.2">
      <c r="F326" s="808"/>
      <c r="G326" s="808"/>
    </row>
    <row r="327" spans="6:7" s="296" customFormat="1" ht="12.75" x14ac:dyDescent="0.2">
      <c r="F327" s="808"/>
      <c r="G327" s="808"/>
    </row>
    <row r="328" spans="6:7" s="296" customFormat="1" ht="12.75" x14ac:dyDescent="0.2">
      <c r="F328" s="808"/>
      <c r="G328" s="808"/>
    </row>
    <row r="329" spans="6:7" s="296" customFormat="1" ht="12.75" x14ac:dyDescent="0.2">
      <c r="F329" s="808"/>
      <c r="G329" s="808"/>
    </row>
    <row r="330" spans="6:7" s="296" customFormat="1" ht="12.75" x14ac:dyDescent="0.2">
      <c r="F330" s="808"/>
      <c r="G330" s="808"/>
    </row>
    <row r="331" spans="6:7" s="296" customFormat="1" ht="12.75" x14ac:dyDescent="0.2">
      <c r="F331" s="808"/>
      <c r="G331" s="808"/>
    </row>
    <row r="332" spans="6:7" s="296" customFormat="1" ht="12.75" x14ac:dyDescent="0.2">
      <c r="F332" s="808"/>
      <c r="G332" s="808"/>
    </row>
    <row r="333" spans="6:7" s="296" customFormat="1" ht="12.75" x14ac:dyDescent="0.2">
      <c r="F333" s="808"/>
      <c r="G333" s="808"/>
    </row>
    <row r="334" spans="6:7" s="296" customFormat="1" ht="12.75" x14ac:dyDescent="0.2">
      <c r="F334" s="808"/>
      <c r="G334" s="808"/>
    </row>
    <row r="335" spans="6:7" s="296" customFormat="1" ht="12.75" x14ac:dyDescent="0.2">
      <c r="F335" s="808"/>
      <c r="G335" s="808"/>
    </row>
    <row r="336" spans="6:7" s="296" customFormat="1" ht="12.75" x14ac:dyDescent="0.2">
      <c r="F336" s="808"/>
      <c r="G336" s="808"/>
    </row>
    <row r="337" spans="6:7" s="296" customFormat="1" ht="12.75" x14ac:dyDescent="0.2">
      <c r="F337" s="808"/>
      <c r="G337" s="808"/>
    </row>
    <row r="338" spans="6:7" s="296" customFormat="1" ht="12.75" x14ac:dyDescent="0.2">
      <c r="F338" s="808"/>
      <c r="G338" s="808"/>
    </row>
    <row r="339" spans="6:7" s="296" customFormat="1" ht="12.75" x14ac:dyDescent="0.2">
      <c r="F339" s="808"/>
      <c r="G339" s="808"/>
    </row>
    <row r="340" spans="6:7" s="296" customFormat="1" ht="12.75" x14ac:dyDescent="0.2">
      <c r="F340" s="808"/>
      <c r="G340" s="808"/>
    </row>
    <row r="341" spans="6:7" s="296" customFormat="1" ht="12.75" x14ac:dyDescent="0.2">
      <c r="F341" s="808"/>
      <c r="G341" s="808"/>
    </row>
    <row r="342" spans="6:7" s="296" customFormat="1" ht="12.75" x14ac:dyDescent="0.2">
      <c r="F342" s="808"/>
      <c r="G342" s="808"/>
    </row>
    <row r="343" spans="6:7" s="296" customFormat="1" ht="12.75" x14ac:dyDescent="0.2">
      <c r="F343" s="808"/>
      <c r="G343" s="808"/>
    </row>
    <row r="344" spans="6:7" s="296" customFormat="1" ht="12.75" x14ac:dyDescent="0.2">
      <c r="F344" s="808"/>
      <c r="G344" s="808"/>
    </row>
    <row r="345" spans="6:7" s="296" customFormat="1" ht="12.75" x14ac:dyDescent="0.2">
      <c r="F345" s="808"/>
      <c r="G345" s="808"/>
    </row>
    <row r="346" spans="6:7" s="296" customFormat="1" ht="12.75" x14ac:dyDescent="0.2">
      <c r="F346" s="808"/>
      <c r="G346" s="808"/>
    </row>
    <row r="347" spans="6:7" s="296" customFormat="1" ht="12.75" x14ac:dyDescent="0.2">
      <c r="F347" s="808"/>
      <c r="G347" s="808"/>
    </row>
    <row r="348" spans="6:7" s="296" customFormat="1" ht="12.75" x14ac:dyDescent="0.2">
      <c r="F348" s="808"/>
      <c r="G348" s="808"/>
    </row>
    <row r="349" spans="6:7" s="296" customFormat="1" ht="12.75" x14ac:dyDescent="0.2">
      <c r="F349" s="808"/>
      <c r="G349" s="808"/>
    </row>
    <row r="350" spans="6:7" s="296" customFormat="1" ht="12.75" x14ac:dyDescent="0.2">
      <c r="F350" s="808"/>
      <c r="G350" s="808"/>
    </row>
    <row r="351" spans="6:7" s="296" customFormat="1" ht="12.75" x14ac:dyDescent="0.2">
      <c r="F351" s="808"/>
      <c r="G351" s="808"/>
    </row>
    <row r="352" spans="6:7" s="296" customFormat="1" ht="12.75" x14ac:dyDescent="0.2">
      <c r="F352" s="808"/>
      <c r="G352" s="808"/>
    </row>
    <row r="353" spans="6:7" s="296" customFormat="1" ht="12.75" x14ac:dyDescent="0.2">
      <c r="F353" s="808"/>
      <c r="G353" s="808"/>
    </row>
    <row r="354" spans="6:7" s="296" customFormat="1" ht="12.75" x14ac:dyDescent="0.2">
      <c r="F354" s="808"/>
      <c r="G354" s="808"/>
    </row>
    <row r="355" spans="6:7" s="296" customFormat="1" ht="12.75" x14ac:dyDescent="0.2">
      <c r="F355" s="808"/>
      <c r="G355" s="808"/>
    </row>
    <row r="356" spans="6:7" s="296" customFormat="1" ht="12.75" x14ac:dyDescent="0.2">
      <c r="F356" s="808"/>
      <c r="G356" s="808"/>
    </row>
    <row r="357" spans="6:7" s="296" customFormat="1" ht="12.75" x14ac:dyDescent="0.2">
      <c r="F357" s="808"/>
      <c r="G357" s="808"/>
    </row>
    <row r="358" spans="6:7" s="296" customFormat="1" ht="12.75" x14ac:dyDescent="0.2">
      <c r="F358" s="808"/>
      <c r="G358" s="808"/>
    </row>
    <row r="359" spans="6:7" s="296" customFormat="1" ht="12.75" x14ac:dyDescent="0.2">
      <c r="F359" s="808"/>
      <c r="G359" s="808"/>
    </row>
    <row r="360" spans="6:7" s="296" customFormat="1" ht="12.75" x14ac:dyDescent="0.2">
      <c r="F360" s="808"/>
      <c r="G360" s="808"/>
    </row>
    <row r="361" spans="6:7" s="296" customFormat="1" ht="12.75" x14ac:dyDescent="0.2">
      <c r="F361" s="808"/>
      <c r="G361" s="808"/>
    </row>
    <row r="362" spans="6:7" s="296" customFormat="1" ht="12.75" x14ac:dyDescent="0.2">
      <c r="F362" s="808"/>
      <c r="G362" s="808"/>
    </row>
    <row r="363" spans="6:7" s="296" customFormat="1" ht="12.75" x14ac:dyDescent="0.2">
      <c r="F363" s="808"/>
      <c r="G363" s="808"/>
    </row>
    <row r="364" spans="6:7" s="296" customFormat="1" ht="12.75" x14ac:dyDescent="0.2">
      <c r="F364" s="808"/>
      <c r="G364" s="808"/>
    </row>
    <row r="365" spans="6:7" s="296" customFormat="1" ht="12.75" x14ac:dyDescent="0.2">
      <c r="F365" s="808"/>
      <c r="G365" s="808"/>
    </row>
    <row r="366" spans="6:7" s="296" customFormat="1" ht="12.75" x14ac:dyDescent="0.2">
      <c r="F366" s="808"/>
      <c r="G366" s="808"/>
    </row>
    <row r="367" spans="6:7" s="296" customFormat="1" ht="12.75" x14ac:dyDescent="0.2">
      <c r="F367" s="808"/>
      <c r="G367" s="808"/>
    </row>
    <row r="368" spans="6:7" s="296" customFormat="1" ht="12.75" x14ac:dyDescent="0.2">
      <c r="F368" s="808"/>
      <c r="G368" s="808"/>
    </row>
    <row r="369" spans="6:7" s="296" customFormat="1" ht="12.75" x14ac:dyDescent="0.2">
      <c r="F369" s="808"/>
      <c r="G369" s="808"/>
    </row>
    <row r="370" spans="6:7" s="296" customFormat="1" ht="12.75" x14ac:dyDescent="0.2">
      <c r="F370" s="808"/>
      <c r="G370" s="808"/>
    </row>
    <row r="371" spans="6:7" s="296" customFormat="1" ht="12.75" x14ac:dyDescent="0.2">
      <c r="F371" s="808"/>
      <c r="G371" s="808"/>
    </row>
    <row r="372" spans="6:7" s="296" customFormat="1" ht="12.75" x14ac:dyDescent="0.2">
      <c r="F372" s="808"/>
      <c r="G372" s="808"/>
    </row>
    <row r="373" spans="6:7" s="296" customFormat="1" ht="12.75" x14ac:dyDescent="0.2">
      <c r="F373" s="808"/>
      <c r="G373" s="808"/>
    </row>
    <row r="374" spans="6:7" s="296" customFormat="1" ht="12.75" x14ac:dyDescent="0.2">
      <c r="F374" s="808"/>
      <c r="G374" s="808"/>
    </row>
    <row r="375" spans="6:7" s="296" customFormat="1" ht="12.75" x14ac:dyDescent="0.2">
      <c r="F375" s="808"/>
      <c r="G375" s="808"/>
    </row>
    <row r="376" spans="6:7" s="296" customFormat="1" ht="12.75" x14ac:dyDescent="0.2">
      <c r="F376" s="808"/>
      <c r="G376" s="808"/>
    </row>
    <row r="377" spans="6:7" s="296" customFormat="1" ht="12.75" x14ac:dyDescent="0.2">
      <c r="F377" s="808"/>
      <c r="G377" s="808"/>
    </row>
    <row r="378" spans="6:7" s="296" customFormat="1" ht="12.75" x14ac:dyDescent="0.2">
      <c r="F378" s="808"/>
      <c r="G378" s="808"/>
    </row>
    <row r="379" spans="6:7" s="296" customFormat="1" ht="12.75" x14ac:dyDescent="0.2">
      <c r="F379" s="808"/>
      <c r="G379" s="808"/>
    </row>
    <row r="380" spans="6:7" s="296" customFormat="1" ht="12.75" x14ac:dyDescent="0.2">
      <c r="F380" s="808"/>
      <c r="G380" s="808"/>
    </row>
    <row r="381" spans="6:7" s="296" customFormat="1" ht="12.75" x14ac:dyDescent="0.2">
      <c r="F381" s="808"/>
      <c r="G381" s="808"/>
    </row>
    <row r="382" spans="6:7" s="296" customFormat="1" ht="12.75" x14ac:dyDescent="0.2">
      <c r="F382" s="808"/>
      <c r="G382" s="808"/>
    </row>
    <row r="383" spans="6:7" s="296" customFormat="1" ht="12.75" x14ac:dyDescent="0.2">
      <c r="F383" s="808"/>
      <c r="G383" s="808"/>
    </row>
    <row r="384" spans="6:7" s="296" customFormat="1" ht="12.75" x14ac:dyDescent="0.2">
      <c r="F384" s="808"/>
      <c r="G384" s="808"/>
    </row>
    <row r="385" spans="6:7" s="296" customFormat="1" ht="12.75" x14ac:dyDescent="0.2">
      <c r="F385" s="808"/>
      <c r="G385" s="808"/>
    </row>
    <row r="386" spans="6:7" s="296" customFormat="1" ht="12.75" x14ac:dyDescent="0.2">
      <c r="F386" s="808"/>
      <c r="G386" s="808"/>
    </row>
    <row r="387" spans="6:7" s="296" customFormat="1" ht="12.75" x14ac:dyDescent="0.2">
      <c r="F387" s="808"/>
      <c r="G387" s="808"/>
    </row>
    <row r="388" spans="6:7" s="296" customFormat="1" ht="12.75" x14ac:dyDescent="0.2">
      <c r="F388" s="808"/>
      <c r="G388" s="808"/>
    </row>
    <row r="389" spans="6:7" s="296" customFormat="1" ht="12.75" x14ac:dyDescent="0.2">
      <c r="F389" s="808"/>
      <c r="G389" s="808"/>
    </row>
    <row r="390" spans="6:7" s="296" customFormat="1" ht="12.75" x14ac:dyDescent="0.2">
      <c r="F390" s="808"/>
      <c r="G390" s="808"/>
    </row>
    <row r="391" spans="6:7" s="296" customFormat="1" ht="12.75" x14ac:dyDescent="0.2">
      <c r="F391" s="808"/>
      <c r="G391" s="808"/>
    </row>
    <row r="392" spans="6:7" s="296" customFormat="1" ht="12.75" x14ac:dyDescent="0.2">
      <c r="F392" s="808"/>
      <c r="G392" s="808"/>
    </row>
    <row r="393" spans="6:7" s="296" customFormat="1" ht="12.75" x14ac:dyDescent="0.2">
      <c r="F393" s="808"/>
      <c r="G393" s="808"/>
    </row>
    <row r="394" spans="6:7" s="296" customFormat="1" ht="12.75" x14ac:dyDescent="0.2">
      <c r="F394" s="808"/>
      <c r="G394" s="808"/>
    </row>
    <row r="395" spans="6:7" s="296" customFormat="1" ht="12.75" x14ac:dyDescent="0.2">
      <c r="F395" s="808"/>
      <c r="G395" s="808"/>
    </row>
    <row r="396" spans="6:7" s="296" customFormat="1" ht="12.75" x14ac:dyDescent="0.2">
      <c r="F396" s="808"/>
      <c r="G396" s="808"/>
    </row>
    <row r="397" spans="6:7" s="296" customFormat="1" ht="12.75" x14ac:dyDescent="0.2">
      <c r="F397" s="808"/>
      <c r="G397" s="808"/>
    </row>
    <row r="398" spans="6:7" s="296" customFormat="1" ht="12.75" x14ac:dyDescent="0.2">
      <c r="F398" s="808"/>
      <c r="G398" s="808"/>
    </row>
    <row r="399" spans="6:7" s="296" customFormat="1" ht="12.75" x14ac:dyDescent="0.2">
      <c r="F399" s="808"/>
      <c r="G399" s="808"/>
    </row>
  </sheetData>
  <sheetProtection algorithmName="SHA-512" hashValue="6kr27VCUR01gQH4Ahpg+4DjAXphTkz8OHUClMf1wCuJ8ar+SBJ6IHYyQ29ql+Deo6u1joza8d4izHGC1Z4z8Jg==" saltValue="aMRU+YMbovCuJl0WmXIQLQ==" spinCount="100000" sheet="1" objects="1" scenarios="1"/>
  <mergeCells count="7">
    <mergeCell ref="A164:G164"/>
    <mergeCell ref="B3:C4"/>
    <mergeCell ref="D3:D4"/>
    <mergeCell ref="A160:G160"/>
    <mergeCell ref="A161:G161"/>
    <mergeCell ref="A162:G162"/>
    <mergeCell ref="A163:G163"/>
  </mergeCells>
  <pageMargins left="0.7" right="0.7" top="0.75" bottom="0.75" header="0.3" footer="0.3"/>
  <pageSetup scale="88" fitToHeight="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C22"/>
  <sheetViews>
    <sheetView zoomScaleNormal="100" workbookViewId="0">
      <selection activeCell="I16" sqref="I16"/>
    </sheetView>
  </sheetViews>
  <sheetFormatPr defaultRowHeight="12.75" x14ac:dyDescent="0.2"/>
  <cols>
    <col min="1" max="1" width="30.140625" customWidth="1"/>
    <col min="2" max="2" width="25.85546875" style="48" customWidth="1"/>
    <col min="3" max="3" width="14" style="48" customWidth="1"/>
  </cols>
  <sheetData>
    <row r="1" spans="1:3" ht="31.5" x14ac:dyDescent="0.25">
      <c r="A1" s="32" t="s">
        <v>580</v>
      </c>
      <c r="B1" s="33"/>
      <c r="C1" s="33"/>
    </row>
    <row r="2" spans="1:3" ht="13.5" thickBot="1" x14ac:dyDescent="0.25">
      <c r="A2" s="33"/>
      <c r="B2" s="33"/>
      <c r="C2" s="33"/>
    </row>
    <row r="3" spans="1:3" ht="51" customHeight="1" thickTop="1" x14ac:dyDescent="0.2">
      <c r="A3" s="34" t="s">
        <v>636</v>
      </c>
      <c r="B3" s="35" t="s">
        <v>637</v>
      </c>
      <c r="C3" s="36" t="s">
        <v>581</v>
      </c>
    </row>
    <row r="4" spans="1:3" ht="26.1" customHeight="1" x14ac:dyDescent="0.2">
      <c r="A4" s="1034" t="s">
        <v>638</v>
      </c>
      <c r="B4" s="1035"/>
      <c r="C4" s="1036"/>
    </row>
    <row r="5" spans="1:3" ht="51" x14ac:dyDescent="0.2">
      <c r="A5" s="1029" t="s">
        <v>314</v>
      </c>
      <c r="B5" s="37" t="s">
        <v>187</v>
      </c>
      <c r="C5" s="38">
        <v>100</v>
      </c>
    </row>
    <row r="6" spans="1:3" ht="38.25" x14ac:dyDescent="0.2">
      <c r="A6" s="1030"/>
      <c r="B6" s="37" t="s">
        <v>4</v>
      </c>
      <c r="C6" s="38">
        <v>500</v>
      </c>
    </row>
    <row r="7" spans="1:3" ht="25.5" x14ac:dyDescent="0.2">
      <c r="A7" s="1031"/>
      <c r="B7" s="37" t="s">
        <v>282</v>
      </c>
      <c r="C7" s="38">
        <v>1000</v>
      </c>
    </row>
    <row r="8" spans="1:3" ht="51" x14ac:dyDescent="0.2">
      <c r="A8" s="1029" t="s">
        <v>315</v>
      </c>
      <c r="B8" s="37" t="s">
        <v>187</v>
      </c>
      <c r="C8" s="38">
        <v>500</v>
      </c>
    </row>
    <row r="9" spans="1:3" ht="38.25" x14ac:dyDescent="0.2">
      <c r="A9" s="1032"/>
      <c r="B9" s="37" t="s">
        <v>4</v>
      </c>
      <c r="C9" s="38">
        <v>1000</v>
      </c>
    </row>
    <row r="10" spans="1:3" ht="25.5" x14ac:dyDescent="0.2">
      <c r="A10" s="1033"/>
      <c r="B10" s="37" t="s">
        <v>282</v>
      </c>
      <c r="C10" s="38">
        <v>2500</v>
      </c>
    </row>
    <row r="11" spans="1:3" ht="26.1" customHeight="1" x14ac:dyDescent="0.2">
      <c r="A11" s="1037" t="s">
        <v>283</v>
      </c>
      <c r="B11" s="949"/>
      <c r="C11" s="948"/>
    </row>
    <row r="12" spans="1:3" ht="51" x14ac:dyDescent="0.2">
      <c r="A12" s="1029" t="s">
        <v>314</v>
      </c>
      <c r="B12" s="37" t="s">
        <v>187</v>
      </c>
      <c r="C12" s="38">
        <v>500</v>
      </c>
    </row>
    <row r="13" spans="1:3" ht="38.25" x14ac:dyDescent="0.2">
      <c r="A13" s="1030"/>
      <c r="B13" s="37" t="s">
        <v>4</v>
      </c>
      <c r="C13" s="38">
        <v>1000</v>
      </c>
    </row>
    <row r="14" spans="1:3" ht="25.5" x14ac:dyDescent="0.2">
      <c r="A14" s="1031"/>
      <c r="B14" s="37" t="s">
        <v>282</v>
      </c>
      <c r="C14" s="38">
        <v>2500</v>
      </c>
    </row>
    <row r="15" spans="1:3" ht="51" x14ac:dyDescent="0.2">
      <c r="A15" s="1029" t="s">
        <v>315</v>
      </c>
      <c r="B15" s="37" t="s">
        <v>187</v>
      </c>
      <c r="C15" s="38">
        <v>1000</v>
      </c>
    </row>
    <row r="16" spans="1:3" ht="38.25" x14ac:dyDescent="0.2">
      <c r="A16" s="1032"/>
      <c r="B16" s="37" t="s">
        <v>4</v>
      </c>
      <c r="C16" s="38">
        <v>2500</v>
      </c>
    </row>
    <row r="17" spans="1:3" ht="26.25" thickBot="1" x14ac:dyDescent="0.25">
      <c r="A17" s="1033"/>
      <c r="B17" s="39" t="s">
        <v>282</v>
      </c>
      <c r="C17" s="40">
        <v>5000</v>
      </c>
    </row>
    <row r="18" spans="1:3" ht="13.5" thickTop="1" x14ac:dyDescent="0.2">
      <c r="A18" s="41"/>
      <c r="B18" s="42"/>
      <c r="C18" s="43"/>
    </row>
    <row r="19" spans="1:3" x14ac:dyDescent="0.2">
      <c r="A19" s="19" t="s">
        <v>298</v>
      </c>
      <c r="B19" s="44"/>
      <c r="C19" s="45"/>
    </row>
    <row r="20" spans="1:3" ht="13.5" thickBot="1" x14ac:dyDescent="0.25">
      <c r="A20" s="21" t="s">
        <v>684</v>
      </c>
      <c r="B20" s="46"/>
      <c r="C20" s="47"/>
    </row>
    <row r="21" spans="1:3" ht="13.5" thickTop="1" x14ac:dyDescent="0.2">
      <c r="A21" s="5"/>
    </row>
    <row r="22" spans="1:3" x14ac:dyDescent="0.2">
      <c r="A22" s="5"/>
    </row>
  </sheetData>
  <sheetProtection algorithmName="SHA-512" hashValue="FPu8X+UNaao1ZQlhI8hpToO5Kpjq8IAwh9T5faI2gYlLkZkH/bJybWRHDGjikCwk50QIQMsyZsFudFxO5ZtE2A==" saltValue="LVmBK7T/o35QWBDdnAsolA==" spinCount="100000" sheet="1" objects="1" scenarios="1"/>
  <mergeCells count="6">
    <mergeCell ref="A12:A14"/>
    <mergeCell ref="A15:A17"/>
    <mergeCell ref="A4:C4"/>
    <mergeCell ref="A11:C11"/>
    <mergeCell ref="A5:A7"/>
    <mergeCell ref="A8:A10"/>
  </mergeCells>
  <phoneticPr fontId="0" type="noConversion"/>
  <printOptions horizontalCentered="1"/>
  <pageMargins left="0.17" right="0.16" top="0.53" bottom="1" header="0.5" footer="0.5"/>
  <pageSetup orientation="portrait" r:id="rId1"/>
  <headerFooter alignWithMargins="0">
    <oddFooter>&amp;LHawai'i DOH
Fall 2017&amp;C&amp;8Page &amp;P of &amp;N&amp;R&amp;A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J180"/>
  <sheetViews>
    <sheetView zoomScale="80" zoomScaleNormal="80" workbookViewId="0">
      <pane ySplit="2115" topLeftCell="A4" activePane="bottomLeft"/>
      <selection activeCell="I16" sqref="I16"/>
      <selection pane="bottomLeft" activeCell="I16" sqref="I16"/>
    </sheetView>
  </sheetViews>
  <sheetFormatPr defaultColWidth="9.140625" defaultRowHeight="11.25" x14ac:dyDescent="0.2"/>
  <cols>
    <col min="1" max="1" width="40.7109375" style="112" customWidth="1"/>
    <col min="2" max="3" width="12.7109375" style="116" customWidth="1"/>
    <col min="4" max="5" width="12.5703125" style="116" customWidth="1"/>
    <col min="6" max="6" width="12.5703125" style="488" customWidth="1"/>
    <col min="7" max="8" width="14.5703125" style="742" customWidth="1"/>
    <col min="9" max="9" width="13.28515625" style="742" customWidth="1"/>
    <col min="10" max="10" width="12.7109375" style="125" customWidth="1"/>
    <col min="11" max="16384" width="9.140625" style="112"/>
  </cols>
  <sheetData>
    <row r="1" spans="1:10" s="107" customFormat="1" ht="30" customHeight="1" x14ac:dyDescent="0.25">
      <c r="A1" s="991" t="s">
        <v>155</v>
      </c>
      <c r="B1" s="955"/>
      <c r="C1" s="955"/>
      <c r="D1" s="955"/>
      <c r="E1" s="955"/>
      <c r="F1" s="955"/>
      <c r="G1" s="955"/>
      <c r="H1" s="955"/>
      <c r="I1" s="955"/>
      <c r="J1" s="955"/>
    </row>
    <row r="2" spans="1:10" s="107" customFormat="1" ht="15.95" customHeight="1" thickBot="1" x14ac:dyDescent="0.25">
      <c r="A2" s="565"/>
      <c r="B2" s="108"/>
      <c r="C2" s="108"/>
      <c r="D2" s="363"/>
      <c r="E2" s="363"/>
      <c r="F2" s="365"/>
      <c r="G2" s="565"/>
      <c r="H2" s="565"/>
      <c r="I2" s="565"/>
      <c r="J2" s="809"/>
    </row>
    <row r="3" spans="1:10" s="110" customFormat="1" ht="72" customHeight="1" thickTop="1" thickBot="1" x14ac:dyDescent="0.25">
      <c r="A3" s="599" t="s">
        <v>523</v>
      </c>
      <c r="B3" s="252" t="s">
        <v>781</v>
      </c>
      <c r="C3" s="253" t="s">
        <v>782</v>
      </c>
      <c r="D3" s="252" t="s">
        <v>783</v>
      </c>
      <c r="E3" s="253" t="s">
        <v>579</v>
      </c>
      <c r="F3" s="810" t="s">
        <v>5</v>
      </c>
      <c r="G3" s="811" t="s">
        <v>729</v>
      </c>
      <c r="H3" s="812" t="s">
        <v>730</v>
      </c>
      <c r="I3" s="812" t="s">
        <v>6</v>
      </c>
      <c r="J3" s="813" t="s">
        <v>7</v>
      </c>
    </row>
    <row r="4" spans="1:10" s="110" customFormat="1" x14ac:dyDescent="0.2">
      <c r="A4" s="138" t="s">
        <v>477</v>
      </c>
      <c r="B4" s="351">
        <v>1000</v>
      </c>
      <c r="C4" s="264">
        <v>2500</v>
      </c>
      <c r="D4" s="351">
        <v>1000</v>
      </c>
      <c r="E4" s="264">
        <v>2500</v>
      </c>
      <c r="F4" s="401" t="s">
        <v>460</v>
      </c>
      <c r="G4" s="814" t="s">
        <v>8</v>
      </c>
      <c r="H4" s="815">
        <v>513</v>
      </c>
      <c r="I4" s="786">
        <v>0.08</v>
      </c>
      <c r="J4" s="287">
        <v>5.6249999999999994E-2</v>
      </c>
    </row>
    <row r="5" spans="1:10" s="110" customFormat="1" x14ac:dyDescent="0.2">
      <c r="A5" s="111" t="s">
        <v>478</v>
      </c>
      <c r="B5" s="351">
        <v>500</v>
      </c>
      <c r="C5" s="264">
        <v>1000</v>
      </c>
      <c r="D5" s="351">
        <v>500</v>
      </c>
      <c r="E5" s="264">
        <v>1000</v>
      </c>
      <c r="F5" s="401" t="s">
        <v>460</v>
      </c>
      <c r="G5" s="814" t="s">
        <v>201</v>
      </c>
      <c r="H5" s="815" t="s">
        <v>292</v>
      </c>
      <c r="I5" s="786" t="s">
        <v>292</v>
      </c>
      <c r="J5" s="287" t="s">
        <v>292</v>
      </c>
    </row>
    <row r="6" spans="1:10" s="110" customFormat="1" x14ac:dyDescent="0.2">
      <c r="A6" s="111" t="s">
        <v>479</v>
      </c>
      <c r="B6" s="351">
        <v>500</v>
      </c>
      <c r="C6" s="264">
        <v>1000</v>
      </c>
      <c r="D6" s="351">
        <v>500</v>
      </c>
      <c r="E6" s="264">
        <v>1000</v>
      </c>
      <c r="F6" s="401">
        <v>115902.89308176102</v>
      </c>
      <c r="G6" s="814">
        <v>270</v>
      </c>
      <c r="H6" s="815">
        <v>30862</v>
      </c>
      <c r="I6" s="786">
        <v>13</v>
      </c>
      <c r="J6" s="287">
        <v>20.76923076923077</v>
      </c>
    </row>
    <row r="7" spans="1:10" s="110" customFormat="1" x14ac:dyDescent="0.2">
      <c r="A7" s="111" t="s">
        <v>480</v>
      </c>
      <c r="B7" s="351">
        <v>1000</v>
      </c>
      <c r="C7" s="264">
        <v>2500</v>
      </c>
      <c r="D7" s="351">
        <v>1000</v>
      </c>
      <c r="E7" s="264">
        <v>2500</v>
      </c>
      <c r="F7" s="401" t="s">
        <v>460</v>
      </c>
      <c r="G7" s="814" t="s">
        <v>9</v>
      </c>
      <c r="H7" s="815">
        <v>263</v>
      </c>
      <c r="I7" s="786">
        <v>1.7000000000000001E-2</v>
      </c>
      <c r="J7" s="287">
        <v>1.3529411764705882E-3</v>
      </c>
    </row>
    <row r="8" spans="1:10" s="110" customFormat="1" x14ac:dyDescent="0.2">
      <c r="A8" s="111" t="s">
        <v>133</v>
      </c>
      <c r="B8" s="351">
        <v>500</v>
      </c>
      <c r="C8" s="264">
        <v>1000</v>
      </c>
      <c r="D8" s="351">
        <v>500</v>
      </c>
      <c r="E8" s="264">
        <v>1000</v>
      </c>
      <c r="F8" s="401" t="s">
        <v>460</v>
      </c>
      <c r="G8" s="814">
        <v>2.74E-6</v>
      </c>
      <c r="H8" s="815" t="s">
        <v>292</v>
      </c>
      <c r="I8" s="786" t="s">
        <v>292</v>
      </c>
      <c r="J8" s="287" t="s">
        <v>292</v>
      </c>
    </row>
    <row r="9" spans="1:10" s="110" customFormat="1" x14ac:dyDescent="0.2">
      <c r="A9" s="111" t="s">
        <v>134</v>
      </c>
      <c r="B9" s="351">
        <v>500</v>
      </c>
      <c r="C9" s="264">
        <v>1000</v>
      </c>
      <c r="D9" s="351">
        <v>500</v>
      </c>
      <c r="E9" s="264">
        <v>1000</v>
      </c>
      <c r="F9" s="401" t="s">
        <v>460</v>
      </c>
      <c r="G9" s="814">
        <v>1.07E-4</v>
      </c>
      <c r="H9" s="815" t="s">
        <v>292</v>
      </c>
      <c r="I9" s="786" t="s">
        <v>292</v>
      </c>
      <c r="J9" s="287" t="s">
        <v>292</v>
      </c>
    </row>
    <row r="10" spans="1:10" s="110" customFormat="1" x14ac:dyDescent="0.2">
      <c r="A10" s="111" t="s">
        <v>68</v>
      </c>
      <c r="B10" s="351">
        <v>500</v>
      </c>
      <c r="C10" s="264">
        <v>1000</v>
      </c>
      <c r="D10" s="351">
        <v>500</v>
      </c>
      <c r="E10" s="264">
        <v>1000</v>
      </c>
      <c r="F10" s="401" t="s">
        <v>460</v>
      </c>
      <c r="G10" s="814">
        <v>1.07E-4</v>
      </c>
      <c r="H10" s="815" t="s">
        <v>292</v>
      </c>
      <c r="I10" s="786" t="s">
        <v>292</v>
      </c>
      <c r="J10" s="287" t="s">
        <v>292</v>
      </c>
    </row>
    <row r="11" spans="1:10" s="110" customFormat="1" x14ac:dyDescent="0.2">
      <c r="A11" s="111" t="s">
        <v>481</v>
      </c>
      <c r="B11" s="351">
        <v>500</v>
      </c>
      <c r="C11" s="264">
        <v>1000</v>
      </c>
      <c r="D11" s="351">
        <v>500</v>
      </c>
      <c r="E11" s="264">
        <v>1000</v>
      </c>
      <c r="F11" s="401" t="s">
        <v>460</v>
      </c>
      <c r="G11" s="814" t="s">
        <v>10</v>
      </c>
      <c r="H11" s="815" t="s">
        <v>292</v>
      </c>
      <c r="I11" s="786" t="s">
        <v>292</v>
      </c>
      <c r="J11" s="287" t="s">
        <v>292</v>
      </c>
    </row>
    <row r="12" spans="1:10" s="110" customFormat="1" x14ac:dyDescent="0.2">
      <c r="A12" s="111" t="s">
        <v>482</v>
      </c>
      <c r="B12" s="351">
        <v>1000</v>
      </c>
      <c r="C12" s="264">
        <v>2500</v>
      </c>
      <c r="D12" s="351">
        <v>1000</v>
      </c>
      <c r="E12" s="264">
        <v>2500</v>
      </c>
      <c r="F12" s="401" t="s">
        <v>460</v>
      </c>
      <c r="G12" s="814" t="s">
        <v>292</v>
      </c>
      <c r="H12" s="815" t="s">
        <v>292</v>
      </c>
      <c r="I12" s="786" t="s">
        <v>292</v>
      </c>
      <c r="J12" s="287" t="s">
        <v>292</v>
      </c>
    </row>
    <row r="13" spans="1:10" s="110" customFormat="1" x14ac:dyDescent="0.2">
      <c r="A13" s="111" t="s">
        <v>584</v>
      </c>
      <c r="B13" s="351">
        <v>1000</v>
      </c>
      <c r="C13" s="264">
        <v>2500</v>
      </c>
      <c r="D13" s="351">
        <v>1000</v>
      </c>
      <c r="E13" s="264">
        <v>2500</v>
      </c>
      <c r="F13" s="401" t="s">
        <v>460</v>
      </c>
      <c r="G13" s="814" t="s">
        <v>292</v>
      </c>
      <c r="H13" s="815" t="s">
        <v>292</v>
      </c>
      <c r="I13" s="786" t="s">
        <v>292</v>
      </c>
      <c r="J13" s="287" t="s">
        <v>292</v>
      </c>
    </row>
    <row r="14" spans="1:10" s="110" customFormat="1" x14ac:dyDescent="0.2">
      <c r="A14" s="111" t="s">
        <v>69</v>
      </c>
      <c r="B14" s="351">
        <v>500</v>
      </c>
      <c r="C14" s="264">
        <v>1000</v>
      </c>
      <c r="D14" s="351">
        <v>500</v>
      </c>
      <c r="E14" s="264">
        <v>1000</v>
      </c>
      <c r="F14" s="401" t="s">
        <v>460</v>
      </c>
      <c r="G14" s="814">
        <v>2.8900000000000001E-7</v>
      </c>
      <c r="H14" s="815" t="s">
        <v>292</v>
      </c>
      <c r="I14" s="786" t="s">
        <v>292</v>
      </c>
      <c r="J14" s="287" t="s">
        <v>292</v>
      </c>
    </row>
    <row r="15" spans="1:10" s="110" customFormat="1" x14ac:dyDescent="0.2">
      <c r="A15" s="111" t="s">
        <v>585</v>
      </c>
      <c r="B15" s="351">
        <v>1000</v>
      </c>
      <c r="C15" s="264">
        <v>2500</v>
      </c>
      <c r="D15" s="351">
        <v>1000</v>
      </c>
      <c r="E15" s="264">
        <v>2500</v>
      </c>
      <c r="F15" s="401" t="s">
        <v>460</v>
      </c>
      <c r="G15" s="814" t="s">
        <v>292</v>
      </c>
      <c r="H15" s="815" t="s">
        <v>292</v>
      </c>
      <c r="I15" s="786" t="s">
        <v>292</v>
      </c>
      <c r="J15" s="287" t="s">
        <v>292</v>
      </c>
    </row>
    <row r="16" spans="1:10" s="110" customFormat="1" x14ac:dyDescent="0.2">
      <c r="A16" s="111" t="s">
        <v>964</v>
      </c>
      <c r="B16" s="351">
        <v>1000</v>
      </c>
      <c r="C16" s="264">
        <v>2500</v>
      </c>
      <c r="D16" s="351">
        <v>1000</v>
      </c>
      <c r="E16" s="264">
        <v>2500</v>
      </c>
      <c r="F16" s="401" t="s">
        <v>460</v>
      </c>
      <c r="G16" s="814" t="s">
        <v>292</v>
      </c>
      <c r="H16" s="815" t="s">
        <v>292</v>
      </c>
      <c r="I16" s="786" t="s">
        <v>292</v>
      </c>
      <c r="J16" s="287" t="s">
        <v>292</v>
      </c>
    </row>
    <row r="17" spans="1:10" s="110" customFormat="1" x14ac:dyDescent="0.2">
      <c r="A17" s="111" t="s">
        <v>586</v>
      </c>
      <c r="B17" s="351">
        <v>500</v>
      </c>
      <c r="C17" s="264">
        <v>1000</v>
      </c>
      <c r="D17" s="351">
        <v>500</v>
      </c>
      <c r="E17" s="264">
        <v>1000</v>
      </c>
      <c r="F17" s="401">
        <v>1874.7154088050313</v>
      </c>
      <c r="G17" s="814">
        <v>95</v>
      </c>
      <c r="H17" s="815">
        <v>4890</v>
      </c>
      <c r="I17" s="786">
        <v>1.5</v>
      </c>
      <c r="J17" s="287">
        <v>63.333333333333336</v>
      </c>
    </row>
    <row r="18" spans="1:10" s="110" customFormat="1" x14ac:dyDescent="0.2">
      <c r="A18" s="111" t="s">
        <v>587</v>
      </c>
      <c r="B18" s="351">
        <v>500</v>
      </c>
      <c r="C18" s="264">
        <v>1000</v>
      </c>
      <c r="D18" s="351">
        <v>500</v>
      </c>
      <c r="E18" s="264">
        <v>1000</v>
      </c>
      <c r="F18" s="401" t="s">
        <v>460</v>
      </c>
      <c r="G18" s="814" t="s">
        <v>11</v>
      </c>
      <c r="H18" s="815" t="s">
        <v>292</v>
      </c>
      <c r="I18" s="786" t="s">
        <v>292</v>
      </c>
      <c r="J18" s="287" t="s">
        <v>292</v>
      </c>
    </row>
    <row r="19" spans="1:10" s="110" customFormat="1" x14ac:dyDescent="0.2">
      <c r="A19" s="111" t="s">
        <v>588</v>
      </c>
      <c r="B19" s="351">
        <v>500</v>
      </c>
      <c r="C19" s="264">
        <v>1000</v>
      </c>
      <c r="D19" s="351">
        <v>500</v>
      </c>
      <c r="E19" s="264">
        <v>1000</v>
      </c>
      <c r="F19" s="401" t="s">
        <v>460</v>
      </c>
      <c r="G19" s="814" t="s">
        <v>365</v>
      </c>
      <c r="H19" s="815" t="s">
        <v>292</v>
      </c>
      <c r="I19" s="786" t="s">
        <v>292</v>
      </c>
      <c r="J19" s="287" t="s">
        <v>292</v>
      </c>
    </row>
    <row r="20" spans="1:10" s="110" customFormat="1" x14ac:dyDescent="0.2">
      <c r="A20" s="111" t="s">
        <v>589</v>
      </c>
      <c r="B20" s="351">
        <v>500</v>
      </c>
      <c r="C20" s="264">
        <v>1000</v>
      </c>
      <c r="D20" s="351">
        <v>500</v>
      </c>
      <c r="E20" s="264">
        <v>1000</v>
      </c>
      <c r="F20" s="401" t="s">
        <v>460</v>
      </c>
      <c r="G20" s="814" t="s">
        <v>12</v>
      </c>
      <c r="H20" s="815" t="s">
        <v>292</v>
      </c>
      <c r="I20" s="786" t="s">
        <v>292</v>
      </c>
      <c r="J20" s="287" t="s">
        <v>292</v>
      </c>
    </row>
    <row r="21" spans="1:10" s="110" customFormat="1" x14ac:dyDescent="0.2">
      <c r="A21" s="111" t="s">
        <v>590</v>
      </c>
      <c r="B21" s="351">
        <v>500</v>
      </c>
      <c r="C21" s="264">
        <v>1000</v>
      </c>
      <c r="D21" s="351">
        <v>500</v>
      </c>
      <c r="E21" s="264">
        <v>1000</v>
      </c>
      <c r="F21" s="401" t="s">
        <v>460</v>
      </c>
      <c r="G21" s="814" t="s">
        <v>364</v>
      </c>
      <c r="H21" s="815" t="s">
        <v>292</v>
      </c>
      <c r="I21" s="786" t="s">
        <v>292</v>
      </c>
      <c r="J21" s="287" t="s">
        <v>292</v>
      </c>
    </row>
    <row r="22" spans="1:10" s="110" customFormat="1" x14ac:dyDescent="0.2">
      <c r="A22" s="111" t="s">
        <v>591</v>
      </c>
      <c r="B22" s="351">
        <v>500</v>
      </c>
      <c r="C22" s="264">
        <v>1000</v>
      </c>
      <c r="D22" s="351">
        <v>500</v>
      </c>
      <c r="E22" s="264">
        <v>1000</v>
      </c>
      <c r="F22" s="401" t="s">
        <v>460</v>
      </c>
      <c r="G22" s="814" t="s">
        <v>13</v>
      </c>
      <c r="H22" s="815" t="s">
        <v>292</v>
      </c>
      <c r="I22" s="786" t="s">
        <v>292</v>
      </c>
      <c r="J22" s="287" t="s">
        <v>292</v>
      </c>
    </row>
    <row r="23" spans="1:10" s="110" customFormat="1" x14ac:dyDescent="0.2">
      <c r="A23" s="111" t="s">
        <v>100</v>
      </c>
      <c r="B23" s="351">
        <v>1000</v>
      </c>
      <c r="C23" s="264">
        <v>2500</v>
      </c>
      <c r="D23" s="351">
        <v>1000</v>
      </c>
      <c r="E23" s="264">
        <v>2500</v>
      </c>
      <c r="F23" s="401" t="s">
        <v>460</v>
      </c>
      <c r="G23" s="814" t="s">
        <v>292</v>
      </c>
      <c r="H23" s="815" t="s">
        <v>292</v>
      </c>
      <c r="I23" s="786" t="s">
        <v>292</v>
      </c>
      <c r="J23" s="287" t="s">
        <v>292</v>
      </c>
    </row>
    <row r="24" spans="1:10" s="110" customFormat="1" x14ac:dyDescent="0.2">
      <c r="A24" s="111" t="s">
        <v>195</v>
      </c>
      <c r="B24" s="351">
        <v>500</v>
      </c>
      <c r="C24" s="264">
        <v>1000</v>
      </c>
      <c r="D24" s="351">
        <v>500</v>
      </c>
      <c r="E24" s="264">
        <v>1000</v>
      </c>
      <c r="F24" s="401" t="s">
        <v>460</v>
      </c>
      <c r="G24" s="814">
        <v>5.0000000000000001E-3</v>
      </c>
      <c r="H24" s="815">
        <v>60</v>
      </c>
      <c r="I24" s="786">
        <v>9.4999999999999998E-3</v>
      </c>
      <c r="J24" s="287">
        <v>0.52631578947368418</v>
      </c>
    </row>
    <row r="25" spans="1:10" s="110" customFormat="1" x14ac:dyDescent="0.2">
      <c r="A25" s="111" t="s">
        <v>101</v>
      </c>
      <c r="B25" s="351">
        <v>500</v>
      </c>
      <c r="C25" s="264">
        <v>1000</v>
      </c>
      <c r="D25" s="351">
        <v>500</v>
      </c>
      <c r="E25" s="264">
        <v>1000</v>
      </c>
      <c r="F25" s="401">
        <v>5046.3512704402519</v>
      </c>
      <c r="G25" s="814" t="s">
        <v>366</v>
      </c>
      <c r="H25" s="815">
        <v>287</v>
      </c>
      <c r="I25" s="786" t="s">
        <v>367</v>
      </c>
      <c r="J25" s="287">
        <v>14.489795918367346</v>
      </c>
    </row>
    <row r="26" spans="1:10" s="110" customFormat="1" x14ac:dyDescent="0.2">
      <c r="A26" s="353" t="s">
        <v>927</v>
      </c>
      <c r="B26" s="351">
        <v>500</v>
      </c>
      <c r="C26" s="264">
        <v>793.69004465408796</v>
      </c>
      <c r="D26" s="351">
        <v>500</v>
      </c>
      <c r="E26" s="264">
        <v>1000</v>
      </c>
      <c r="F26" s="401">
        <v>793.69004465408796</v>
      </c>
      <c r="G26" s="814" t="s">
        <v>368</v>
      </c>
      <c r="H26" s="815">
        <v>2240</v>
      </c>
      <c r="I26" s="786">
        <v>0.32</v>
      </c>
      <c r="J26" s="287">
        <v>2.65625</v>
      </c>
    </row>
    <row r="27" spans="1:10" s="110" customFormat="1" x14ac:dyDescent="0.2">
      <c r="A27" s="111" t="s">
        <v>102</v>
      </c>
      <c r="B27" s="351">
        <v>500</v>
      </c>
      <c r="C27" s="264">
        <v>1000</v>
      </c>
      <c r="D27" s="351">
        <v>500</v>
      </c>
      <c r="E27" s="264">
        <v>1000</v>
      </c>
      <c r="F27" s="401" t="s">
        <v>460</v>
      </c>
      <c r="G27" s="814" t="s">
        <v>369</v>
      </c>
      <c r="H27" s="815" t="s">
        <v>292</v>
      </c>
      <c r="I27" s="786" t="s">
        <v>292</v>
      </c>
      <c r="J27" s="287" t="s">
        <v>292</v>
      </c>
    </row>
    <row r="28" spans="1:10" s="110" customFormat="1" x14ac:dyDescent="0.2">
      <c r="A28" s="111" t="s">
        <v>103</v>
      </c>
      <c r="B28" s="351">
        <v>1000</v>
      </c>
      <c r="C28" s="264">
        <v>2500</v>
      </c>
      <c r="D28" s="351">
        <v>1000</v>
      </c>
      <c r="E28" s="264">
        <v>2500</v>
      </c>
      <c r="F28" s="401" t="s">
        <v>460</v>
      </c>
      <c r="G28" s="814" t="s">
        <v>292</v>
      </c>
      <c r="H28" s="815" t="s">
        <v>292</v>
      </c>
      <c r="I28" s="786" t="s">
        <v>292</v>
      </c>
      <c r="J28" s="287" t="s">
        <v>292</v>
      </c>
    </row>
    <row r="29" spans="1:10" s="110" customFormat="1" x14ac:dyDescent="0.2">
      <c r="A29" s="111" t="s">
        <v>104</v>
      </c>
      <c r="B29" s="351">
        <v>932.0059079245284</v>
      </c>
      <c r="C29" s="264">
        <v>932.0059079245284</v>
      </c>
      <c r="D29" s="351">
        <v>1000</v>
      </c>
      <c r="E29" s="264">
        <v>2500</v>
      </c>
      <c r="F29" s="401">
        <v>932.0059079245284</v>
      </c>
      <c r="G29" s="814">
        <v>50</v>
      </c>
      <c r="H29" s="815">
        <v>11000000</v>
      </c>
      <c r="I29" s="786">
        <v>1680</v>
      </c>
      <c r="J29" s="287">
        <v>2.976190476190476E-2</v>
      </c>
    </row>
    <row r="30" spans="1:10" s="110" customFormat="1" x14ac:dyDescent="0.2">
      <c r="A30" s="111" t="s">
        <v>105</v>
      </c>
      <c r="B30" s="351">
        <v>500</v>
      </c>
      <c r="C30" s="264">
        <v>1000</v>
      </c>
      <c r="D30" s="351">
        <v>500</v>
      </c>
      <c r="E30" s="264">
        <v>1000</v>
      </c>
      <c r="F30" s="401" t="s">
        <v>460</v>
      </c>
      <c r="G30" s="814">
        <v>5.6</v>
      </c>
      <c r="H30" s="815">
        <v>13450</v>
      </c>
      <c r="I30" s="786">
        <v>1.3</v>
      </c>
      <c r="J30" s="287">
        <v>4.3076923076923075</v>
      </c>
    </row>
    <row r="31" spans="1:10" s="110" customFormat="1" x14ac:dyDescent="0.2">
      <c r="A31" s="111" t="s">
        <v>106</v>
      </c>
      <c r="B31" s="351">
        <v>500</v>
      </c>
      <c r="C31" s="264">
        <v>1000</v>
      </c>
      <c r="D31" s="351">
        <v>500</v>
      </c>
      <c r="E31" s="264">
        <v>1000</v>
      </c>
      <c r="F31" s="401">
        <v>3588.9092830188679</v>
      </c>
      <c r="G31" s="814">
        <v>1420</v>
      </c>
      <c r="H31" s="815">
        <v>80000</v>
      </c>
      <c r="I31" s="786">
        <v>20</v>
      </c>
      <c r="J31" s="287">
        <v>71</v>
      </c>
    </row>
    <row r="32" spans="1:10" s="110" customFormat="1" x14ac:dyDescent="0.2">
      <c r="A32" s="111" t="s">
        <v>107</v>
      </c>
      <c r="B32" s="351">
        <v>1000</v>
      </c>
      <c r="C32" s="264">
        <v>2500</v>
      </c>
      <c r="D32" s="351">
        <v>1000</v>
      </c>
      <c r="E32" s="264">
        <v>2500</v>
      </c>
      <c r="F32" s="401" t="s">
        <v>460</v>
      </c>
      <c r="G32" s="814" t="s">
        <v>292</v>
      </c>
      <c r="H32" s="815" t="s">
        <v>292</v>
      </c>
      <c r="I32" s="786" t="s">
        <v>292</v>
      </c>
      <c r="J32" s="287" t="s">
        <v>292</v>
      </c>
    </row>
    <row r="33" spans="1:10" s="110" customFormat="1" x14ac:dyDescent="0.2">
      <c r="A33" s="111" t="s">
        <v>108</v>
      </c>
      <c r="B33" s="351">
        <v>453.26214201257858</v>
      </c>
      <c r="C33" s="264">
        <v>453.26214201257858</v>
      </c>
      <c r="D33" s="351">
        <v>500</v>
      </c>
      <c r="E33" s="264">
        <v>1000</v>
      </c>
      <c r="F33" s="401">
        <v>453.26214201257858</v>
      </c>
      <c r="G33" s="814">
        <v>113</v>
      </c>
      <c r="H33" s="815">
        <v>63000</v>
      </c>
      <c r="I33" s="786">
        <v>10</v>
      </c>
      <c r="J33" s="287">
        <v>11.3</v>
      </c>
    </row>
    <row r="34" spans="1:10" s="110" customFormat="1" x14ac:dyDescent="0.2">
      <c r="A34" s="111" t="s">
        <v>524</v>
      </c>
      <c r="B34" s="351">
        <v>1000</v>
      </c>
      <c r="C34" s="264">
        <v>2500</v>
      </c>
      <c r="D34" s="351">
        <v>1000</v>
      </c>
      <c r="E34" s="264">
        <v>2500</v>
      </c>
      <c r="F34" s="401" t="s">
        <v>460</v>
      </c>
      <c r="G34" s="814" t="s">
        <v>370</v>
      </c>
      <c r="H34" s="815">
        <v>8.4</v>
      </c>
      <c r="I34" s="786">
        <v>4.9200000000000003E-4</v>
      </c>
      <c r="J34" s="287">
        <v>2.032520325203252E-2</v>
      </c>
    </row>
    <row r="35" spans="1:10" s="110" customFormat="1" x14ac:dyDescent="0.2">
      <c r="A35" s="111" t="s">
        <v>109</v>
      </c>
      <c r="B35" s="351">
        <v>1000</v>
      </c>
      <c r="C35" s="264">
        <v>2500</v>
      </c>
      <c r="D35" s="351">
        <v>1000</v>
      </c>
      <c r="E35" s="264">
        <v>2500</v>
      </c>
      <c r="F35" s="401" t="s">
        <v>460</v>
      </c>
      <c r="G35" s="814" t="s">
        <v>370</v>
      </c>
      <c r="H35" s="815" t="s">
        <v>292</v>
      </c>
      <c r="I35" s="786" t="s">
        <v>292</v>
      </c>
      <c r="J35" s="287" t="s">
        <v>292</v>
      </c>
    </row>
    <row r="36" spans="1:10" s="110" customFormat="1" x14ac:dyDescent="0.2">
      <c r="A36" s="111" t="s">
        <v>110</v>
      </c>
      <c r="B36" s="351">
        <v>500</v>
      </c>
      <c r="C36" s="264">
        <v>760.94901132075483</v>
      </c>
      <c r="D36" s="351">
        <v>500</v>
      </c>
      <c r="E36" s="264">
        <v>1000</v>
      </c>
      <c r="F36" s="401">
        <v>760.94901132075483</v>
      </c>
      <c r="G36" s="814">
        <v>11.8</v>
      </c>
      <c r="H36" s="815">
        <v>1000</v>
      </c>
      <c r="I36" s="786">
        <v>0.22</v>
      </c>
      <c r="J36" s="287">
        <v>53.63636363636364</v>
      </c>
    </row>
    <row r="37" spans="1:10" ht="11.25" customHeight="1" x14ac:dyDescent="0.2">
      <c r="A37" s="111" t="s">
        <v>669</v>
      </c>
      <c r="B37" s="351">
        <v>500</v>
      </c>
      <c r="C37" s="264">
        <v>1000</v>
      </c>
      <c r="D37" s="351">
        <v>500</v>
      </c>
      <c r="E37" s="264">
        <v>1000</v>
      </c>
      <c r="F37" s="401">
        <v>2117.4658377358492</v>
      </c>
      <c r="G37" s="814">
        <v>1008</v>
      </c>
      <c r="H37" s="815">
        <v>380000</v>
      </c>
      <c r="I37" s="786">
        <v>140</v>
      </c>
      <c r="J37" s="287">
        <v>7.2</v>
      </c>
    </row>
    <row r="38" spans="1:10" ht="11.25" customHeight="1" x14ac:dyDescent="0.2">
      <c r="A38" s="111" t="s">
        <v>111</v>
      </c>
      <c r="B38" s="351">
        <v>500</v>
      </c>
      <c r="C38" s="264">
        <v>1000</v>
      </c>
      <c r="D38" s="351">
        <v>500</v>
      </c>
      <c r="E38" s="264">
        <v>1000</v>
      </c>
      <c r="F38" s="401">
        <v>2538.5640000000003</v>
      </c>
      <c r="G38" s="814">
        <v>160</v>
      </c>
      <c r="H38" s="815">
        <v>421600</v>
      </c>
      <c r="I38" s="786">
        <v>85</v>
      </c>
      <c r="J38" s="287">
        <v>1.8823529411764706</v>
      </c>
    </row>
    <row r="39" spans="1:10" ht="11.25" customHeight="1" x14ac:dyDescent="0.2">
      <c r="A39" s="111" t="s">
        <v>670</v>
      </c>
      <c r="B39" s="351">
        <v>100</v>
      </c>
      <c r="C39" s="264">
        <v>500</v>
      </c>
      <c r="D39" s="351">
        <v>100</v>
      </c>
      <c r="E39" s="264">
        <v>500</v>
      </c>
      <c r="F39" s="401">
        <v>1316.5454188679244</v>
      </c>
      <c r="G39" s="814">
        <v>4300</v>
      </c>
      <c r="H39" s="815" t="s">
        <v>292</v>
      </c>
      <c r="I39" s="786" t="s">
        <v>292</v>
      </c>
      <c r="J39" s="287" t="s">
        <v>292</v>
      </c>
    </row>
    <row r="40" spans="1:10" ht="11.25" customHeight="1" x14ac:dyDescent="0.2">
      <c r="A40" s="111" t="s">
        <v>112</v>
      </c>
      <c r="B40" s="351">
        <v>100</v>
      </c>
      <c r="C40" s="264">
        <v>500</v>
      </c>
      <c r="D40" s="351">
        <v>100</v>
      </c>
      <c r="E40" s="264">
        <v>500</v>
      </c>
      <c r="F40" s="401">
        <v>27437.384023899369</v>
      </c>
      <c r="G40" s="814">
        <v>1.42</v>
      </c>
      <c r="H40" s="815">
        <v>19</v>
      </c>
      <c r="I40" s="786">
        <v>3.5999999999999999E-3</v>
      </c>
      <c r="J40" s="287">
        <v>394.44444444444446</v>
      </c>
    </row>
    <row r="41" spans="1:10" ht="11.25" customHeight="1" x14ac:dyDescent="0.2">
      <c r="A41" s="111" t="s">
        <v>522</v>
      </c>
      <c r="B41" s="351" t="s">
        <v>292</v>
      </c>
      <c r="C41" s="264" t="s">
        <v>292</v>
      </c>
      <c r="D41" s="351" t="s">
        <v>292</v>
      </c>
      <c r="E41" s="264" t="s">
        <v>292</v>
      </c>
      <c r="F41" s="401" t="s">
        <v>292</v>
      </c>
      <c r="G41" s="814" t="s">
        <v>292</v>
      </c>
      <c r="H41" s="815" t="s">
        <v>292</v>
      </c>
      <c r="I41" s="786" t="s">
        <v>292</v>
      </c>
      <c r="J41" s="287" t="s">
        <v>292</v>
      </c>
    </row>
    <row r="42" spans="1:10" ht="11.25" customHeight="1" x14ac:dyDescent="0.2">
      <c r="A42" s="111" t="s">
        <v>667</v>
      </c>
      <c r="B42" s="351">
        <v>1000</v>
      </c>
      <c r="C42" s="264">
        <v>2500</v>
      </c>
      <c r="D42" s="351">
        <v>1000</v>
      </c>
      <c r="E42" s="264">
        <v>2500</v>
      </c>
      <c r="F42" s="401" t="s">
        <v>460</v>
      </c>
      <c r="G42" s="814" t="s">
        <v>292</v>
      </c>
      <c r="H42" s="786" t="s">
        <v>292</v>
      </c>
      <c r="I42" s="786" t="s">
        <v>292</v>
      </c>
      <c r="J42" s="287" t="s">
        <v>292</v>
      </c>
    </row>
    <row r="43" spans="1:10" ht="11.25" customHeight="1" x14ac:dyDescent="0.2">
      <c r="A43" s="111" t="s">
        <v>668</v>
      </c>
      <c r="B43" s="351">
        <v>1000</v>
      </c>
      <c r="C43" s="264">
        <v>2500</v>
      </c>
      <c r="D43" s="351">
        <v>1000</v>
      </c>
      <c r="E43" s="264">
        <v>2500</v>
      </c>
      <c r="F43" s="401" t="s">
        <v>460</v>
      </c>
      <c r="G43" s="814" t="s">
        <v>292</v>
      </c>
      <c r="H43" s="786" t="s">
        <v>292</v>
      </c>
      <c r="I43" s="786" t="s">
        <v>292</v>
      </c>
      <c r="J43" s="287" t="s">
        <v>292</v>
      </c>
    </row>
    <row r="44" spans="1:10" ht="11.25" customHeight="1" x14ac:dyDescent="0.2">
      <c r="A44" s="111" t="s">
        <v>113</v>
      </c>
      <c r="B44" s="351">
        <v>1000</v>
      </c>
      <c r="C44" s="264">
        <v>2500</v>
      </c>
      <c r="D44" s="351">
        <v>1000</v>
      </c>
      <c r="E44" s="264">
        <v>2500</v>
      </c>
      <c r="F44" s="401" t="s">
        <v>460</v>
      </c>
      <c r="G44" s="814" t="s">
        <v>371</v>
      </c>
      <c r="H44" s="786" t="s">
        <v>292</v>
      </c>
      <c r="I44" s="786" t="s">
        <v>292</v>
      </c>
      <c r="J44" s="287" t="s">
        <v>292</v>
      </c>
    </row>
    <row r="45" spans="1:10" ht="11.25" customHeight="1" x14ac:dyDescent="0.2">
      <c r="A45" s="111" t="s">
        <v>114</v>
      </c>
      <c r="B45" s="351">
        <v>1000</v>
      </c>
      <c r="C45" s="264">
        <v>2500</v>
      </c>
      <c r="D45" s="351">
        <v>1000</v>
      </c>
      <c r="E45" s="264">
        <v>2500</v>
      </c>
      <c r="F45" s="401" t="s">
        <v>460</v>
      </c>
      <c r="G45" s="814" t="s">
        <v>292</v>
      </c>
      <c r="H45" s="815" t="s">
        <v>292</v>
      </c>
      <c r="I45" s="786" t="s">
        <v>292</v>
      </c>
      <c r="J45" s="287" t="s">
        <v>292</v>
      </c>
    </row>
    <row r="46" spans="1:10" ht="11.25" customHeight="1" x14ac:dyDescent="0.2">
      <c r="A46" s="111" t="s">
        <v>115</v>
      </c>
      <c r="B46" s="351">
        <v>1000</v>
      </c>
      <c r="C46" s="264">
        <v>2500</v>
      </c>
      <c r="D46" s="351">
        <v>1000</v>
      </c>
      <c r="E46" s="264">
        <v>2500</v>
      </c>
      <c r="F46" s="401" t="s">
        <v>460</v>
      </c>
      <c r="G46" s="814" t="s">
        <v>292</v>
      </c>
      <c r="H46" s="815" t="s">
        <v>292</v>
      </c>
      <c r="I46" s="786" t="s">
        <v>292</v>
      </c>
      <c r="J46" s="287" t="s">
        <v>292</v>
      </c>
    </row>
    <row r="47" spans="1:10" ht="11.25" customHeight="1" x14ac:dyDescent="0.2">
      <c r="A47" s="111" t="s">
        <v>116</v>
      </c>
      <c r="B47" s="351">
        <v>100</v>
      </c>
      <c r="C47" s="264">
        <v>500</v>
      </c>
      <c r="D47" s="351">
        <v>100</v>
      </c>
      <c r="E47" s="264">
        <v>500</v>
      </c>
      <c r="F47" s="401" t="s">
        <v>460</v>
      </c>
      <c r="G47" s="814">
        <v>620</v>
      </c>
      <c r="H47" s="815">
        <v>652</v>
      </c>
      <c r="I47" s="786">
        <v>0.57999999999999996</v>
      </c>
      <c r="J47" s="287">
        <v>1068.9655172413793</v>
      </c>
    </row>
    <row r="48" spans="1:10" ht="11.25" customHeight="1" x14ac:dyDescent="0.2">
      <c r="A48" s="111" t="s">
        <v>70</v>
      </c>
      <c r="B48" s="351">
        <v>500</v>
      </c>
      <c r="C48" s="264">
        <v>1000</v>
      </c>
      <c r="D48" s="351">
        <v>500</v>
      </c>
      <c r="E48" s="264">
        <v>1000</v>
      </c>
      <c r="F48" s="401" t="s">
        <v>460</v>
      </c>
      <c r="G48" s="814">
        <v>4.1000000000000003E-9</v>
      </c>
      <c r="H48" s="815" t="s">
        <v>292</v>
      </c>
      <c r="I48" s="786" t="s">
        <v>292</v>
      </c>
      <c r="J48" s="287" t="s">
        <v>292</v>
      </c>
    </row>
    <row r="49" spans="1:10" ht="11.25" customHeight="1" x14ac:dyDescent="0.2">
      <c r="A49" s="111" t="s">
        <v>71</v>
      </c>
      <c r="B49" s="351">
        <v>500</v>
      </c>
      <c r="C49" s="264">
        <v>1000</v>
      </c>
      <c r="D49" s="351">
        <v>500</v>
      </c>
      <c r="E49" s="264">
        <v>1000</v>
      </c>
      <c r="F49" s="401" t="s">
        <v>460</v>
      </c>
      <c r="G49" s="814">
        <v>0.67</v>
      </c>
      <c r="H49" s="815" t="s">
        <v>292</v>
      </c>
      <c r="I49" s="786" t="s">
        <v>292</v>
      </c>
      <c r="J49" s="287" t="s">
        <v>292</v>
      </c>
    </row>
    <row r="50" spans="1:10" ht="11.25" customHeight="1" x14ac:dyDescent="0.2">
      <c r="A50" s="111" t="s">
        <v>117</v>
      </c>
      <c r="B50" s="351">
        <v>500</v>
      </c>
      <c r="C50" s="264">
        <v>1000</v>
      </c>
      <c r="D50" s="351">
        <v>500</v>
      </c>
      <c r="E50" s="264">
        <v>1000</v>
      </c>
      <c r="F50" s="401" t="s">
        <v>460</v>
      </c>
      <c r="G50" s="814" t="s">
        <v>372</v>
      </c>
      <c r="H50" s="815" t="s">
        <v>292</v>
      </c>
      <c r="I50" s="786" t="s">
        <v>292</v>
      </c>
      <c r="J50" s="287" t="s">
        <v>292</v>
      </c>
    </row>
    <row r="51" spans="1:10" ht="11.25" customHeight="1" x14ac:dyDescent="0.2">
      <c r="A51" s="111" t="s">
        <v>52</v>
      </c>
      <c r="B51" s="351">
        <v>500</v>
      </c>
      <c r="C51" s="264">
        <v>979.0010943396228</v>
      </c>
      <c r="D51" s="351">
        <v>500</v>
      </c>
      <c r="E51" s="264">
        <v>1000</v>
      </c>
      <c r="F51" s="401">
        <v>979.0010943396228</v>
      </c>
      <c r="G51" s="814">
        <v>0.8</v>
      </c>
      <c r="H51" s="815" t="s">
        <v>292</v>
      </c>
      <c r="I51" s="786" t="s">
        <v>292</v>
      </c>
      <c r="J51" s="287" t="s">
        <v>292</v>
      </c>
    </row>
    <row r="52" spans="1:10" ht="11.25" customHeight="1" x14ac:dyDescent="0.2">
      <c r="A52" s="111" t="s">
        <v>118</v>
      </c>
      <c r="B52" s="351">
        <v>100</v>
      </c>
      <c r="C52" s="264">
        <v>500</v>
      </c>
      <c r="D52" s="351">
        <v>100</v>
      </c>
      <c r="E52" s="264">
        <v>500</v>
      </c>
      <c r="F52" s="401" t="s">
        <v>460</v>
      </c>
      <c r="G52" s="814">
        <v>76</v>
      </c>
      <c r="H52" s="815" t="s">
        <v>292</v>
      </c>
      <c r="I52" s="786" t="s">
        <v>292</v>
      </c>
      <c r="J52" s="287" t="s">
        <v>292</v>
      </c>
    </row>
    <row r="53" spans="1:10" ht="11.25" customHeight="1" x14ac:dyDescent="0.2">
      <c r="A53" s="111" t="s">
        <v>431</v>
      </c>
      <c r="B53" s="351">
        <v>500</v>
      </c>
      <c r="C53" s="264">
        <v>1000</v>
      </c>
      <c r="D53" s="351">
        <v>500</v>
      </c>
      <c r="E53" s="264">
        <v>1000</v>
      </c>
      <c r="F53" s="401" t="s">
        <v>460</v>
      </c>
      <c r="G53" s="814">
        <v>12</v>
      </c>
      <c r="H53" s="815">
        <v>200000</v>
      </c>
      <c r="I53" s="786">
        <v>26</v>
      </c>
      <c r="J53" s="287">
        <v>0.46153846153846156</v>
      </c>
    </row>
    <row r="54" spans="1:10" ht="11.25" customHeight="1" x14ac:dyDescent="0.2">
      <c r="A54" s="111" t="s">
        <v>119</v>
      </c>
      <c r="B54" s="351">
        <v>376.29790188679249</v>
      </c>
      <c r="C54" s="264">
        <v>376.29790188679249</v>
      </c>
      <c r="D54" s="351">
        <v>1000</v>
      </c>
      <c r="E54" s="264">
        <v>2500</v>
      </c>
      <c r="F54" s="401">
        <v>376.29790188679249</v>
      </c>
      <c r="G54" s="814">
        <v>1.5</v>
      </c>
      <c r="H54" s="815">
        <v>305000</v>
      </c>
      <c r="I54" s="786">
        <v>50</v>
      </c>
      <c r="J54" s="287">
        <v>0.03</v>
      </c>
    </row>
    <row r="55" spans="1:10" ht="11.25" customHeight="1" x14ac:dyDescent="0.2">
      <c r="A55" s="111" t="s">
        <v>188</v>
      </c>
      <c r="B55" s="351">
        <v>100</v>
      </c>
      <c r="C55" s="264">
        <v>500</v>
      </c>
      <c r="D55" s="351">
        <v>100</v>
      </c>
      <c r="E55" s="264">
        <v>500</v>
      </c>
      <c r="F55" s="401">
        <v>595.41254867924533</v>
      </c>
      <c r="G55" s="814">
        <v>2.2999999999999998</v>
      </c>
      <c r="H55" s="815" t="s">
        <v>292</v>
      </c>
      <c r="I55" s="786" t="s">
        <v>292</v>
      </c>
      <c r="J55" s="287" t="s">
        <v>292</v>
      </c>
    </row>
    <row r="56" spans="1:10" ht="11.25" customHeight="1" x14ac:dyDescent="0.2">
      <c r="A56" s="111" t="s">
        <v>189</v>
      </c>
      <c r="B56" s="351">
        <v>500</v>
      </c>
      <c r="C56" s="264">
        <v>1000</v>
      </c>
      <c r="D56" s="351">
        <v>500</v>
      </c>
      <c r="E56" s="264">
        <v>1000</v>
      </c>
      <c r="F56" s="401" t="s">
        <v>460</v>
      </c>
      <c r="G56" s="814">
        <v>1.8</v>
      </c>
      <c r="H56" s="815">
        <v>1100</v>
      </c>
      <c r="I56" s="786">
        <v>0.18</v>
      </c>
      <c r="J56" s="287">
        <v>10</v>
      </c>
    </row>
    <row r="57" spans="1:10" ht="11.25" customHeight="1" x14ac:dyDescent="0.2">
      <c r="A57" s="111" t="s">
        <v>190</v>
      </c>
      <c r="B57" s="351">
        <v>500</v>
      </c>
      <c r="C57" s="264">
        <v>1000</v>
      </c>
      <c r="D57" s="351">
        <v>500</v>
      </c>
      <c r="E57" s="264">
        <v>1000</v>
      </c>
      <c r="F57" s="401" t="s">
        <v>460</v>
      </c>
      <c r="G57" s="814" t="s">
        <v>373</v>
      </c>
      <c r="H57" s="815" t="s">
        <v>292</v>
      </c>
      <c r="I57" s="786" t="s">
        <v>292</v>
      </c>
      <c r="J57" s="287" t="s">
        <v>292</v>
      </c>
    </row>
    <row r="58" spans="1:10" ht="11.25" customHeight="1" x14ac:dyDescent="0.2">
      <c r="A58" s="111" t="s">
        <v>286</v>
      </c>
      <c r="B58" s="351">
        <v>500</v>
      </c>
      <c r="C58" s="264">
        <v>1000</v>
      </c>
      <c r="D58" s="351">
        <v>500</v>
      </c>
      <c r="E58" s="264">
        <v>1000</v>
      </c>
      <c r="F58" s="401" t="s">
        <v>460</v>
      </c>
      <c r="G58" s="814" t="s">
        <v>374</v>
      </c>
      <c r="H58" s="815" t="s">
        <v>292</v>
      </c>
      <c r="I58" s="786" t="s">
        <v>292</v>
      </c>
      <c r="J58" s="287" t="s">
        <v>292</v>
      </c>
    </row>
    <row r="59" spans="1:10" ht="11.25" customHeight="1" x14ac:dyDescent="0.2">
      <c r="A59" s="111" t="s">
        <v>287</v>
      </c>
      <c r="B59" s="351">
        <v>500</v>
      </c>
      <c r="C59" s="264">
        <v>1000</v>
      </c>
      <c r="D59" s="351">
        <v>500</v>
      </c>
      <c r="E59" s="264">
        <v>1000</v>
      </c>
      <c r="F59" s="401" t="s">
        <v>460</v>
      </c>
      <c r="G59" s="814" t="s">
        <v>375</v>
      </c>
      <c r="H59" s="815" t="s">
        <v>292</v>
      </c>
      <c r="I59" s="786" t="s">
        <v>292</v>
      </c>
      <c r="J59" s="287" t="s">
        <v>292</v>
      </c>
    </row>
    <row r="60" spans="1:10" ht="11.25" customHeight="1" x14ac:dyDescent="0.2">
      <c r="A60" s="111" t="s">
        <v>288</v>
      </c>
      <c r="B60" s="351">
        <v>1000</v>
      </c>
      <c r="C60" s="264">
        <v>2500</v>
      </c>
      <c r="D60" s="351">
        <v>1000</v>
      </c>
      <c r="E60" s="264">
        <v>2500</v>
      </c>
      <c r="F60" s="401" t="s">
        <v>460</v>
      </c>
      <c r="G60" s="814" t="s">
        <v>376</v>
      </c>
      <c r="H60" s="815" t="s">
        <v>292</v>
      </c>
      <c r="I60" s="786" t="s">
        <v>292</v>
      </c>
      <c r="J60" s="287" t="s">
        <v>292</v>
      </c>
    </row>
    <row r="61" spans="1:10" ht="11.25" customHeight="1" x14ac:dyDescent="0.2">
      <c r="A61" s="111" t="s">
        <v>196</v>
      </c>
      <c r="B61" s="351">
        <v>500</v>
      </c>
      <c r="C61" s="264">
        <v>1000</v>
      </c>
      <c r="D61" s="351">
        <v>500</v>
      </c>
      <c r="E61" s="264">
        <v>1000</v>
      </c>
      <c r="F61" s="401">
        <v>1685.682837735849</v>
      </c>
      <c r="G61" s="814">
        <v>234</v>
      </c>
      <c r="H61" s="815">
        <v>125000</v>
      </c>
      <c r="I61" s="786">
        <v>30</v>
      </c>
      <c r="J61" s="287">
        <v>7.8</v>
      </c>
    </row>
    <row r="62" spans="1:10" ht="11.25" customHeight="1" x14ac:dyDescent="0.2">
      <c r="A62" s="111" t="s">
        <v>197</v>
      </c>
      <c r="B62" s="351">
        <v>500</v>
      </c>
      <c r="C62" s="264">
        <v>1000</v>
      </c>
      <c r="D62" s="351">
        <v>500</v>
      </c>
      <c r="E62" s="264">
        <v>1000</v>
      </c>
      <c r="F62" s="401">
        <v>2981.506415094339</v>
      </c>
      <c r="G62" s="814">
        <v>79</v>
      </c>
      <c r="H62" s="815">
        <v>2424</v>
      </c>
      <c r="I62" s="786">
        <v>0.59</v>
      </c>
      <c r="J62" s="287">
        <v>133.89830508474577</v>
      </c>
    </row>
    <row r="63" spans="1:10" ht="11.25" customHeight="1" x14ac:dyDescent="0.2">
      <c r="A63" s="111" t="s">
        <v>243</v>
      </c>
      <c r="B63" s="351">
        <v>500</v>
      </c>
      <c r="C63" s="264">
        <v>1000</v>
      </c>
      <c r="D63" s="351">
        <v>500</v>
      </c>
      <c r="E63" s="264">
        <v>1000</v>
      </c>
      <c r="F63" s="401">
        <v>1207.9647647798743</v>
      </c>
      <c r="G63" s="814">
        <v>591</v>
      </c>
      <c r="H63" s="815">
        <v>2000000</v>
      </c>
      <c r="I63" s="786">
        <v>500</v>
      </c>
      <c r="J63" s="287">
        <v>1.1819999999999999</v>
      </c>
    </row>
    <row r="64" spans="1:10" ht="11.25" customHeight="1" x14ac:dyDescent="0.2">
      <c r="A64" s="111" t="s">
        <v>244</v>
      </c>
      <c r="B64" s="351">
        <v>100</v>
      </c>
      <c r="C64" s="264">
        <v>500</v>
      </c>
      <c r="D64" s="351">
        <v>100</v>
      </c>
      <c r="E64" s="264">
        <v>500</v>
      </c>
      <c r="F64" s="401">
        <v>2370.3051194968548</v>
      </c>
      <c r="G64" s="814">
        <v>215</v>
      </c>
      <c r="H64" s="815" t="s">
        <v>292</v>
      </c>
      <c r="I64" s="786" t="s">
        <v>292</v>
      </c>
      <c r="J64" s="287" t="s">
        <v>292</v>
      </c>
    </row>
    <row r="65" spans="1:10" ht="11.25" customHeight="1" x14ac:dyDescent="0.2">
      <c r="A65" s="111" t="s">
        <v>191</v>
      </c>
      <c r="B65" s="351">
        <v>500</v>
      </c>
      <c r="C65" s="264">
        <v>1000</v>
      </c>
      <c r="D65" s="351">
        <v>500</v>
      </c>
      <c r="E65" s="264">
        <v>1000</v>
      </c>
      <c r="F65" s="401">
        <v>1851.1077232704401</v>
      </c>
      <c r="G65" s="814">
        <v>331</v>
      </c>
      <c r="H65" s="815">
        <v>67320</v>
      </c>
      <c r="I65" s="786">
        <v>17</v>
      </c>
      <c r="J65" s="287">
        <v>19.470588235294116</v>
      </c>
    </row>
    <row r="66" spans="1:10" ht="11.25" customHeight="1" x14ac:dyDescent="0.2">
      <c r="A66" s="111" t="s">
        <v>805</v>
      </c>
      <c r="B66" s="351">
        <v>500</v>
      </c>
      <c r="C66" s="264">
        <v>1000</v>
      </c>
      <c r="D66" s="351">
        <v>500</v>
      </c>
      <c r="E66" s="264">
        <v>1000</v>
      </c>
      <c r="F66" s="401" t="s">
        <v>460</v>
      </c>
      <c r="G66" s="814" t="s">
        <v>377</v>
      </c>
      <c r="H66" s="815">
        <v>1400</v>
      </c>
      <c r="I66" s="786">
        <v>0.21</v>
      </c>
      <c r="J66" s="287">
        <v>0.31904761904761908</v>
      </c>
    </row>
    <row r="67" spans="1:10" ht="11.25" customHeight="1" x14ac:dyDescent="0.2">
      <c r="A67" s="111" t="s">
        <v>72</v>
      </c>
      <c r="B67" s="351">
        <v>500</v>
      </c>
      <c r="C67" s="264">
        <v>1000</v>
      </c>
      <c r="D67" s="351">
        <v>500</v>
      </c>
      <c r="E67" s="264">
        <v>1000</v>
      </c>
      <c r="F67" s="401" t="s">
        <v>460</v>
      </c>
      <c r="G67" s="814">
        <v>8.25E-5</v>
      </c>
      <c r="H67" s="815" t="s">
        <v>292</v>
      </c>
      <c r="I67" s="786" t="s">
        <v>292</v>
      </c>
      <c r="J67" s="287" t="s">
        <v>292</v>
      </c>
    </row>
    <row r="68" spans="1:10" ht="11.25" customHeight="1" x14ac:dyDescent="0.2">
      <c r="A68" s="111" t="s">
        <v>806</v>
      </c>
      <c r="B68" s="351">
        <v>100</v>
      </c>
      <c r="C68" s="264">
        <v>500</v>
      </c>
      <c r="D68" s="351">
        <v>100</v>
      </c>
      <c r="E68" s="264">
        <v>500</v>
      </c>
      <c r="F68" s="401">
        <v>1363.3675471698114</v>
      </c>
      <c r="G68" s="814">
        <v>42</v>
      </c>
      <c r="H68" s="815">
        <v>1190</v>
      </c>
      <c r="I68" s="786">
        <v>0.25</v>
      </c>
      <c r="J68" s="287">
        <v>168</v>
      </c>
    </row>
    <row r="69" spans="1:10" ht="11.25" customHeight="1" x14ac:dyDescent="0.2">
      <c r="A69" s="111" t="s">
        <v>245</v>
      </c>
      <c r="B69" s="351">
        <v>500</v>
      </c>
      <c r="C69" s="264">
        <v>1000</v>
      </c>
      <c r="D69" s="351">
        <v>500</v>
      </c>
      <c r="E69" s="264">
        <v>1000</v>
      </c>
      <c r="F69" s="401">
        <v>1571.9654339622643</v>
      </c>
      <c r="G69" s="814">
        <v>43</v>
      </c>
      <c r="H69" s="815">
        <v>4160</v>
      </c>
      <c r="I69" s="786">
        <v>1</v>
      </c>
      <c r="J69" s="287">
        <v>43</v>
      </c>
    </row>
    <row r="70" spans="1:10" ht="11.25" customHeight="1" x14ac:dyDescent="0.2">
      <c r="A70" s="111" t="s">
        <v>807</v>
      </c>
      <c r="B70" s="351">
        <v>1000</v>
      </c>
      <c r="C70" s="264">
        <v>2500</v>
      </c>
      <c r="D70" s="351">
        <v>1000</v>
      </c>
      <c r="E70" s="264">
        <v>2500</v>
      </c>
      <c r="F70" s="401" t="s">
        <v>460</v>
      </c>
      <c r="G70" s="814" t="s">
        <v>378</v>
      </c>
      <c r="H70" s="815" t="s">
        <v>292</v>
      </c>
      <c r="I70" s="786" t="s">
        <v>292</v>
      </c>
      <c r="J70" s="287" t="s">
        <v>292</v>
      </c>
    </row>
    <row r="71" spans="1:10" ht="11.25" customHeight="1" x14ac:dyDescent="0.2">
      <c r="A71" s="111" t="s">
        <v>808</v>
      </c>
      <c r="B71" s="351">
        <v>500</v>
      </c>
      <c r="C71" s="264">
        <v>1000</v>
      </c>
      <c r="D71" s="351">
        <v>500</v>
      </c>
      <c r="E71" s="264">
        <v>1000</v>
      </c>
      <c r="F71" s="401" t="s">
        <v>460</v>
      </c>
      <c r="G71" s="814" t="s">
        <v>379</v>
      </c>
      <c r="H71" s="815" t="s">
        <v>292</v>
      </c>
      <c r="I71" s="786" t="s">
        <v>292</v>
      </c>
      <c r="J71" s="287" t="s">
        <v>292</v>
      </c>
    </row>
    <row r="72" spans="1:10" ht="11.25" customHeight="1" x14ac:dyDescent="0.2">
      <c r="A72" s="111" t="s">
        <v>810</v>
      </c>
      <c r="B72" s="351">
        <v>100</v>
      </c>
      <c r="C72" s="264">
        <v>500</v>
      </c>
      <c r="D72" s="351">
        <v>100</v>
      </c>
      <c r="E72" s="264">
        <v>500</v>
      </c>
      <c r="F72" s="401" t="s">
        <v>460</v>
      </c>
      <c r="G72" s="814" t="s">
        <v>380</v>
      </c>
      <c r="H72" s="815">
        <v>1</v>
      </c>
      <c r="I72" s="786">
        <v>1.9699999999999999E-4</v>
      </c>
      <c r="J72" s="287">
        <v>497.46192893401019</v>
      </c>
    </row>
    <row r="73" spans="1:10" ht="11.25" customHeight="1" x14ac:dyDescent="0.2">
      <c r="A73" s="111" t="s">
        <v>809</v>
      </c>
      <c r="B73" s="351">
        <v>500</v>
      </c>
      <c r="C73" s="264">
        <v>1000</v>
      </c>
      <c r="D73" s="351">
        <v>500</v>
      </c>
      <c r="E73" s="264">
        <v>1000</v>
      </c>
      <c r="F73" s="401" t="s">
        <v>460</v>
      </c>
      <c r="G73" s="814" t="s">
        <v>566</v>
      </c>
      <c r="H73" s="815" t="s">
        <v>292</v>
      </c>
      <c r="I73" s="786" t="s">
        <v>292</v>
      </c>
      <c r="J73" s="287" t="s">
        <v>292</v>
      </c>
    </row>
    <row r="74" spans="1:10" ht="11.25" customHeight="1" x14ac:dyDescent="0.2">
      <c r="A74" s="111" t="s">
        <v>73</v>
      </c>
      <c r="B74" s="351">
        <v>500</v>
      </c>
      <c r="C74" s="264">
        <v>1000</v>
      </c>
      <c r="D74" s="351">
        <v>500</v>
      </c>
      <c r="E74" s="264">
        <v>1000</v>
      </c>
      <c r="F74" s="401" t="s">
        <v>460</v>
      </c>
      <c r="G74" s="814">
        <v>8.9999999999999998E-4</v>
      </c>
      <c r="H74" s="815" t="s">
        <v>292</v>
      </c>
      <c r="I74" s="786" t="s">
        <v>292</v>
      </c>
      <c r="J74" s="287" t="s">
        <v>292</v>
      </c>
    </row>
    <row r="75" spans="1:10" ht="11.25" customHeight="1" x14ac:dyDescent="0.2">
      <c r="A75" s="111" t="s">
        <v>246</v>
      </c>
      <c r="B75" s="351">
        <v>500</v>
      </c>
      <c r="C75" s="264">
        <v>1000</v>
      </c>
      <c r="D75" s="351">
        <v>500</v>
      </c>
      <c r="E75" s="264">
        <v>1000</v>
      </c>
      <c r="F75" s="401" t="s">
        <v>460</v>
      </c>
      <c r="G75" s="814" t="s">
        <v>381</v>
      </c>
      <c r="H75" s="815" t="s">
        <v>292</v>
      </c>
      <c r="I75" s="786" t="s">
        <v>292</v>
      </c>
      <c r="J75" s="287" t="s">
        <v>292</v>
      </c>
    </row>
    <row r="76" spans="1:10" ht="11.25" customHeight="1" x14ac:dyDescent="0.2">
      <c r="A76" s="111" t="s">
        <v>74</v>
      </c>
      <c r="B76" s="351">
        <v>500</v>
      </c>
      <c r="C76" s="264">
        <v>1000</v>
      </c>
      <c r="D76" s="351">
        <v>500</v>
      </c>
      <c r="E76" s="264">
        <v>1000</v>
      </c>
      <c r="F76" s="401" t="s">
        <v>460</v>
      </c>
      <c r="G76" s="814">
        <v>1.47E-4</v>
      </c>
      <c r="H76" s="815" t="s">
        <v>292</v>
      </c>
      <c r="I76" s="786" t="s">
        <v>292</v>
      </c>
      <c r="J76" s="287" t="s">
        <v>292</v>
      </c>
    </row>
    <row r="77" spans="1:10" ht="11.25" customHeight="1" x14ac:dyDescent="0.2">
      <c r="A77" s="111" t="s">
        <v>75</v>
      </c>
      <c r="B77" s="351">
        <v>500</v>
      </c>
      <c r="C77" s="264">
        <v>1000</v>
      </c>
      <c r="D77" s="351">
        <v>500</v>
      </c>
      <c r="E77" s="264">
        <v>1000</v>
      </c>
      <c r="F77" s="401" t="s">
        <v>460</v>
      </c>
      <c r="G77" s="814">
        <v>5.6700000000000001E-4</v>
      </c>
      <c r="H77" s="815" t="s">
        <v>292</v>
      </c>
      <c r="I77" s="786" t="s">
        <v>292</v>
      </c>
      <c r="J77" s="287" t="s">
        <v>292</v>
      </c>
    </row>
    <row r="78" spans="1:10" ht="11.25" customHeight="1" x14ac:dyDescent="0.2">
      <c r="A78" s="111" t="s">
        <v>312</v>
      </c>
      <c r="B78" s="351">
        <v>500</v>
      </c>
      <c r="C78" s="264">
        <v>1000</v>
      </c>
      <c r="D78" s="351">
        <v>500</v>
      </c>
      <c r="E78" s="264">
        <v>1000</v>
      </c>
      <c r="F78" s="401">
        <v>115637.86163522014</v>
      </c>
      <c r="G78" s="814">
        <v>37</v>
      </c>
      <c r="H78" s="815">
        <v>612000</v>
      </c>
      <c r="I78" s="786">
        <v>170</v>
      </c>
      <c r="J78" s="287">
        <v>0.21764705882352942</v>
      </c>
    </row>
    <row r="79" spans="1:10" ht="11.25" customHeight="1" x14ac:dyDescent="0.2">
      <c r="A79" s="111" t="s">
        <v>506</v>
      </c>
      <c r="B79" s="351">
        <v>1000</v>
      </c>
      <c r="C79" s="264">
        <v>2500</v>
      </c>
      <c r="D79" s="351">
        <v>1000</v>
      </c>
      <c r="E79" s="264">
        <v>2500</v>
      </c>
      <c r="F79" s="401" t="s">
        <v>460</v>
      </c>
      <c r="G79" s="814">
        <v>1.5E-9</v>
      </c>
      <c r="H79" s="815" t="s">
        <v>292</v>
      </c>
      <c r="I79" s="786" t="s">
        <v>292</v>
      </c>
      <c r="J79" s="287" t="s">
        <v>292</v>
      </c>
    </row>
    <row r="80" spans="1:10" ht="11.25" customHeight="1" x14ac:dyDescent="0.2">
      <c r="A80" s="111" t="s">
        <v>76</v>
      </c>
      <c r="B80" s="351">
        <v>500</v>
      </c>
      <c r="C80" s="264">
        <v>1000</v>
      </c>
      <c r="D80" s="351">
        <v>500</v>
      </c>
      <c r="E80" s="264">
        <v>1000</v>
      </c>
      <c r="F80" s="401" t="s">
        <v>460</v>
      </c>
      <c r="G80" s="814">
        <v>6.8999999999999996E-8</v>
      </c>
      <c r="H80" s="815" t="s">
        <v>292</v>
      </c>
      <c r="I80" s="786" t="s">
        <v>292</v>
      </c>
      <c r="J80" s="287" t="s">
        <v>292</v>
      </c>
    </row>
    <row r="81" spans="1:10" ht="11.25" customHeight="1" x14ac:dyDescent="0.2">
      <c r="A81" s="111" t="s">
        <v>295</v>
      </c>
      <c r="B81" s="351">
        <v>500</v>
      </c>
      <c r="C81" s="264">
        <v>1000</v>
      </c>
      <c r="D81" s="351">
        <v>500</v>
      </c>
      <c r="E81" s="264">
        <v>1000</v>
      </c>
      <c r="F81" s="401" t="s">
        <v>460</v>
      </c>
      <c r="G81" s="814" t="s">
        <v>370</v>
      </c>
      <c r="H81" s="815" t="s">
        <v>292</v>
      </c>
      <c r="I81" s="786" t="s">
        <v>292</v>
      </c>
      <c r="J81" s="287" t="s">
        <v>292</v>
      </c>
    </row>
    <row r="82" spans="1:10" ht="11.25" customHeight="1" x14ac:dyDescent="0.2">
      <c r="A82" s="111" t="s">
        <v>264</v>
      </c>
      <c r="B82" s="351">
        <v>500</v>
      </c>
      <c r="C82" s="264">
        <v>1000</v>
      </c>
      <c r="D82" s="351">
        <v>500</v>
      </c>
      <c r="E82" s="264">
        <v>1000</v>
      </c>
      <c r="F82" s="401" t="s">
        <v>460</v>
      </c>
      <c r="G82" s="814" t="s">
        <v>382</v>
      </c>
      <c r="H82" s="815" t="s">
        <v>292</v>
      </c>
      <c r="I82" s="786" t="s">
        <v>292</v>
      </c>
      <c r="J82" s="287" t="s">
        <v>292</v>
      </c>
    </row>
    <row r="83" spans="1:10" ht="11.25" customHeight="1" x14ac:dyDescent="0.2">
      <c r="A83" s="111" t="s">
        <v>27</v>
      </c>
      <c r="B83" s="351">
        <v>500</v>
      </c>
      <c r="C83" s="264">
        <v>1000</v>
      </c>
      <c r="D83" s="351">
        <v>500</v>
      </c>
      <c r="E83" s="264">
        <v>1000</v>
      </c>
      <c r="F83" s="401">
        <v>101902.84150943397</v>
      </c>
      <c r="G83" s="814">
        <v>56.5</v>
      </c>
      <c r="H83" s="815">
        <v>19200</v>
      </c>
      <c r="I83" s="786">
        <v>10</v>
      </c>
      <c r="J83" s="287">
        <v>5.65</v>
      </c>
    </row>
    <row r="84" spans="1:10" ht="11.25" customHeight="1" x14ac:dyDescent="0.2">
      <c r="A84" s="111" t="s">
        <v>265</v>
      </c>
      <c r="B84" s="351">
        <v>479.48318616352208</v>
      </c>
      <c r="C84" s="264">
        <v>479.48318616352208</v>
      </c>
      <c r="D84" s="351">
        <v>500</v>
      </c>
      <c r="E84" s="264">
        <v>1000</v>
      </c>
      <c r="F84" s="401">
        <v>479.48318616352208</v>
      </c>
      <c r="G84" s="814">
        <v>10</v>
      </c>
      <c r="H84" s="815">
        <v>2000</v>
      </c>
      <c r="I84" s="786">
        <v>0.45</v>
      </c>
      <c r="J84" s="287">
        <v>22.222222222222221</v>
      </c>
    </row>
    <row r="85" spans="1:10" ht="11.25" customHeight="1" x14ac:dyDescent="0.2">
      <c r="A85" s="111" t="s">
        <v>266</v>
      </c>
      <c r="B85" s="351">
        <v>500</v>
      </c>
      <c r="C85" s="264">
        <v>1000</v>
      </c>
      <c r="D85" s="351">
        <v>500</v>
      </c>
      <c r="E85" s="264">
        <v>1000</v>
      </c>
      <c r="F85" s="401" t="s">
        <v>460</v>
      </c>
      <c r="G85" s="814" t="s">
        <v>383</v>
      </c>
      <c r="H85" s="815" t="s">
        <v>292</v>
      </c>
      <c r="I85" s="786" t="s">
        <v>292</v>
      </c>
      <c r="J85" s="287" t="s">
        <v>292</v>
      </c>
    </row>
    <row r="86" spans="1:10" ht="11.25" customHeight="1" x14ac:dyDescent="0.2">
      <c r="A86" s="111" t="s">
        <v>267</v>
      </c>
      <c r="B86" s="351">
        <v>500</v>
      </c>
      <c r="C86" s="264">
        <v>1000</v>
      </c>
      <c r="D86" s="351">
        <v>500</v>
      </c>
      <c r="E86" s="264">
        <v>1000</v>
      </c>
      <c r="F86" s="401" t="s">
        <v>460</v>
      </c>
      <c r="G86" s="814" t="s">
        <v>384</v>
      </c>
      <c r="H86" s="815" t="s">
        <v>292</v>
      </c>
      <c r="I86" s="786" t="s">
        <v>292</v>
      </c>
      <c r="J86" s="287" t="s">
        <v>292</v>
      </c>
    </row>
    <row r="87" spans="1:10" ht="11.25" customHeight="1" x14ac:dyDescent="0.2">
      <c r="A87" s="111" t="s">
        <v>77</v>
      </c>
      <c r="B87" s="351">
        <v>500</v>
      </c>
      <c r="C87" s="264">
        <v>1000</v>
      </c>
      <c r="D87" s="351">
        <v>500</v>
      </c>
      <c r="E87" s="264">
        <v>1000</v>
      </c>
      <c r="F87" s="401" t="s">
        <v>460</v>
      </c>
      <c r="G87" s="814">
        <v>4.3000000000000001E-10</v>
      </c>
      <c r="H87" s="815" t="s">
        <v>292</v>
      </c>
      <c r="I87" s="786" t="s">
        <v>292</v>
      </c>
      <c r="J87" s="287" t="s">
        <v>292</v>
      </c>
    </row>
    <row r="88" spans="1:10" ht="11.25" customHeight="1" x14ac:dyDescent="0.2">
      <c r="A88" s="111" t="s">
        <v>268</v>
      </c>
      <c r="B88" s="351">
        <v>1000</v>
      </c>
      <c r="C88" s="264">
        <v>2500</v>
      </c>
      <c r="D88" s="351">
        <v>1000</v>
      </c>
      <c r="E88" s="264">
        <v>2500</v>
      </c>
      <c r="F88" s="401" t="s">
        <v>460</v>
      </c>
      <c r="G88" s="814" t="s">
        <v>565</v>
      </c>
      <c r="H88" s="815">
        <v>300</v>
      </c>
      <c r="I88" s="786">
        <v>0.02</v>
      </c>
      <c r="J88" s="287">
        <v>1.4999999999999998E-2</v>
      </c>
    </row>
    <row r="89" spans="1:10" ht="11.25" customHeight="1" x14ac:dyDescent="0.2">
      <c r="A89" s="111" t="s">
        <v>269</v>
      </c>
      <c r="B89" s="351">
        <v>1000</v>
      </c>
      <c r="C89" s="264">
        <v>2500</v>
      </c>
      <c r="D89" s="351">
        <v>1000</v>
      </c>
      <c r="E89" s="264">
        <v>2500</v>
      </c>
      <c r="F89" s="401" t="s">
        <v>460</v>
      </c>
      <c r="G89" s="814" t="s">
        <v>385</v>
      </c>
      <c r="H89" s="815">
        <v>300</v>
      </c>
      <c r="I89" s="786">
        <v>1.9E-2</v>
      </c>
      <c r="J89" s="287">
        <v>1.3684210526315789E-4</v>
      </c>
    </row>
    <row r="90" spans="1:10" ht="11.25" customHeight="1" x14ac:dyDescent="0.2">
      <c r="A90" s="111" t="s">
        <v>296</v>
      </c>
      <c r="B90" s="351">
        <v>500</v>
      </c>
      <c r="C90" s="264">
        <v>1000</v>
      </c>
      <c r="D90" s="351">
        <v>500</v>
      </c>
      <c r="E90" s="264">
        <v>1000</v>
      </c>
      <c r="F90" s="401" t="s">
        <v>460</v>
      </c>
      <c r="G90" s="814" t="s">
        <v>675</v>
      </c>
      <c r="H90" s="815" t="s">
        <v>292</v>
      </c>
      <c r="I90" s="786" t="s">
        <v>292</v>
      </c>
      <c r="J90" s="287" t="s">
        <v>292</v>
      </c>
    </row>
    <row r="91" spans="1:10" ht="11.25" customHeight="1" x14ac:dyDescent="0.2">
      <c r="A91" s="111" t="s">
        <v>270</v>
      </c>
      <c r="B91" s="351">
        <v>500</v>
      </c>
      <c r="C91" s="264">
        <v>1000</v>
      </c>
      <c r="D91" s="351">
        <v>500</v>
      </c>
      <c r="E91" s="264">
        <v>1000</v>
      </c>
      <c r="F91" s="401" t="s">
        <v>460</v>
      </c>
      <c r="G91" s="814">
        <v>0.15</v>
      </c>
      <c r="H91" s="815">
        <v>12000</v>
      </c>
      <c r="I91" s="786">
        <v>1.1000000000000001</v>
      </c>
      <c r="J91" s="287">
        <v>0.13636363636363635</v>
      </c>
    </row>
    <row r="92" spans="1:10" ht="11.25" customHeight="1" x14ac:dyDescent="0.2">
      <c r="A92" s="111" t="s">
        <v>289</v>
      </c>
      <c r="B92" s="351">
        <v>500</v>
      </c>
      <c r="C92" s="264">
        <v>1000</v>
      </c>
      <c r="D92" s="351">
        <v>500</v>
      </c>
      <c r="E92" s="264">
        <v>1000</v>
      </c>
      <c r="F92" s="401" t="s">
        <v>460</v>
      </c>
      <c r="G92" s="814" t="s">
        <v>676</v>
      </c>
      <c r="H92" s="815" t="s">
        <v>292</v>
      </c>
      <c r="I92" s="786" t="s">
        <v>292</v>
      </c>
      <c r="J92" s="287" t="s">
        <v>292</v>
      </c>
    </row>
    <row r="93" spans="1:10" ht="11.25" customHeight="1" x14ac:dyDescent="0.2">
      <c r="A93" s="111" t="s">
        <v>271</v>
      </c>
      <c r="B93" s="351">
        <v>500</v>
      </c>
      <c r="C93" s="264">
        <v>1000</v>
      </c>
      <c r="D93" s="351">
        <v>500</v>
      </c>
      <c r="E93" s="264">
        <v>1000</v>
      </c>
      <c r="F93" s="401" t="s">
        <v>460</v>
      </c>
      <c r="G93" s="814" t="s">
        <v>677</v>
      </c>
      <c r="H93" s="815" t="s">
        <v>292</v>
      </c>
      <c r="I93" s="786" t="s">
        <v>292</v>
      </c>
      <c r="J93" s="287" t="s">
        <v>292</v>
      </c>
    </row>
    <row r="94" spans="1:10" ht="11.25" customHeight="1" x14ac:dyDescent="0.2">
      <c r="A94" s="111" t="s">
        <v>78</v>
      </c>
      <c r="B94" s="351">
        <v>500</v>
      </c>
      <c r="C94" s="264">
        <v>1000</v>
      </c>
      <c r="D94" s="351">
        <v>500</v>
      </c>
      <c r="E94" s="264">
        <v>1000</v>
      </c>
      <c r="F94" s="401" t="s">
        <v>460</v>
      </c>
      <c r="G94" s="814">
        <v>2.2499999999999999E-7</v>
      </c>
      <c r="H94" s="815" t="s">
        <v>292</v>
      </c>
      <c r="I94" s="786" t="s">
        <v>292</v>
      </c>
      <c r="J94" s="287" t="s">
        <v>292</v>
      </c>
    </row>
    <row r="95" spans="1:10" ht="11.25" customHeight="1" x14ac:dyDescent="0.2">
      <c r="A95" s="111" t="s">
        <v>272</v>
      </c>
      <c r="B95" s="351">
        <v>500</v>
      </c>
      <c r="C95" s="264">
        <v>1000</v>
      </c>
      <c r="D95" s="351">
        <v>500</v>
      </c>
      <c r="E95" s="264">
        <v>1000</v>
      </c>
      <c r="F95" s="401" t="s">
        <v>460</v>
      </c>
      <c r="G95" s="814" t="s">
        <v>374</v>
      </c>
      <c r="H95" s="815" t="s">
        <v>292</v>
      </c>
      <c r="I95" s="786" t="s">
        <v>292</v>
      </c>
      <c r="J95" s="287" t="s">
        <v>292</v>
      </c>
    </row>
    <row r="96" spans="1:10" ht="11.25" customHeight="1" x14ac:dyDescent="0.2">
      <c r="A96" s="111" t="s">
        <v>79</v>
      </c>
      <c r="B96" s="351">
        <v>500</v>
      </c>
      <c r="C96" s="264">
        <v>1000</v>
      </c>
      <c r="D96" s="351">
        <v>500</v>
      </c>
      <c r="E96" s="264">
        <v>1000</v>
      </c>
      <c r="F96" s="401" t="s">
        <v>460</v>
      </c>
      <c r="G96" s="814">
        <v>0.438</v>
      </c>
      <c r="H96" s="815" t="s">
        <v>292</v>
      </c>
      <c r="I96" s="786" t="s">
        <v>292</v>
      </c>
      <c r="J96" s="287" t="s">
        <v>292</v>
      </c>
    </row>
    <row r="97" spans="1:10" ht="11.25" customHeight="1" x14ac:dyDescent="0.2">
      <c r="A97" s="111" t="s">
        <v>273</v>
      </c>
      <c r="B97" s="351">
        <v>1000</v>
      </c>
      <c r="C97" s="264">
        <v>2500</v>
      </c>
      <c r="D97" s="351">
        <v>1000</v>
      </c>
      <c r="E97" s="264">
        <v>2500</v>
      </c>
      <c r="F97" s="401" t="s">
        <v>460</v>
      </c>
      <c r="G97" s="814" t="s">
        <v>292</v>
      </c>
      <c r="H97" s="815" t="s">
        <v>292</v>
      </c>
      <c r="I97" s="786" t="s">
        <v>292</v>
      </c>
      <c r="J97" s="287" t="s">
        <v>292</v>
      </c>
    </row>
    <row r="98" spans="1:10" ht="11.25" customHeight="1" x14ac:dyDescent="0.2">
      <c r="A98" s="111" t="s">
        <v>274</v>
      </c>
      <c r="B98" s="351">
        <v>500</v>
      </c>
      <c r="C98" s="264">
        <v>1000</v>
      </c>
      <c r="D98" s="351">
        <v>500</v>
      </c>
      <c r="E98" s="264">
        <v>1000</v>
      </c>
      <c r="F98" s="401" t="s">
        <v>460</v>
      </c>
      <c r="G98" s="814" t="s">
        <v>567</v>
      </c>
      <c r="H98" s="815" t="s">
        <v>292</v>
      </c>
      <c r="I98" s="786" t="s">
        <v>292</v>
      </c>
      <c r="J98" s="287" t="s">
        <v>292</v>
      </c>
    </row>
    <row r="99" spans="1:10" ht="11.25" customHeight="1" x14ac:dyDescent="0.2">
      <c r="A99" s="111" t="s">
        <v>275</v>
      </c>
      <c r="B99" s="351">
        <v>500</v>
      </c>
      <c r="C99" s="264">
        <v>1000</v>
      </c>
      <c r="D99" s="351">
        <v>500</v>
      </c>
      <c r="E99" s="264">
        <v>1000</v>
      </c>
      <c r="F99" s="401" t="s">
        <v>460</v>
      </c>
      <c r="G99" s="814" t="s">
        <v>678</v>
      </c>
      <c r="H99" s="815" t="s">
        <v>292</v>
      </c>
      <c r="I99" s="786" t="s">
        <v>292</v>
      </c>
      <c r="J99" s="287" t="s">
        <v>292</v>
      </c>
    </row>
    <row r="100" spans="1:10" ht="11.25" customHeight="1" x14ac:dyDescent="0.2">
      <c r="A100" s="111" t="s">
        <v>277</v>
      </c>
      <c r="B100" s="351">
        <v>500</v>
      </c>
      <c r="C100" s="264">
        <v>1000</v>
      </c>
      <c r="D100" s="351">
        <v>500</v>
      </c>
      <c r="E100" s="264">
        <v>1000</v>
      </c>
      <c r="F100" s="401">
        <v>28431.476163522013</v>
      </c>
      <c r="G100" s="814">
        <v>100</v>
      </c>
      <c r="H100" s="815">
        <v>32000</v>
      </c>
      <c r="I100" s="786">
        <v>11</v>
      </c>
      <c r="J100" s="287">
        <v>9.0909090909090917</v>
      </c>
    </row>
    <row r="101" spans="1:10" ht="11.25" customHeight="1" x14ac:dyDescent="0.2">
      <c r="A101" s="111" t="s">
        <v>278</v>
      </c>
      <c r="B101" s="351">
        <v>100</v>
      </c>
      <c r="C101" s="264">
        <v>500</v>
      </c>
      <c r="D101" s="351">
        <v>100</v>
      </c>
      <c r="E101" s="264">
        <v>500</v>
      </c>
      <c r="F101" s="401">
        <v>3356.5423899371067</v>
      </c>
      <c r="G101" s="814">
        <v>10</v>
      </c>
      <c r="H101" s="815">
        <v>420</v>
      </c>
      <c r="I101" s="786">
        <v>0.1</v>
      </c>
      <c r="J101" s="287">
        <v>100</v>
      </c>
    </row>
    <row r="102" spans="1:10" ht="11.25" customHeight="1" x14ac:dyDescent="0.2">
      <c r="A102" s="111" t="s">
        <v>279</v>
      </c>
      <c r="B102" s="351">
        <v>100</v>
      </c>
      <c r="C102" s="264">
        <v>500</v>
      </c>
      <c r="D102" s="351">
        <v>100</v>
      </c>
      <c r="E102" s="264">
        <v>500</v>
      </c>
      <c r="F102" s="401" t="s">
        <v>460</v>
      </c>
      <c r="G102" s="814" t="s">
        <v>292</v>
      </c>
      <c r="H102" s="815" t="s">
        <v>292</v>
      </c>
      <c r="I102" s="786" t="s">
        <v>292</v>
      </c>
      <c r="J102" s="287" t="s">
        <v>292</v>
      </c>
    </row>
    <row r="103" spans="1:10" ht="11.25" customHeight="1" x14ac:dyDescent="0.2">
      <c r="A103" s="111" t="s">
        <v>280</v>
      </c>
      <c r="B103" s="351">
        <v>100</v>
      </c>
      <c r="C103" s="264">
        <v>500</v>
      </c>
      <c r="D103" s="351">
        <v>100</v>
      </c>
      <c r="E103" s="264">
        <v>500</v>
      </c>
      <c r="F103" s="401">
        <v>8869.0732075471715</v>
      </c>
      <c r="G103" s="814">
        <v>245</v>
      </c>
      <c r="H103" s="815">
        <v>530</v>
      </c>
      <c r="I103" s="786">
        <v>0.13</v>
      </c>
      <c r="J103" s="287">
        <v>1884.6153846153845</v>
      </c>
    </row>
    <row r="104" spans="1:10" ht="11.25" customHeight="1" x14ac:dyDescent="0.2">
      <c r="A104" s="111" t="s">
        <v>276</v>
      </c>
      <c r="B104" s="351">
        <v>500</v>
      </c>
      <c r="C104" s="264">
        <v>1000</v>
      </c>
      <c r="D104" s="351">
        <v>500</v>
      </c>
      <c r="E104" s="264">
        <v>1000</v>
      </c>
      <c r="F104" s="401">
        <v>3314.8708176100631</v>
      </c>
      <c r="G104" s="814">
        <v>429</v>
      </c>
      <c r="H104" s="815">
        <v>560000</v>
      </c>
      <c r="I104" s="786">
        <v>160</v>
      </c>
      <c r="J104" s="287">
        <v>2.6812499999999999</v>
      </c>
    </row>
    <row r="105" spans="1:10" ht="11.25" customHeight="1" x14ac:dyDescent="0.2">
      <c r="A105" s="111" t="s">
        <v>502</v>
      </c>
      <c r="B105" s="351">
        <v>500</v>
      </c>
      <c r="C105" s="264">
        <v>1000</v>
      </c>
      <c r="D105" s="351">
        <v>500</v>
      </c>
      <c r="E105" s="264">
        <v>1000</v>
      </c>
      <c r="F105" s="401" t="s">
        <v>460</v>
      </c>
      <c r="G105" s="814" t="s">
        <v>679</v>
      </c>
      <c r="H105" s="815">
        <v>68</v>
      </c>
      <c r="I105" s="786">
        <v>1.15E-2</v>
      </c>
      <c r="J105" s="287">
        <v>5.9130434782608701</v>
      </c>
    </row>
    <row r="106" spans="1:10" ht="11.25" customHeight="1" x14ac:dyDescent="0.2">
      <c r="A106" s="111" t="s">
        <v>503</v>
      </c>
      <c r="B106" s="351">
        <v>500</v>
      </c>
      <c r="C106" s="264">
        <v>1000</v>
      </c>
      <c r="D106" s="351">
        <v>500</v>
      </c>
      <c r="E106" s="264">
        <v>1000</v>
      </c>
      <c r="F106" s="401" t="s">
        <v>460</v>
      </c>
      <c r="G106" s="814" t="s">
        <v>679</v>
      </c>
      <c r="H106" s="815">
        <v>68</v>
      </c>
      <c r="I106" s="786">
        <v>1.15E-2</v>
      </c>
      <c r="J106" s="287">
        <v>5.9130434782608701</v>
      </c>
    </row>
    <row r="107" spans="1:10" ht="11.25" customHeight="1" x14ac:dyDescent="0.2">
      <c r="A107" s="111" t="s">
        <v>409</v>
      </c>
      <c r="B107" s="351">
        <v>1000</v>
      </c>
      <c r="C107" s="264">
        <v>2500</v>
      </c>
      <c r="D107" s="351">
        <v>1000</v>
      </c>
      <c r="E107" s="264">
        <v>2500</v>
      </c>
      <c r="F107" s="401" t="s">
        <v>460</v>
      </c>
      <c r="G107" s="814" t="s">
        <v>292</v>
      </c>
      <c r="H107" s="815" t="s">
        <v>292</v>
      </c>
      <c r="I107" s="786" t="s">
        <v>292</v>
      </c>
      <c r="J107" s="287" t="s">
        <v>292</v>
      </c>
    </row>
    <row r="108" spans="1:10" ht="11.25" customHeight="1" x14ac:dyDescent="0.2">
      <c r="A108" s="111" t="s">
        <v>410</v>
      </c>
      <c r="B108" s="351">
        <v>500</v>
      </c>
      <c r="C108" s="264">
        <v>1000</v>
      </c>
      <c r="D108" s="351">
        <v>500</v>
      </c>
      <c r="E108" s="264">
        <v>1000</v>
      </c>
      <c r="F108" s="401" t="s">
        <v>460</v>
      </c>
      <c r="G108" s="814" t="s">
        <v>680</v>
      </c>
      <c r="H108" s="815">
        <v>440</v>
      </c>
      <c r="I108" s="786">
        <v>8.4000000000000005E-2</v>
      </c>
      <c r="J108" s="287">
        <v>0.97619047619047616</v>
      </c>
    </row>
    <row r="109" spans="1:10" ht="11.25" customHeight="1" x14ac:dyDescent="0.2">
      <c r="A109" s="111" t="s">
        <v>703</v>
      </c>
      <c r="B109" s="351">
        <v>1000</v>
      </c>
      <c r="C109" s="264">
        <v>2500</v>
      </c>
      <c r="D109" s="351">
        <v>1000</v>
      </c>
      <c r="E109" s="264">
        <v>2500</v>
      </c>
      <c r="F109" s="401" t="s">
        <v>460</v>
      </c>
      <c r="G109" s="814" t="s">
        <v>292</v>
      </c>
      <c r="H109" s="815" t="s">
        <v>292</v>
      </c>
      <c r="I109" s="786" t="s">
        <v>292</v>
      </c>
      <c r="J109" s="287" t="s">
        <v>292</v>
      </c>
    </row>
    <row r="110" spans="1:10" ht="11.25" customHeight="1" x14ac:dyDescent="0.2">
      <c r="A110" s="111" t="s">
        <v>80</v>
      </c>
      <c r="B110" s="351">
        <v>500</v>
      </c>
      <c r="C110" s="264">
        <v>1000</v>
      </c>
      <c r="D110" s="351">
        <v>500</v>
      </c>
      <c r="E110" s="264">
        <v>1000</v>
      </c>
      <c r="F110" s="401">
        <v>3048.4437410062897</v>
      </c>
      <c r="G110" s="814">
        <v>0.245</v>
      </c>
      <c r="H110" s="815" t="s">
        <v>292</v>
      </c>
      <c r="I110" s="786" t="s">
        <v>292</v>
      </c>
      <c r="J110" s="287" t="s">
        <v>292</v>
      </c>
    </row>
    <row r="111" spans="1:10" ht="11.25" customHeight="1" x14ac:dyDescent="0.2">
      <c r="A111" s="111" t="s">
        <v>81</v>
      </c>
      <c r="B111" s="351">
        <v>500</v>
      </c>
      <c r="C111" s="264">
        <v>1000</v>
      </c>
      <c r="D111" s="351">
        <v>500</v>
      </c>
      <c r="E111" s="264">
        <v>1000</v>
      </c>
      <c r="F111" s="401" t="s">
        <v>460</v>
      </c>
      <c r="G111" s="814">
        <v>0.04</v>
      </c>
      <c r="H111" s="815" t="s">
        <v>292</v>
      </c>
      <c r="I111" s="786" t="s">
        <v>292</v>
      </c>
      <c r="J111" s="287" t="s">
        <v>292</v>
      </c>
    </row>
    <row r="112" spans="1:10" ht="11.25" customHeight="1" x14ac:dyDescent="0.2">
      <c r="A112" s="111" t="s">
        <v>82</v>
      </c>
      <c r="B112" s="351">
        <v>500</v>
      </c>
      <c r="C112" s="264">
        <v>1000</v>
      </c>
      <c r="D112" s="351">
        <v>500</v>
      </c>
      <c r="E112" s="264">
        <v>1000</v>
      </c>
      <c r="F112" s="401" t="s">
        <v>460</v>
      </c>
      <c r="G112" s="814">
        <v>0.20899999999999999</v>
      </c>
      <c r="H112" s="815" t="s">
        <v>292</v>
      </c>
      <c r="I112" s="786" t="s">
        <v>292</v>
      </c>
      <c r="J112" s="287" t="s">
        <v>292</v>
      </c>
    </row>
    <row r="113" spans="1:10" ht="11.25" customHeight="1" x14ac:dyDescent="0.2">
      <c r="A113" s="111" t="s">
        <v>83</v>
      </c>
      <c r="B113" s="351">
        <v>500</v>
      </c>
      <c r="C113" s="264">
        <v>1000</v>
      </c>
      <c r="D113" s="351">
        <v>500</v>
      </c>
      <c r="E113" s="264">
        <v>1000</v>
      </c>
      <c r="F113" s="401" t="s">
        <v>460</v>
      </c>
      <c r="G113" s="814">
        <v>0.20399999999999999</v>
      </c>
      <c r="H113" s="815" t="s">
        <v>292</v>
      </c>
      <c r="I113" s="786" t="s">
        <v>292</v>
      </c>
      <c r="J113" s="287" t="s">
        <v>292</v>
      </c>
    </row>
    <row r="114" spans="1:10" ht="11.25" customHeight="1" x14ac:dyDescent="0.2">
      <c r="A114" s="111" t="s">
        <v>84</v>
      </c>
      <c r="B114" s="351">
        <v>500</v>
      </c>
      <c r="C114" s="264">
        <v>1000</v>
      </c>
      <c r="D114" s="351">
        <v>500</v>
      </c>
      <c r="E114" s="264">
        <v>1000</v>
      </c>
      <c r="F114" s="401" t="s">
        <v>460</v>
      </c>
      <c r="G114" s="814">
        <v>4.8999999999999998E-3</v>
      </c>
      <c r="H114" s="815" t="s">
        <v>292</v>
      </c>
      <c r="I114" s="786" t="s">
        <v>292</v>
      </c>
      <c r="J114" s="287" t="s">
        <v>292</v>
      </c>
    </row>
    <row r="115" spans="1:10" ht="11.25" customHeight="1" x14ac:dyDescent="0.2">
      <c r="A115" s="111" t="s">
        <v>411</v>
      </c>
      <c r="B115" s="351">
        <v>500</v>
      </c>
      <c r="C115" s="264">
        <v>1000</v>
      </c>
      <c r="D115" s="351">
        <v>500</v>
      </c>
      <c r="E115" s="264">
        <v>1000</v>
      </c>
      <c r="F115" s="401" t="s">
        <v>460</v>
      </c>
      <c r="G115" s="814" t="s">
        <v>304</v>
      </c>
      <c r="H115" s="815" t="s">
        <v>292</v>
      </c>
      <c r="I115" s="786" t="s">
        <v>292</v>
      </c>
      <c r="J115" s="287" t="s">
        <v>292</v>
      </c>
    </row>
    <row r="116" spans="1:10" ht="11.25" customHeight="1" x14ac:dyDescent="0.2">
      <c r="A116" s="111" t="s">
        <v>85</v>
      </c>
      <c r="B116" s="351">
        <v>500</v>
      </c>
      <c r="C116" s="264">
        <v>1000</v>
      </c>
      <c r="D116" s="351">
        <v>500</v>
      </c>
      <c r="E116" s="264">
        <v>1000</v>
      </c>
      <c r="F116" s="401" t="s">
        <v>460</v>
      </c>
      <c r="G116" s="814">
        <v>8.3799999999999999E-4</v>
      </c>
      <c r="H116" s="815" t="s">
        <v>292</v>
      </c>
      <c r="I116" s="786" t="s">
        <v>292</v>
      </c>
      <c r="J116" s="287" t="s">
        <v>292</v>
      </c>
    </row>
    <row r="117" spans="1:10" ht="11.25" customHeight="1" x14ac:dyDescent="0.2">
      <c r="A117" s="111" t="s">
        <v>193</v>
      </c>
      <c r="B117" s="351">
        <v>1000</v>
      </c>
      <c r="C117" s="264">
        <v>2500</v>
      </c>
      <c r="D117" s="351">
        <v>1000</v>
      </c>
      <c r="E117" s="264">
        <v>2500</v>
      </c>
      <c r="F117" s="401" t="s">
        <v>460</v>
      </c>
      <c r="G117" s="814" t="s">
        <v>292</v>
      </c>
      <c r="H117" s="815" t="s">
        <v>292</v>
      </c>
      <c r="I117" s="786" t="s">
        <v>292</v>
      </c>
      <c r="J117" s="287" t="s">
        <v>292</v>
      </c>
    </row>
    <row r="118" spans="1:10" ht="11.25" customHeight="1" x14ac:dyDescent="0.2">
      <c r="A118" s="111" t="s">
        <v>412</v>
      </c>
      <c r="B118" s="351">
        <v>500</v>
      </c>
      <c r="C118" s="264">
        <v>1000</v>
      </c>
      <c r="D118" s="351">
        <v>500</v>
      </c>
      <c r="E118" s="264">
        <v>1000</v>
      </c>
      <c r="F118" s="401" t="s">
        <v>460</v>
      </c>
      <c r="G118" s="814" t="s">
        <v>305</v>
      </c>
      <c r="H118" s="815">
        <v>55</v>
      </c>
      <c r="I118" s="786">
        <v>7.4200000000000004E-3</v>
      </c>
      <c r="J118" s="287">
        <v>0.1293800539083558</v>
      </c>
    </row>
    <row r="119" spans="1:10" ht="11.25" customHeight="1" x14ac:dyDescent="0.2">
      <c r="A119" s="111" t="s">
        <v>413</v>
      </c>
      <c r="B119" s="351">
        <v>500</v>
      </c>
      <c r="C119" s="264">
        <v>1000</v>
      </c>
      <c r="D119" s="351">
        <v>500</v>
      </c>
      <c r="E119" s="264">
        <v>1000</v>
      </c>
      <c r="F119" s="401" t="s">
        <v>460</v>
      </c>
      <c r="G119" s="814">
        <v>0.35</v>
      </c>
      <c r="H119" s="815">
        <v>156</v>
      </c>
      <c r="I119" s="786">
        <v>0.04</v>
      </c>
      <c r="J119" s="287">
        <v>8.75</v>
      </c>
    </row>
    <row r="120" spans="1:10" ht="11.25" customHeight="1" x14ac:dyDescent="0.2">
      <c r="A120" s="111" t="s">
        <v>290</v>
      </c>
      <c r="B120" s="351">
        <v>500</v>
      </c>
      <c r="C120" s="264">
        <v>1000</v>
      </c>
      <c r="D120" s="351">
        <v>500</v>
      </c>
      <c r="E120" s="264">
        <v>1000</v>
      </c>
      <c r="F120" s="401" t="s">
        <v>460</v>
      </c>
      <c r="G120" s="814" t="s">
        <v>306</v>
      </c>
      <c r="H120" s="815" t="s">
        <v>292</v>
      </c>
      <c r="I120" s="786" t="s">
        <v>292</v>
      </c>
      <c r="J120" s="287" t="s">
        <v>292</v>
      </c>
    </row>
    <row r="121" spans="1:10" ht="11.25" customHeight="1" x14ac:dyDescent="0.2">
      <c r="A121" s="111" t="s">
        <v>86</v>
      </c>
      <c r="B121" s="351">
        <v>500</v>
      </c>
      <c r="C121" s="264">
        <v>1000</v>
      </c>
      <c r="D121" s="351">
        <v>500</v>
      </c>
      <c r="E121" s="264">
        <v>1000</v>
      </c>
      <c r="F121" s="401" t="s">
        <v>460</v>
      </c>
      <c r="G121" s="814">
        <v>9.9999999999999995E-7</v>
      </c>
      <c r="H121" s="815" t="s">
        <v>292</v>
      </c>
      <c r="I121" s="786" t="s">
        <v>292</v>
      </c>
      <c r="J121" s="287" t="s">
        <v>292</v>
      </c>
    </row>
    <row r="122" spans="1:10" ht="11.25" customHeight="1" x14ac:dyDescent="0.2">
      <c r="A122" s="111" t="s">
        <v>414</v>
      </c>
      <c r="B122" s="351">
        <v>500</v>
      </c>
      <c r="C122" s="264">
        <v>1000</v>
      </c>
      <c r="D122" s="351">
        <v>500</v>
      </c>
      <c r="E122" s="264">
        <v>1000</v>
      </c>
      <c r="F122" s="401" t="s">
        <v>460</v>
      </c>
      <c r="G122" s="814" t="s">
        <v>307</v>
      </c>
      <c r="H122" s="815" t="s">
        <v>292</v>
      </c>
      <c r="I122" s="786" t="s">
        <v>292</v>
      </c>
      <c r="J122" s="287" t="s">
        <v>292</v>
      </c>
    </row>
    <row r="123" spans="1:10" ht="11.25" customHeight="1" x14ac:dyDescent="0.2">
      <c r="A123" s="111" t="s">
        <v>415</v>
      </c>
      <c r="B123" s="351">
        <v>1000</v>
      </c>
      <c r="C123" s="264">
        <v>2500</v>
      </c>
      <c r="D123" s="351">
        <v>1000</v>
      </c>
      <c r="E123" s="264">
        <v>2500</v>
      </c>
      <c r="F123" s="401" t="s">
        <v>460</v>
      </c>
      <c r="G123" s="814" t="s">
        <v>292</v>
      </c>
      <c r="H123" s="815" t="s">
        <v>292</v>
      </c>
      <c r="I123" s="786" t="s">
        <v>292</v>
      </c>
      <c r="J123" s="287" t="s">
        <v>292</v>
      </c>
    </row>
    <row r="124" spans="1:10" ht="11.25" customHeight="1" x14ac:dyDescent="0.2">
      <c r="A124" s="111" t="s">
        <v>704</v>
      </c>
      <c r="B124" s="351">
        <v>1000</v>
      </c>
      <c r="C124" s="264">
        <v>2500</v>
      </c>
      <c r="D124" s="351">
        <v>1000</v>
      </c>
      <c r="E124" s="264">
        <v>2500</v>
      </c>
      <c r="F124" s="401" t="s">
        <v>460</v>
      </c>
      <c r="G124" s="814" t="s">
        <v>292</v>
      </c>
      <c r="H124" s="815" t="s">
        <v>292</v>
      </c>
      <c r="I124" s="786" t="s">
        <v>292</v>
      </c>
      <c r="J124" s="287" t="s">
        <v>292</v>
      </c>
    </row>
    <row r="125" spans="1:10" ht="11.25" customHeight="1" x14ac:dyDescent="0.2">
      <c r="A125" s="111" t="s">
        <v>87</v>
      </c>
      <c r="B125" s="351">
        <v>500</v>
      </c>
      <c r="C125" s="264">
        <v>1000</v>
      </c>
      <c r="D125" s="351">
        <v>500</v>
      </c>
      <c r="E125" s="264">
        <v>1000</v>
      </c>
      <c r="F125" s="401" t="s">
        <v>460</v>
      </c>
      <c r="G125" s="814">
        <v>2.2099999999999999E-8</v>
      </c>
      <c r="H125" s="815" t="s">
        <v>292</v>
      </c>
      <c r="I125" s="786" t="s">
        <v>292</v>
      </c>
      <c r="J125" s="287" t="s">
        <v>292</v>
      </c>
    </row>
    <row r="126" spans="1:10" ht="11.25" customHeight="1" x14ac:dyDescent="0.2">
      <c r="A126" s="111" t="s">
        <v>416</v>
      </c>
      <c r="B126" s="351">
        <v>500</v>
      </c>
      <c r="C126" s="264">
        <v>867.20140880503141</v>
      </c>
      <c r="D126" s="351">
        <v>500</v>
      </c>
      <c r="E126" s="264">
        <v>1000</v>
      </c>
      <c r="F126" s="401">
        <v>867.20140880503141</v>
      </c>
      <c r="G126" s="814">
        <v>5</v>
      </c>
      <c r="H126" s="815">
        <v>1360</v>
      </c>
      <c r="I126" s="786">
        <v>0.3</v>
      </c>
      <c r="J126" s="287">
        <v>16.666666666666668</v>
      </c>
    </row>
    <row r="127" spans="1:10" ht="11.25" customHeight="1" x14ac:dyDescent="0.2">
      <c r="A127" s="111" t="s">
        <v>88</v>
      </c>
      <c r="B127" s="351">
        <v>500</v>
      </c>
      <c r="C127" s="264">
        <v>1000</v>
      </c>
      <c r="D127" s="351">
        <v>500</v>
      </c>
      <c r="E127" s="264">
        <v>1000</v>
      </c>
      <c r="F127" s="401" t="s">
        <v>460</v>
      </c>
      <c r="G127" s="814">
        <v>2.7599999999999998E-7</v>
      </c>
      <c r="H127" s="815" t="s">
        <v>292</v>
      </c>
      <c r="I127" s="786" t="s">
        <v>292</v>
      </c>
      <c r="J127" s="287" t="s">
        <v>292</v>
      </c>
    </row>
    <row r="128" spans="1:10" ht="11.25" customHeight="1" x14ac:dyDescent="0.2">
      <c r="A128" s="111" t="s">
        <v>20</v>
      </c>
      <c r="B128" s="351">
        <v>100</v>
      </c>
      <c r="C128" s="264">
        <v>500</v>
      </c>
      <c r="D128" s="351">
        <v>100</v>
      </c>
      <c r="E128" s="264">
        <v>500</v>
      </c>
      <c r="F128" s="401">
        <v>322090.86792452831</v>
      </c>
      <c r="G128" s="814">
        <v>42</v>
      </c>
      <c r="H128" s="815" t="s">
        <v>292</v>
      </c>
      <c r="I128" s="786" t="s">
        <v>292</v>
      </c>
      <c r="J128" s="287" t="s">
        <v>292</v>
      </c>
    </row>
    <row r="129" spans="1:10" ht="11.25" customHeight="1" x14ac:dyDescent="0.2">
      <c r="A129" s="111" t="s">
        <v>417</v>
      </c>
      <c r="B129" s="351">
        <v>100</v>
      </c>
      <c r="C129" s="264">
        <v>500</v>
      </c>
      <c r="D129" s="351">
        <v>100</v>
      </c>
      <c r="E129" s="264">
        <v>500</v>
      </c>
      <c r="F129" s="401">
        <v>679.56857484276736</v>
      </c>
      <c r="G129" s="814">
        <v>12</v>
      </c>
      <c r="H129" s="815" t="s">
        <v>292</v>
      </c>
      <c r="I129" s="786" t="s">
        <v>292</v>
      </c>
      <c r="J129" s="287" t="s">
        <v>292</v>
      </c>
    </row>
    <row r="130" spans="1:10" ht="11.25" customHeight="1" x14ac:dyDescent="0.2">
      <c r="A130" s="111" t="s">
        <v>418</v>
      </c>
      <c r="B130" s="351">
        <v>500</v>
      </c>
      <c r="C130" s="264">
        <v>1000</v>
      </c>
      <c r="D130" s="351">
        <v>500</v>
      </c>
      <c r="E130" s="264">
        <v>1000</v>
      </c>
      <c r="F130" s="401">
        <v>1903.1173320754715</v>
      </c>
      <c r="G130" s="814">
        <v>4</v>
      </c>
      <c r="H130" s="815">
        <v>10470</v>
      </c>
      <c r="I130" s="786">
        <v>1.5</v>
      </c>
      <c r="J130" s="287">
        <v>2.6666666666666665</v>
      </c>
    </row>
    <row r="131" spans="1:10" ht="11.25" customHeight="1" x14ac:dyDescent="0.2">
      <c r="A131" s="111" t="s">
        <v>419</v>
      </c>
      <c r="B131" s="351">
        <v>166.02402867924528</v>
      </c>
      <c r="C131" s="264">
        <v>166.02402867924528</v>
      </c>
      <c r="D131" s="351">
        <v>500</v>
      </c>
      <c r="E131" s="264">
        <v>1000</v>
      </c>
      <c r="F131" s="401">
        <v>166.02402867924528</v>
      </c>
      <c r="G131" s="814">
        <v>19</v>
      </c>
      <c r="H131" s="815">
        <v>31730</v>
      </c>
      <c r="I131" s="786">
        <v>4.68</v>
      </c>
      <c r="J131" s="287">
        <v>4.0598290598290605</v>
      </c>
    </row>
    <row r="132" spans="1:10" ht="11.25" customHeight="1" x14ac:dyDescent="0.2">
      <c r="A132" s="111" t="s">
        <v>89</v>
      </c>
      <c r="B132" s="351">
        <v>500</v>
      </c>
      <c r="C132" s="264">
        <v>1000</v>
      </c>
      <c r="D132" s="351">
        <v>500</v>
      </c>
      <c r="E132" s="264">
        <v>1000</v>
      </c>
      <c r="F132" s="401" t="s">
        <v>460</v>
      </c>
      <c r="G132" s="814">
        <v>6.6600000000000003E-4</v>
      </c>
      <c r="H132" s="815" t="s">
        <v>292</v>
      </c>
      <c r="I132" s="786" t="s">
        <v>292</v>
      </c>
      <c r="J132" s="287" t="s">
        <v>292</v>
      </c>
    </row>
    <row r="133" spans="1:10" ht="11.25" customHeight="1" x14ac:dyDescent="0.2">
      <c r="A133" s="111" t="s">
        <v>90</v>
      </c>
      <c r="B133" s="351">
        <v>500</v>
      </c>
      <c r="C133" s="264">
        <v>1000</v>
      </c>
      <c r="D133" s="351">
        <v>500</v>
      </c>
      <c r="E133" s="264">
        <v>1000</v>
      </c>
      <c r="F133" s="401" t="s">
        <v>460</v>
      </c>
      <c r="G133" s="814">
        <v>2.4100000000000001E-8</v>
      </c>
      <c r="H133" s="815" t="s">
        <v>292</v>
      </c>
      <c r="I133" s="786" t="s">
        <v>292</v>
      </c>
      <c r="J133" s="287" t="s">
        <v>292</v>
      </c>
    </row>
    <row r="134" spans="1:10" ht="11.25" customHeight="1" x14ac:dyDescent="0.2">
      <c r="A134" s="111" t="s">
        <v>420</v>
      </c>
      <c r="B134" s="351">
        <v>1000</v>
      </c>
      <c r="C134" s="264">
        <v>2500</v>
      </c>
      <c r="D134" s="351">
        <v>1000</v>
      </c>
      <c r="E134" s="264">
        <v>2500</v>
      </c>
      <c r="F134" s="401" t="s">
        <v>460</v>
      </c>
      <c r="G134" s="814" t="s">
        <v>292</v>
      </c>
      <c r="H134" s="815" t="s">
        <v>292</v>
      </c>
      <c r="I134" s="786" t="s">
        <v>292</v>
      </c>
      <c r="J134" s="287" t="s">
        <v>292</v>
      </c>
    </row>
    <row r="135" spans="1:10" ht="11.25" customHeight="1" x14ac:dyDescent="0.2">
      <c r="A135" s="111" t="s">
        <v>291</v>
      </c>
      <c r="B135" s="351">
        <v>500</v>
      </c>
      <c r="C135" s="264">
        <v>817.67394716981141</v>
      </c>
      <c r="D135" s="351">
        <v>500</v>
      </c>
      <c r="E135" s="264">
        <v>1000</v>
      </c>
      <c r="F135" s="401">
        <v>817.67394716981141</v>
      </c>
      <c r="G135" s="814">
        <v>28</v>
      </c>
      <c r="H135" s="815">
        <v>30000</v>
      </c>
      <c r="I135" s="786">
        <v>8</v>
      </c>
      <c r="J135" s="287">
        <v>3.5</v>
      </c>
    </row>
    <row r="136" spans="1:10" ht="11.25" customHeight="1" x14ac:dyDescent="0.2">
      <c r="A136" s="111" t="s">
        <v>21</v>
      </c>
      <c r="B136" s="351">
        <v>500</v>
      </c>
      <c r="C136" s="264">
        <v>1000</v>
      </c>
      <c r="D136" s="351">
        <v>500</v>
      </c>
      <c r="E136" s="264">
        <v>1000</v>
      </c>
      <c r="F136" s="401" t="s">
        <v>460</v>
      </c>
      <c r="G136" s="814">
        <v>0.4</v>
      </c>
      <c r="H136" s="815" t="s">
        <v>292</v>
      </c>
      <c r="I136" s="786" t="s">
        <v>292</v>
      </c>
      <c r="J136" s="287" t="s">
        <v>292</v>
      </c>
    </row>
    <row r="137" spans="1:10" ht="11.25" customHeight="1" x14ac:dyDescent="0.2">
      <c r="A137" s="111" t="s">
        <v>44</v>
      </c>
      <c r="B137" s="351">
        <v>100</v>
      </c>
      <c r="C137" s="264">
        <v>500</v>
      </c>
      <c r="D137" s="351">
        <v>100</v>
      </c>
      <c r="E137" s="264">
        <v>500</v>
      </c>
      <c r="F137" s="401">
        <v>2008.7716981132075</v>
      </c>
      <c r="G137" s="814">
        <v>300</v>
      </c>
      <c r="H137" s="815">
        <v>1100</v>
      </c>
      <c r="I137" s="786">
        <v>0.25</v>
      </c>
      <c r="J137" s="287">
        <v>1200</v>
      </c>
    </row>
    <row r="138" spans="1:10" ht="11.25" customHeight="1" x14ac:dyDescent="0.2">
      <c r="A138" s="111" t="s">
        <v>43</v>
      </c>
      <c r="B138" s="351">
        <v>500</v>
      </c>
      <c r="C138" s="264">
        <v>682.98237735849057</v>
      </c>
      <c r="D138" s="351">
        <v>500</v>
      </c>
      <c r="E138" s="264">
        <v>1000</v>
      </c>
      <c r="F138" s="401">
        <v>682.98237735849057</v>
      </c>
      <c r="G138" s="814">
        <v>1</v>
      </c>
      <c r="H138" s="815">
        <v>5000</v>
      </c>
      <c r="I138" s="786">
        <v>0.7</v>
      </c>
      <c r="J138" s="287">
        <v>1.4285714285714286</v>
      </c>
    </row>
    <row r="139" spans="1:10" ht="11.25" customHeight="1" x14ac:dyDescent="0.2">
      <c r="A139" s="111" t="s">
        <v>665</v>
      </c>
      <c r="B139" s="351">
        <v>500</v>
      </c>
      <c r="C139" s="264">
        <v>2500</v>
      </c>
      <c r="D139" s="351">
        <v>500</v>
      </c>
      <c r="E139" s="264">
        <v>2500</v>
      </c>
      <c r="F139" s="401" t="s">
        <v>460</v>
      </c>
      <c r="G139" s="814" t="s">
        <v>292</v>
      </c>
      <c r="H139" s="815" t="s">
        <v>292</v>
      </c>
      <c r="I139" s="786" t="s">
        <v>292</v>
      </c>
      <c r="J139" s="287" t="s">
        <v>292</v>
      </c>
    </row>
    <row r="140" spans="1:10" ht="11.25" customHeight="1" x14ac:dyDescent="0.2">
      <c r="A140" s="111" t="s">
        <v>705</v>
      </c>
      <c r="B140" s="351">
        <v>500</v>
      </c>
      <c r="C140" s="264">
        <v>1000</v>
      </c>
      <c r="D140" s="351">
        <v>500</v>
      </c>
      <c r="E140" s="264">
        <v>1000</v>
      </c>
      <c r="F140" s="401" t="s">
        <v>460</v>
      </c>
      <c r="G140" s="814" t="s">
        <v>200</v>
      </c>
      <c r="H140" s="815">
        <v>22000</v>
      </c>
      <c r="I140" s="786">
        <v>2.96</v>
      </c>
      <c r="J140" s="287">
        <v>9.7972972972972971E-2</v>
      </c>
    </row>
    <row r="141" spans="1:10" ht="11.25" customHeight="1" x14ac:dyDescent="0.2">
      <c r="A141" s="111" t="s">
        <v>706</v>
      </c>
      <c r="B141" s="351">
        <v>500</v>
      </c>
      <c r="C141" s="264">
        <v>639.65388301886787</v>
      </c>
      <c r="D141" s="351">
        <v>500</v>
      </c>
      <c r="E141" s="264">
        <v>1000</v>
      </c>
      <c r="F141" s="401">
        <v>639.65388301886787</v>
      </c>
      <c r="G141" s="814">
        <v>100</v>
      </c>
      <c r="H141" s="815">
        <v>65127</v>
      </c>
      <c r="I141" s="786">
        <v>12</v>
      </c>
      <c r="J141" s="287">
        <v>8.3333333333333339</v>
      </c>
    </row>
    <row r="142" spans="1:10" ht="11.25" customHeight="1" x14ac:dyDescent="0.2">
      <c r="A142" s="111" t="s">
        <v>421</v>
      </c>
      <c r="B142" s="351">
        <v>100</v>
      </c>
      <c r="C142" s="264">
        <v>500</v>
      </c>
      <c r="D142" s="351">
        <v>100</v>
      </c>
      <c r="E142" s="264">
        <v>500</v>
      </c>
      <c r="F142" s="401">
        <v>2160.2214339622642</v>
      </c>
      <c r="G142" s="814">
        <v>22.5</v>
      </c>
      <c r="H142" s="815" t="s">
        <v>292</v>
      </c>
      <c r="I142" s="786" t="s">
        <v>292</v>
      </c>
      <c r="J142" s="287" t="s">
        <v>292</v>
      </c>
    </row>
    <row r="143" spans="1:10" ht="11.25" customHeight="1" x14ac:dyDescent="0.2">
      <c r="A143" s="111" t="s">
        <v>422</v>
      </c>
      <c r="B143" s="351">
        <v>500</v>
      </c>
      <c r="C143" s="264">
        <v>691.10178616352209</v>
      </c>
      <c r="D143" s="351">
        <v>500</v>
      </c>
      <c r="E143" s="264">
        <v>2500</v>
      </c>
      <c r="F143" s="401">
        <v>691.10178616352209</v>
      </c>
      <c r="G143" s="814">
        <v>77</v>
      </c>
      <c r="H143" s="815">
        <v>1360000</v>
      </c>
      <c r="I143" s="786">
        <v>249</v>
      </c>
      <c r="J143" s="287">
        <v>0.30923694779116467</v>
      </c>
    </row>
    <row r="144" spans="1:10" ht="11.25" customHeight="1" x14ac:dyDescent="0.2">
      <c r="A144" s="111" t="s">
        <v>423</v>
      </c>
      <c r="B144" s="351">
        <v>100</v>
      </c>
      <c r="C144" s="264">
        <v>500</v>
      </c>
      <c r="D144" s="351">
        <v>100</v>
      </c>
      <c r="E144" s="264">
        <v>500</v>
      </c>
      <c r="F144" s="401" t="s">
        <v>460</v>
      </c>
      <c r="G144" s="814" t="s">
        <v>292</v>
      </c>
      <c r="H144" s="815" t="s">
        <v>292</v>
      </c>
      <c r="I144" s="786" t="s">
        <v>292</v>
      </c>
      <c r="J144" s="287" t="s">
        <v>292</v>
      </c>
    </row>
    <row r="145" spans="1:10" ht="11.25" customHeight="1" x14ac:dyDescent="0.2">
      <c r="A145" s="111" t="s">
        <v>424</v>
      </c>
      <c r="B145" s="351">
        <v>500</v>
      </c>
      <c r="C145" s="264">
        <v>1000</v>
      </c>
      <c r="D145" s="351">
        <v>500</v>
      </c>
      <c r="E145" s="264">
        <v>1000</v>
      </c>
      <c r="F145" s="401" t="s">
        <v>460</v>
      </c>
      <c r="G145" s="814" t="s">
        <v>308</v>
      </c>
      <c r="H145" s="815">
        <v>0.3</v>
      </c>
      <c r="I145" s="786">
        <v>3.6000000000000001E-5</v>
      </c>
      <c r="J145" s="287">
        <v>333.33333333333331</v>
      </c>
    </row>
    <row r="146" spans="1:10" ht="11.25" customHeight="1" x14ac:dyDescent="0.2">
      <c r="A146" s="134" t="s">
        <v>91</v>
      </c>
      <c r="B146" s="351">
        <v>1000</v>
      </c>
      <c r="C146" s="264">
        <v>2500</v>
      </c>
      <c r="D146" s="351">
        <v>1000</v>
      </c>
      <c r="E146" s="264">
        <v>2500</v>
      </c>
      <c r="F146" s="401" t="s">
        <v>460</v>
      </c>
      <c r="G146" s="814">
        <v>3.7499999999999997E-5</v>
      </c>
      <c r="H146" s="815" t="s">
        <v>292</v>
      </c>
      <c r="I146" s="786" t="s">
        <v>292</v>
      </c>
      <c r="J146" s="287" t="s">
        <v>292</v>
      </c>
    </row>
    <row r="147" spans="1:10" ht="11.25" customHeight="1" x14ac:dyDescent="0.2">
      <c r="A147" s="111" t="s">
        <v>92</v>
      </c>
      <c r="B147" s="351">
        <v>500</v>
      </c>
      <c r="C147" s="264">
        <v>1000</v>
      </c>
      <c r="D147" s="351">
        <v>500</v>
      </c>
      <c r="E147" s="264">
        <v>1000</v>
      </c>
      <c r="F147" s="401" t="s">
        <v>460</v>
      </c>
      <c r="G147" s="814">
        <v>2.5799999999999999E-6</v>
      </c>
      <c r="H147" s="815" t="s">
        <v>292</v>
      </c>
      <c r="I147" s="786" t="s">
        <v>292</v>
      </c>
      <c r="J147" s="287" t="s">
        <v>292</v>
      </c>
    </row>
    <row r="148" spans="1:10" ht="11.25" customHeight="1" x14ac:dyDescent="0.2">
      <c r="A148" s="111" t="s">
        <v>93</v>
      </c>
      <c r="B148" s="351">
        <v>100</v>
      </c>
      <c r="C148" s="264">
        <v>500</v>
      </c>
      <c r="D148" s="351">
        <v>100</v>
      </c>
      <c r="E148" s="264">
        <v>500</v>
      </c>
      <c r="F148" s="401">
        <v>1395.5380503144659</v>
      </c>
      <c r="G148" s="814">
        <v>3.69</v>
      </c>
      <c r="H148" s="815" t="s">
        <v>292</v>
      </c>
      <c r="I148" s="786" t="s">
        <v>292</v>
      </c>
      <c r="J148" s="287" t="s">
        <v>292</v>
      </c>
    </row>
    <row r="149" spans="1:10" ht="11.25" customHeight="1" x14ac:dyDescent="0.2">
      <c r="A149" s="111" t="s">
        <v>94</v>
      </c>
      <c r="B149" s="351">
        <v>100</v>
      </c>
      <c r="C149" s="264">
        <v>311.17425056603776</v>
      </c>
      <c r="D149" s="351">
        <v>100</v>
      </c>
      <c r="E149" s="264">
        <v>500</v>
      </c>
      <c r="F149" s="401">
        <v>311.17425056603776</v>
      </c>
      <c r="G149" s="814">
        <v>4.4000000000000004</v>
      </c>
      <c r="H149" s="815" t="s">
        <v>292</v>
      </c>
      <c r="I149" s="786" t="s">
        <v>292</v>
      </c>
      <c r="J149" s="287" t="s">
        <v>292</v>
      </c>
    </row>
    <row r="150" spans="1:10" ht="11.25" customHeight="1" x14ac:dyDescent="0.2">
      <c r="A150" s="111" t="s">
        <v>513</v>
      </c>
      <c r="B150" s="351">
        <v>100</v>
      </c>
      <c r="C150" s="264">
        <v>500</v>
      </c>
      <c r="D150" s="351">
        <v>100</v>
      </c>
      <c r="E150" s="264">
        <v>500</v>
      </c>
      <c r="F150" s="401" t="s">
        <v>460</v>
      </c>
      <c r="G150" s="814">
        <v>4.5800000000000002E-5</v>
      </c>
      <c r="H150" s="815" t="s">
        <v>292</v>
      </c>
      <c r="I150" s="786" t="s">
        <v>292</v>
      </c>
      <c r="J150" s="287" t="s">
        <v>292</v>
      </c>
    </row>
    <row r="151" spans="1:10" ht="11.25" customHeight="1" x14ac:dyDescent="0.2">
      <c r="A151" s="111" t="s">
        <v>802</v>
      </c>
      <c r="B151" s="351">
        <v>500</v>
      </c>
      <c r="C151" s="264">
        <v>1000</v>
      </c>
      <c r="D151" s="351">
        <v>500</v>
      </c>
      <c r="E151" s="264">
        <v>1000</v>
      </c>
      <c r="F151" s="401" t="s">
        <v>460</v>
      </c>
      <c r="G151" s="814">
        <v>6.3999999999999997E-6</v>
      </c>
      <c r="H151" s="815" t="s">
        <v>292</v>
      </c>
      <c r="I151" s="786" t="s">
        <v>292</v>
      </c>
      <c r="J151" s="287" t="s">
        <v>292</v>
      </c>
    </row>
    <row r="152" spans="1:10" ht="11.25" customHeight="1" x14ac:dyDescent="0.2">
      <c r="A152" s="111" t="s">
        <v>514</v>
      </c>
      <c r="B152" s="351">
        <v>500</v>
      </c>
      <c r="C152" s="264">
        <v>1000</v>
      </c>
      <c r="D152" s="351">
        <v>500</v>
      </c>
      <c r="E152" s="264">
        <v>1000</v>
      </c>
      <c r="F152" s="401" t="s">
        <v>460</v>
      </c>
      <c r="G152" s="814">
        <v>1.17E-7</v>
      </c>
      <c r="H152" s="815" t="s">
        <v>292</v>
      </c>
      <c r="I152" s="786" t="s">
        <v>292</v>
      </c>
      <c r="J152" s="287" t="s">
        <v>292</v>
      </c>
    </row>
    <row r="153" spans="1:10" ht="11.25" customHeight="1" x14ac:dyDescent="0.2">
      <c r="A153" s="111" t="s">
        <v>516</v>
      </c>
      <c r="B153" s="351">
        <v>500</v>
      </c>
      <c r="C153" s="264">
        <v>1000</v>
      </c>
      <c r="D153" s="351">
        <v>500</v>
      </c>
      <c r="E153" s="264">
        <v>1000</v>
      </c>
      <c r="F153" s="401" t="s">
        <v>460</v>
      </c>
      <c r="G153" s="814">
        <v>8.0199999999999994E-6</v>
      </c>
      <c r="H153" s="815" t="s">
        <v>292</v>
      </c>
      <c r="I153" s="786" t="s">
        <v>292</v>
      </c>
      <c r="J153" s="287" t="s">
        <v>292</v>
      </c>
    </row>
    <row r="154" spans="1:10" ht="11.25" customHeight="1" x14ac:dyDescent="0.2">
      <c r="A154" s="111" t="s">
        <v>425</v>
      </c>
      <c r="B154" s="351">
        <v>1000</v>
      </c>
      <c r="C154" s="264">
        <v>2500</v>
      </c>
      <c r="D154" s="351">
        <v>1000</v>
      </c>
      <c r="E154" s="264">
        <v>2500</v>
      </c>
      <c r="F154" s="401" t="s">
        <v>460</v>
      </c>
      <c r="G154" s="814" t="s">
        <v>292</v>
      </c>
      <c r="H154" s="815" t="s">
        <v>292</v>
      </c>
      <c r="I154" s="786" t="s">
        <v>292</v>
      </c>
      <c r="J154" s="287" t="s">
        <v>292</v>
      </c>
    </row>
    <row r="155" spans="1:10" ht="11.25" customHeight="1" x14ac:dyDescent="0.2">
      <c r="A155" s="111" t="s">
        <v>426</v>
      </c>
      <c r="B155" s="351">
        <v>500</v>
      </c>
      <c r="C155" s="264">
        <v>1000</v>
      </c>
      <c r="D155" s="351">
        <v>500</v>
      </c>
      <c r="E155" s="264">
        <v>1000</v>
      </c>
      <c r="F155" s="401">
        <v>3859.8471446540889</v>
      </c>
      <c r="G155" s="814">
        <v>2580</v>
      </c>
      <c r="H155" s="815">
        <v>771244</v>
      </c>
      <c r="I155" s="786">
        <v>294</v>
      </c>
      <c r="J155" s="287">
        <v>8.7755102040816322</v>
      </c>
    </row>
    <row r="156" spans="1:10" ht="11.25" customHeight="1" x14ac:dyDescent="0.2">
      <c r="A156" s="111" t="s">
        <v>427</v>
      </c>
      <c r="B156" s="351">
        <v>259.54240000000004</v>
      </c>
      <c r="C156" s="264">
        <v>259.54240000000004</v>
      </c>
      <c r="D156" s="351">
        <v>500</v>
      </c>
      <c r="E156" s="264">
        <v>1000</v>
      </c>
      <c r="F156" s="401">
        <v>259.54240000000004</v>
      </c>
      <c r="G156" s="814">
        <v>6</v>
      </c>
      <c r="H156" s="815">
        <v>441</v>
      </c>
      <c r="I156" s="786">
        <v>0.1</v>
      </c>
      <c r="J156" s="287">
        <v>60</v>
      </c>
    </row>
    <row r="157" spans="1:10" ht="11.25" customHeight="1" thickBot="1" x14ac:dyDescent="0.25">
      <c r="A157" s="148" t="s">
        <v>428</v>
      </c>
      <c r="B157" s="351">
        <v>1000</v>
      </c>
      <c r="C157" s="264">
        <v>2500</v>
      </c>
      <c r="D157" s="523">
        <v>1000</v>
      </c>
      <c r="E157" s="409">
        <v>2500</v>
      </c>
      <c r="F157" s="401" t="s">
        <v>460</v>
      </c>
      <c r="G157" s="816" t="s">
        <v>292</v>
      </c>
      <c r="H157" s="817" t="s">
        <v>292</v>
      </c>
      <c r="I157" s="818" t="s">
        <v>292</v>
      </c>
      <c r="J157" s="287" t="s">
        <v>292</v>
      </c>
    </row>
    <row r="158" spans="1:10" ht="11.25" customHeight="1" thickTop="1" x14ac:dyDescent="0.2">
      <c r="A158" s="334"/>
      <c r="B158" s="151"/>
      <c r="C158" s="151"/>
      <c r="D158" s="151"/>
      <c r="E158" s="151"/>
      <c r="F158" s="819"/>
      <c r="G158" s="820"/>
      <c r="H158" s="821"/>
      <c r="I158" s="820"/>
      <c r="J158" s="822"/>
    </row>
    <row r="159" spans="1:10" ht="11.25" customHeight="1" x14ac:dyDescent="0.2">
      <c r="A159" s="65" t="s">
        <v>432</v>
      </c>
      <c r="B159" s="109"/>
      <c r="C159" s="108"/>
      <c r="D159" s="109"/>
      <c r="E159" s="109"/>
      <c r="F159" s="411"/>
      <c r="G159" s="443"/>
      <c r="H159" s="443"/>
      <c r="I159" s="443"/>
      <c r="J159" s="321"/>
    </row>
    <row r="160" spans="1:10" ht="11.25" customHeight="1" x14ac:dyDescent="0.2">
      <c r="A160" s="66" t="s">
        <v>154</v>
      </c>
      <c r="B160" s="108"/>
      <c r="C160" s="108"/>
      <c r="D160" s="109"/>
      <c r="E160" s="109"/>
      <c r="F160" s="411"/>
      <c r="G160" s="443"/>
      <c r="H160" s="443"/>
      <c r="I160" s="443"/>
      <c r="J160" s="321"/>
    </row>
    <row r="161" spans="1:10" ht="11.25" customHeight="1" x14ac:dyDescent="0.2">
      <c r="A161" s="255" t="s">
        <v>778</v>
      </c>
      <c r="B161" s="109"/>
      <c r="C161" s="109"/>
      <c r="D161" s="109"/>
      <c r="E161" s="109"/>
      <c r="F161" s="411"/>
      <c r="G161" s="443"/>
      <c r="H161" s="443"/>
      <c r="I161" s="443"/>
      <c r="J161" s="321"/>
    </row>
    <row r="162" spans="1:10" ht="11.25" customHeight="1" x14ac:dyDescent="0.2">
      <c r="A162" s="66" t="s">
        <v>213</v>
      </c>
      <c r="B162" s="108"/>
      <c r="C162" s="108"/>
      <c r="D162" s="109"/>
      <c r="E162" s="109"/>
      <c r="F162" s="411"/>
      <c r="G162" s="443"/>
      <c r="H162" s="443"/>
      <c r="I162" s="443"/>
      <c r="J162" s="321"/>
    </row>
    <row r="163" spans="1:10" ht="11.25" customHeight="1" x14ac:dyDescent="0.2">
      <c r="A163" s="65"/>
      <c r="B163" s="108"/>
      <c r="C163" s="108"/>
      <c r="D163" s="109"/>
      <c r="E163" s="109"/>
      <c r="F163" s="411"/>
      <c r="G163" s="443"/>
      <c r="H163" s="443"/>
      <c r="I163" s="443"/>
      <c r="J163" s="321"/>
    </row>
    <row r="164" spans="1:10" ht="11.25" customHeight="1" x14ac:dyDescent="0.2">
      <c r="A164" s="66" t="s">
        <v>309</v>
      </c>
      <c r="B164" s="109"/>
      <c r="C164" s="109"/>
      <c r="D164" s="109"/>
      <c r="E164" s="109"/>
      <c r="F164" s="411"/>
      <c r="G164" s="443"/>
      <c r="H164" s="443"/>
      <c r="I164" s="443"/>
      <c r="J164" s="321"/>
    </row>
    <row r="165" spans="1:10" ht="11.25" customHeight="1" x14ac:dyDescent="0.2">
      <c r="A165" s="66" t="s">
        <v>313</v>
      </c>
      <c r="B165" s="109"/>
      <c r="C165" s="109"/>
      <c r="D165" s="338"/>
      <c r="E165" s="338"/>
      <c r="F165" s="560"/>
      <c r="G165" s="67"/>
      <c r="H165" s="67"/>
      <c r="I165" s="67"/>
      <c r="J165" s="337"/>
    </row>
    <row r="166" spans="1:10" ht="11.25" customHeight="1" x14ac:dyDescent="0.2">
      <c r="A166" s="66" t="s">
        <v>884</v>
      </c>
      <c r="B166" s="109"/>
      <c r="C166" s="109"/>
      <c r="D166" s="338"/>
      <c r="E166" s="338"/>
      <c r="F166" s="560"/>
      <c r="G166" s="67"/>
      <c r="H166" s="67"/>
      <c r="I166" s="67"/>
      <c r="J166" s="337"/>
    </row>
    <row r="167" spans="1:10" ht="11.25" customHeight="1" x14ac:dyDescent="0.2">
      <c r="A167" s="66" t="s">
        <v>708</v>
      </c>
      <c r="B167" s="109"/>
      <c r="C167" s="109"/>
      <c r="D167" s="338"/>
      <c r="E167" s="338"/>
      <c r="F167" s="560"/>
      <c r="G167" s="67"/>
      <c r="H167" s="67"/>
      <c r="I167" s="67"/>
      <c r="J167" s="337"/>
    </row>
    <row r="168" spans="1:10" ht="11.25" customHeight="1" x14ac:dyDescent="0.2">
      <c r="A168" s="66" t="s">
        <v>666</v>
      </c>
      <c r="B168" s="109"/>
      <c r="C168" s="109"/>
      <c r="D168" s="109"/>
      <c r="E168" s="109"/>
      <c r="F168" s="411"/>
      <c r="G168" s="443"/>
      <c r="H168" s="443"/>
      <c r="I168" s="443"/>
      <c r="J168" s="321"/>
    </row>
    <row r="169" spans="1:10" ht="11.25" customHeight="1" x14ac:dyDescent="0.2">
      <c r="A169" s="66" t="s">
        <v>711</v>
      </c>
      <c r="B169" s="109"/>
      <c r="C169" s="109"/>
      <c r="D169" s="109"/>
      <c r="E169" s="109"/>
      <c r="F169" s="411"/>
      <c r="G169" s="443"/>
      <c r="H169" s="443"/>
      <c r="I169" s="443"/>
      <c r="J169" s="321"/>
    </row>
    <row r="170" spans="1:10" ht="11.25" customHeight="1" x14ac:dyDescent="0.2">
      <c r="A170" s="66" t="s">
        <v>908</v>
      </c>
      <c r="B170" s="109"/>
      <c r="C170" s="109"/>
      <c r="D170" s="109"/>
      <c r="E170" s="109"/>
      <c r="F170" s="411"/>
      <c r="G170" s="443"/>
      <c r="H170" s="443"/>
      <c r="I170" s="443"/>
      <c r="J170" s="321"/>
    </row>
    <row r="171" spans="1:10" ht="11.25" customHeight="1" x14ac:dyDescent="0.2">
      <c r="A171" s="66" t="s">
        <v>650</v>
      </c>
      <c r="B171" s="109"/>
      <c r="C171" s="109"/>
      <c r="D171" s="109"/>
      <c r="E171" s="109"/>
      <c r="F171" s="411"/>
      <c r="G171" s="443"/>
      <c r="H171" s="443"/>
      <c r="I171" s="443"/>
      <c r="J171" s="321"/>
    </row>
    <row r="172" spans="1:10" ht="11.25" customHeight="1" x14ac:dyDescent="0.2">
      <c r="A172" s="115" t="s">
        <v>961</v>
      </c>
      <c r="B172" s="823"/>
      <c r="C172" s="823"/>
      <c r="D172" s="823"/>
      <c r="E172" s="823"/>
      <c r="F172" s="823"/>
      <c r="G172" s="823"/>
      <c r="H172" s="823"/>
      <c r="I172" s="823"/>
      <c r="J172" s="824"/>
    </row>
    <row r="173" spans="1:10" ht="11.25" customHeight="1" x14ac:dyDescent="0.2">
      <c r="A173" s="65" t="s">
        <v>962</v>
      </c>
      <c r="B173" s="108"/>
      <c r="C173" s="108"/>
      <c r="D173" s="109"/>
      <c r="E173" s="109"/>
      <c r="F173" s="411"/>
      <c r="G173" s="443"/>
      <c r="H173" s="443"/>
      <c r="I173" s="443"/>
      <c r="J173" s="321"/>
    </row>
    <row r="174" spans="1:10" ht="11.25" customHeight="1" x14ac:dyDescent="0.2">
      <c r="A174" s="115" t="s">
        <v>50</v>
      </c>
      <c r="B174" s="109"/>
      <c r="C174" s="109"/>
      <c r="D174" s="109"/>
      <c r="E174" s="109"/>
      <c r="F174" s="411"/>
      <c r="G174" s="443"/>
      <c r="H174" s="443"/>
      <c r="I174" s="443"/>
      <c r="J174" s="321"/>
    </row>
    <row r="175" spans="1:10" ht="11.25" customHeight="1" x14ac:dyDescent="0.2">
      <c r="A175" s="115" t="s">
        <v>812</v>
      </c>
      <c r="B175" s="109"/>
      <c r="C175" s="109"/>
      <c r="D175" s="109"/>
      <c r="E175" s="109"/>
      <c r="F175" s="411"/>
      <c r="G175" s="443"/>
      <c r="H175" s="443"/>
      <c r="I175" s="443"/>
      <c r="J175" s="321"/>
    </row>
    <row r="176" spans="1:10" ht="11.25" customHeight="1" x14ac:dyDescent="0.2">
      <c r="A176" s="115" t="s">
        <v>813</v>
      </c>
      <c r="B176" s="109"/>
      <c r="C176" s="109"/>
      <c r="D176" s="109"/>
      <c r="E176" s="109"/>
      <c r="F176" s="411"/>
      <c r="G176" s="443"/>
      <c r="H176" s="443"/>
      <c r="I176" s="443"/>
      <c r="J176" s="321"/>
    </row>
    <row r="177" spans="1:10" ht="11.25" customHeight="1" x14ac:dyDescent="0.2">
      <c r="A177" s="115" t="s">
        <v>25</v>
      </c>
      <c r="B177" s="109"/>
      <c r="C177" s="109"/>
      <c r="D177" s="109"/>
      <c r="E177" s="109"/>
      <c r="F177" s="411"/>
      <c r="G177" s="443"/>
      <c r="H177" s="443"/>
      <c r="I177" s="443"/>
      <c r="J177" s="321"/>
    </row>
    <row r="178" spans="1:10" ht="11.25" customHeight="1" x14ac:dyDescent="0.2">
      <c r="A178" s="115" t="s">
        <v>26</v>
      </c>
      <c r="B178" s="109"/>
      <c r="C178" s="109"/>
      <c r="D178" s="109"/>
      <c r="E178" s="109"/>
      <c r="F178" s="411"/>
      <c r="G178" s="443"/>
      <c r="H178" s="443"/>
      <c r="I178" s="443"/>
      <c r="J178" s="321"/>
    </row>
    <row r="179" spans="1:10" ht="11.25" customHeight="1" thickBot="1" x14ac:dyDescent="0.25">
      <c r="A179" s="68" t="s">
        <v>651</v>
      </c>
      <c r="B179" s="114"/>
      <c r="C179" s="114"/>
      <c r="D179" s="114"/>
      <c r="E179" s="114"/>
      <c r="F179" s="825"/>
      <c r="G179" s="826"/>
      <c r="H179" s="826"/>
      <c r="I179" s="826"/>
      <c r="J179" s="827"/>
    </row>
    <row r="180" spans="1:10" ht="12" thickTop="1" x14ac:dyDescent="0.2"/>
  </sheetData>
  <sheetProtection algorithmName="SHA-512" hashValue="qJ+zYzt7Mz5mIZngYFv4sP5z5iY8WyE1PPzmE4RC1crHNjsDUyWCMn+bzSkHRyg1maLH3tgQkZeZZ4vxwADtig==" saltValue="2Xlti10n1VnUBgv0/6UTBQ==" spinCount="100000" sheet="1" objects="1" scenarios="1"/>
  <mergeCells count="1">
    <mergeCell ref="A1:J1"/>
  </mergeCells>
  <phoneticPr fontId="0" type="noConversion"/>
  <printOptions horizontalCentered="1"/>
  <pageMargins left="0.17" right="0.16" top="0.53" bottom="1" header="0.5" footer="0.5"/>
  <pageSetup scale="79" fitToHeight="4" orientation="landscape" r:id="rId1"/>
  <headerFooter alignWithMargins="0">
    <oddFooter>&amp;LHawai'i DOH
Fall 2017&amp;C&amp;8Page &amp;P of &amp;N&amp;R&amp;A</oddFooter>
  </headerFooter>
  <rowBreaks count="1" manualBreakCount="1">
    <brk id="1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FY171"/>
  <sheetViews>
    <sheetView zoomScale="85" zoomScaleNormal="85" workbookViewId="0">
      <pane ySplit="3135" topLeftCell="A7" activePane="bottomLeft"/>
      <selection activeCell="I16" sqref="I16"/>
      <selection pane="bottomLeft" activeCell="I16" sqref="I16"/>
    </sheetView>
  </sheetViews>
  <sheetFormatPr defaultColWidth="9.140625" defaultRowHeight="11.25" x14ac:dyDescent="0.2"/>
  <cols>
    <col min="1" max="1" width="40.5703125" style="126" customWidth="1"/>
    <col min="2" max="2" width="12.140625" style="341" customWidth="1"/>
    <col min="3" max="3" width="19.7109375" style="341" customWidth="1"/>
    <col min="4" max="4" width="13.85546875" style="341" customWidth="1"/>
    <col min="5" max="5" width="13.5703125" style="341" customWidth="1"/>
    <col min="6" max="6" width="11.7109375" style="400" customWidth="1"/>
    <col min="7" max="7" width="10.140625" style="421" customWidth="1"/>
    <col min="8" max="8" width="11.5703125" style="421" customWidth="1"/>
    <col min="9" max="9" width="12.7109375" style="421" customWidth="1"/>
    <col min="10" max="16384" width="9.140625" style="126"/>
  </cols>
  <sheetData>
    <row r="1" spans="1:11" s="366" customFormat="1" ht="47.25" x14ac:dyDescent="0.25">
      <c r="A1" s="144" t="s">
        <v>436</v>
      </c>
      <c r="B1" s="363"/>
      <c r="C1" s="363"/>
      <c r="D1" s="363"/>
      <c r="E1" s="364"/>
      <c r="F1" s="365"/>
      <c r="G1" s="365"/>
      <c r="H1" s="363"/>
      <c r="I1" s="363"/>
      <c r="J1" s="363"/>
      <c r="K1" s="129"/>
    </row>
    <row r="2" spans="1:11" s="133" customFormat="1" ht="16.5" thickBot="1" x14ac:dyDescent="0.3">
      <c r="A2" s="144"/>
      <c r="B2" s="363"/>
      <c r="C2" s="363"/>
      <c r="D2" s="363"/>
      <c r="E2" s="364"/>
      <c r="F2" s="363"/>
      <c r="G2" s="363"/>
      <c r="H2" s="363"/>
      <c r="I2" s="363"/>
    </row>
    <row r="3" spans="1:11" s="426" customFormat="1" ht="14.1" customHeight="1" thickTop="1" thickBot="1" x14ac:dyDescent="0.25">
      <c r="A3" s="422"/>
      <c r="B3" s="369" t="s">
        <v>717</v>
      </c>
      <c r="C3" s="423"/>
      <c r="D3" s="424"/>
      <c r="E3" s="424"/>
      <c r="F3" s="425"/>
      <c r="G3" s="424"/>
      <c r="H3" s="424"/>
      <c r="I3" s="329"/>
    </row>
    <row r="4" spans="1:11" s="426" customFormat="1" ht="35.25" customHeight="1" thickTop="1" thickBot="1" x14ac:dyDescent="0.25">
      <c r="A4" s="964" t="s">
        <v>194</v>
      </c>
      <c r="B4" s="969" t="s">
        <v>718</v>
      </c>
      <c r="C4" s="374"/>
      <c r="D4" s="967" t="s">
        <v>772</v>
      </c>
      <c r="E4" s="962" t="s">
        <v>864</v>
      </c>
      <c r="F4" s="962" t="s">
        <v>310</v>
      </c>
      <c r="G4" s="375" t="s">
        <v>770</v>
      </c>
      <c r="H4" s="376"/>
      <c r="I4" s="377" t="s">
        <v>319</v>
      </c>
    </row>
    <row r="5" spans="1:11" s="426" customFormat="1" ht="45.75" customHeight="1" x14ac:dyDescent="0.2">
      <c r="A5" s="964"/>
      <c r="B5" s="970"/>
      <c r="C5" s="378"/>
      <c r="D5" s="968"/>
      <c r="E5" s="963"/>
      <c r="F5" s="963"/>
      <c r="G5" s="379" t="s">
        <v>517</v>
      </c>
      <c r="H5" s="380" t="s">
        <v>476</v>
      </c>
      <c r="I5" s="381" t="s">
        <v>518</v>
      </c>
    </row>
    <row r="6" spans="1:11" s="426" customFormat="1" ht="12" thickBot="1" x14ac:dyDescent="0.25">
      <c r="A6" s="972"/>
      <c r="B6" s="971"/>
      <c r="C6" s="382" t="s">
        <v>429</v>
      </c>
      <c r="D6" s="383" t="s">
        <v>713</v>
      </c>
      <c r="E6" s="384" t="s">
        <v>714</v>
      </c>
      <c r="F6" s="385" t="s">
        <v>712</v>
      </c>
      <c r="G6" s="386" t="s">
        <v>408</v>
      </c>
      <c r="H6" s="387" t="s">
        <v>715</v>
      </c>
      <c r="I6" s="388" t="s">
        <v>833</v>
      </c>
    </row>
    <row r="7" spans="1:11" s="366" customFormat="1" ht="11.25" customHeight="1" x14ac:dyDescent="0.2">
      <c r="A7" s="138" t="s">
        <v>477</v>
      </c>
      <c r="B7" s="389">
        <v>118.02725999999998</v>
      </c>
      <c r="C7" s="390" t="s">
        <v>572</v>
      </c>
      <c r="D7" s="348">
        <v>1000</v>
      </c>
      <c r="E7" s="389" t="s">
        <v>830</v>
      </c>
      <c r="F7" s="389" t="s">
        <v>816</v>
      </c>
      <c r="G7" s="427">
        <v>655.66366759501079</v>
      </c>
      <c r="H7" s="393">
        <v>118.02725999999998</v>
      </c>
      <c r="I7" s="428">
        <v>118.02733726415093</v>
      </c>
    </row>
    <row r="8" spans="1:11" s="366" customFormat="1" ht="11.25" customHeight="1" x14ac:dyDescent="0.2">
      <c r="A8" s="111" t="s">
        <v>478</v>
      </c>
      <c r="B8" s="395">
        <v>5.5120019500000001</v>
      </c>
      <c r="C8" s="396" t="s">
        <v>1025</v>
      </c>
      <c r="D8" s="352">
        <v>500</v>
      </c>
      <c r="E8" s="395" t="s">
        <v>830</v>
      </c>
      <c r="F8" s="395" t="s">
        <v>816</v>
      </c>
      <c r="G8" s="429">
        <v>339.48905290891071</v>
      </c>
      <c r="H8" s="264" t="s">
        <v>1026</v>
      </c>
      <c r="I8" s="360">
        <v>5.5120019500000001</v>
      </c>
    </row>
    <row r="9" spans="1:11" s="366" customFormat="1" ht="11.25" customHeight="1" x14ac:dyDescent="0.2">
      <c r="A9" s="111" t="s">
        <v>479</v>
      </c>
      <c r="B9" s="395">
        <v>1.0105094999999999</v>
      </c>
      <c r="C9" s="396" t="s">
        <v>1025</v>
      </c>
      <c r="D9" s="352">
        <v>500</v>
      </c>
      <c r="E9" s="395" t="s">
        <v>830</v>
      </c>
      <c r="F9" s="395" t="s">
        <v>816</v>
      </c>
      <c r="G9" s="429">
        <v>12169.003850047891</v>
      </c>
      <c r="H9" s="264">
        <v>13820.076342857144</v>
      </c>
      <c r="I9" s="360">
        <v>1.0105094999999999</v>
      </c>
    </row>
    <row r="10" spans="1:11" s="366" customFormat="1" ht="11.25" customHeight="1" x14ac:dyDescent="0.2">
      <c r="A10" s="111" t="s">
        <v>480</v>
      </c>
      <c r="B10" s="395">
        <v>3.910714285714286</v>
      </c>
      <c r="C10" s="396" t="s">
        <v>573</v>
      </c>
      <c r="D10" s="352">
        <v>1000</v>
      </c>
      <c r="E10" s="395" t="s">
        <v>830</v>
      </c>
      <c r="F10" s="395" t="s">
        <v>816</v>
      </c>
      <c r="G10" s="429">
        <v>3.910714285714286</v>
      </c>
      <c r="H10" s="264" t="s">
        <v>816</v>
      </c>
      <c r="I10" s="360">
        <v>8.3677457928301884</v>
      </c>
    </row>
    <row r="11" spans="1:11" s="366" customFormat="1" ht="11.25" customHeight="1" x14ac:dyDescent="0.2">
      <c r="A11" s="111" t="s">
        <v>133</v>
      </c>
      <c r="B11" s="395">
        <v>12.829768732746592</v>
      </c>
      <c r="C11" s="396" t="s">
        <v>1025</v>
      </c>
      <c r="D11" s="352">
        <v>500</v>
      </c>
      <c r="E11" s="395" t="s">
        <v>830</v>
      </c>
      <c r="F11" s="395" t="s">
        <v>816</v>
      </c>
      <c r="G11" s="429">
        <v>113.78462320028632</v>
      </c>
      <c r="H11" s="264" t="s">
        <v>816</v>
      </c>
      <c r="I11" s="360">
        <v>12.829768732746592</v>
      </c>
    </row>
    <row r="12" spans="1:11" s="366" customFormat="1" ht="11.25" customHeight="1" x14ac:dyDescent="0.2">
      <c r="A12" s="134" t="s">
        <v>134</v>
      </c>
      <c r="B12" s="395">
        <v>0.84560400368695798</v>
      </c>
      <c r="C12" s="396" t="s">
        <v>1025</v>
      </c>
      <c r="D12" s="352">
        <v>500</v>
      </c>
      <c r="E12" s="395" t="s">
        <v>830</v>
      </c>
      <c r="F12" s="395" t="s">
        <v>816</v>
      </c>
      <c r="G12" s="429">
        <v>30.846521512420448</v>
      </c>
      <c r="H12" s="264" t="s">
        <v>816</v>
      </c>
      <c r="I12" s="360">
        <v>0.84560400368695798</v>
      </c>
    </row>
    <row r="13" spans="1:11" s="366" customFormat="1" ht="11.25" customHeight="1" x14ac:dyDescent="0.2">
      <c r="A13" s="134" t="s">
        <v>68</v>
      </c>
      <c r="B13" s="395">
        <v>0.51675800225314095</v>
      </c>
      <c r="C13" s="396" t="s">
        <v>1025</v>
      </c>
      <c r="D13" s="352">
        <v>500</v>
      </c>
      <c r="E13" s="395" t="s">
        <v>830</v>
      </c>
      <c r="F13" s="395" t="s">
        <v>816</v>
      </c>
      <c r="G13" s="429">
        <v>30.631516977623185</v>
      </c>
      <c r="H13" s="264" t="s">
        <v>816</v>
      </c>
      <c r="I13" s="360">
        <v>0.51675800225314095</v>
      </c>
    </row>
    <row r="14" spans="1:11" s="366" customFormat="1" ht="11.25" customHeight="1" x14ac:dyDescent="0.2">
      <c r="A14" s="111" t="s">
        <v>481</v>
      </c>
      <c r="B14" s="395">
        <v>4.2251984613333331</v>
      </c>
      <c r="C14" s="396" t="s">
        <v>572</v>
      </c>
      <c r="D14" s="352">
        <v>500</v>
      </c>
      <c r="E14" s="395" t="s">
        <v>830</v>
      </c>
      <c r="F14" s="395" t="s">
        <v>816</v>
      </c>
      <c r="G14" s="429">
        <v>3497.7347371954179</v>
      </c>
      <c r="H14" s="264">
        <v>4.2251984613333331</v>
      </c>
      <c r="I14" s="360">
        <v>4.2251987225786163</v>
      </c>
    </row>
    <row r="15" spans="1:11" s="366" customFormat="1" ht="11.25" customHeight="1" x14ac:dyDescent="0.2">
      <c r="A15" s="111" t="s">
        <v>482</v>
      </c>
      <c r="B15" s="395">
        <v>6.2571428571428571</v>
      </c>
      <c r="C15" s="396" t="s">
        <v>573</v>
      </c>
      <c r="D15" s="352">
        <v>1000</v>
      </c>
      <c r="E15" s="395" t="s">
        <v>830</v>
      </c>
      <c r="F15" s="395">
        <v>2.4</v>
      </c>
      <c r="G15" s="429">
        <v>6.2571428571428571</v>
      </c>
      <c r="H15" s="264" t="s">
        <v>816</v>
      </c>
      <c r="I15" s="360" t="s">
        <v>1027</v>
      </c>
    </row>
    <row r="16" spans="1:11" s="366" customFormat="1" ht="11.25" customHeight="1" x14ac:dyDescent="0.2">
      <c r="A16" s="111" t="s">
        <v>584</v>
      </c>
      <c r="B16" s="395">
        <v>24</v>
      </c>
      <c r="C16" s="396" t="s">
        <v>310</v>
      </c>
      <c r="D16" s="352">
        <v>1000</v>
      </c>
      <c r="E16" s="395" t="s">
        <v>830</v>
      </c>
      <c r="F16" s="395">
        <v>24</v>
      </c>
      <c r="G16" s="429">
        <v>23</v>
      </c>
      <c r="H16" s="264" t="s">
        <v>816</v>
      </c>
      <c r="I16" s="360" t="s">
        <v>1027</v>
      </c>
    </row>
    <row r="17" spans="1:9" s="366" customFormat="1" ht="11.25" customHeight="1" x14ac:dyDescent="0.2">
      <c r="A17" s="111" t="s">
        <v>69</v>
      </c>
      <c r="B17" s="395">
        <v>0.11180104469040002</v>
      </c>
      <c r="C17" s="396" t="s">
        <v>1025</v>
      </c>
      <c r="D17" s="352">
        <v>500</v>
      </c>
      <c r="E17" s="395" t="s">
        <v>830</v>
      </c>
      <c r="F17" s="395" t="s">
        <v>816</v>
      </c>
      <c r="G17" s="429">
        <v>2.2732603019174396</v>
      </c>
      <c r="H17" s="264" t="s">
        <v>816</v>
      </c>
      <c r="I17" s="360">
        <v>0.11180104469040002</v>
      </c>
    </row>
    <row r="18" spans="1:9" s="366" customFormat="1" ht="11.25" customHeight="1" x14ac:dyDescent="0.2">
      <c r="A18" s="111" t="s">
        <v>585</v>
      </c>
      <c r="B18" s="395">
        <v>1000</v>
      </c>
      <c r="C18" s="396" t="s">
        <v>1028</v>
      </c>
      <c r="D18" s="352">
        <v>1000</v>
      </c>
      <c r="E18" s="395" t="s">
        <v>830</v>
      </c>
      <c r="F18" s="395">
        <v>690</v>
      </c>
      <c r="G18" s="429">
        <v>3061.0483042137716</v>
      </c>
      <c r="H18" s="264" t="s">
        <v>816</v>
      </c>
      <c r="I18" s="360" t="s">
        <v>1027</v>
      </c>
    </row>
    <row r="19" spans="1:9" s="366" customFormat="1" ht="11.25" customHeight="1" x14ac:dyDescent="0.2">
      <c r="A19" s="111" t="s">
        <v>964</v>
      </c>
      <c r="B19" s="395">
        <v>7.8132880042840729E-3</v>
      </c>
      <c r="C19" s="396" t="s">
        <v>1025</v>
      </c>
      <c r="D19" s="352">
        <v>1000</v>
      </c>
      <c r="E19" s="395" t="s">
        <v>830</v>
      </c>
      <c r="F19" s="395" t="s">
        <v>816</v>
      </c>
      <c r="G19" s="429">
        <v>632.13679555714634</v>
      </c>
      <c r="H19" s="264" t="s">
        <v>816</v>
      </c>
      <c r="I19" s="360">
        <v>7.8132880042840729E-3</v>
      </c>
    </row>
    <row r="20" spans="1:9" s="366" customFormat="1" ht="11.25" customHeight="1" x14ac:dyDescent="0.2">
      <c r="A20" s="111" t="s">
        <v>586</v>
      </c>
      <c r="B20" s="395">
        <v>0.29829600000000001</v>
      </c>
      <c r="C20" s="396" t="s">
        <v>1025</v>
      </c>
      <c r="D20" s="352">
        <v>500</v>
      </c>
      <c r="E20" s="395" t="s">
        <v>830</v>
      </c>
      <c r="F20" s="395" t="s">
        <v>816</v>
      </c>
      <c r="G20" s="429">
        <v>1.2018127077135361</v>
      </c>
      <c r="H20" s="264">
        <v>0.76939408284023669</v>
      </c>
      <c r="I20" s="360">
        <v>0.29829600000000001</v>
      </c>
    </row>
    <row r="21" spans="1:9" s="366" customFormat="1" ht="11.25" customHeight="1" x14ac:dyDescent="0.2">
      <c r="A21" s="111" t="s">
        <v>587</v>
      </c>
      <c r="B21" s="395">
        <v>9.9781008719534601</v>
      </c>
      <c r="C21" s="396" t="s">
        <v>1025</v>
      </c>
      <c r="D21" s="352">
        <v>500</v>
      </c>
      <c r="E21" s="395" t="s">
        <v>830</v>
      </c>
      <c r="F21" s="395" t="s">
        <v>816</v>
      </c>
      <c r="G21" s="429">
        <v>11.131115733318255</v>
      </c>
      <c r="H21" s="264" t="s">
        <v>816</v>
      </c>
      <c r="I21" s="360">
        <v>9.9781008719534601</v>
      </c>
    </row>
    <row r="22" spans="1:9" s="366" customFormat="1" ht="11.25" customHeight="1" x14ac:dyDescent="0.2">
      <c r="A22" s="111" t="s">
        <v>588</v>
      </c>
      <c r="B22" s="395">
        <v>3.5639370920589939</v>
      </c>
      <c r="C22" s="396" t="s">
        <v>573</v>
      </c>
      <c r="D22" s="352">
        <v>500</v>
      </c>
      <c r="E22" s="395" t="s">
        <v>830</v>
      </c>
      <c r="F22" s="395" t="s">
        <v>816</v>
      </c>
      <c r="G22" s="429">
        <v>3.5639370920589939</v>
      </c>
      <c r="H22" s="264" t="s">
        <v>816</v>
      </c>
      <c r="I22" s="360">
        <v>5.8505041713132</v>
      </c>
    </row>
    <row r="23" spans="1:9" s="366" customFormat="1" ht="11.25" customHeight="1" x14ac:dyDescent="0.2">
      <c r="A23" s="111" t="s">
        <v>589</v>
      </c>
      <c r="B23" s="395">
        <v>11.285807709958021</v>
      </c>
      <c r="C23" s="396" t="s">
        <v>573</v>
      </c>
      <c r="D23" s="352">
        <v>500</v>
      </c>
      <c r="E23" s="395" t="s">
        <v>830</v>
      </c>
      <c r="F23" s="395" t="s">
        <v>816</v>
      </c>
      <c r="G23" s="429">
        <v>11.285807709958021</v>
      </c>
      <c r="H23" s="264" t="s">
        <v>816</v>
      </c>
      <c r="I23" s="360">
        <v>21.42634070517186</v>
      </c>
    </row>
    <row r="24" spans="1:9" s="366" customFormat="1" ht="11.25" customHeight="1" x14ac:dyDescent="0.2">
      <c r="A24" s="111" t="s">
        <v>590</v>
      </c>
      <c r="B24" s="395">
        <v>34.528000116195038</v>
      </c>
      <c r="C24" s="396" t="s">
        <v>1025</v>
      </c>
      <c r="D24" s="352">
        <v>500</v>
      </c>
      <c r="E24" s="395" t="s">
        <v>830</v>
      </c>
      <c r="F24" s="395" t="s">
        <v>816</v>
      </c>
      <c r="G24" s="429">
        <v>478.19569558367709</v>
      </c>
      <c r="H24" s="264" t="s">
        <v>816</v>
      </c>
      <c r="I24" s="360">
        <v>34.528000116195038</v>
      </c>
    </row>
    <row r="25" spans="1:9" s="366" customFormat="1" ht="11.25" customHeight="1" x14ac:dyDescent="0.2">
      <c r="A25" s="111" t="s">
        <v>591</v>
      </c>
      <c r="B25" s="395">
        <v>39.003361440024008</v>
      </c>
      <c r="C25" s="396" t="s">
        <v>1025</v>
      </c>
      <c r="D25" s="352">
        <v>500</v>
      </c>
      <c r="E25" s="395" t="s">
        <v>830</v>
      </c>
      <c r="F25" s="395" t="s">
        <v>816</v>
      </c>
      <c r="G25" s="429">
        <v>112.85807709958023</v>
      </c>
      <c r="H25" s="264" t="s">
        <v>816</v>
      </c>
      <c r="I25" s="360">
        <v>39.003361440024008</v>
      </c>
    </row>
    <row r="26" spans="1:9" s="366" customFormat="1" ht="11.25" customHeight="1" x14ac:dyDescent="0.2">
      <c r="A26" s="111" t="s">
        <v>100</v>
      </c>
      <c r="B26" s="395">
        <v>31.114129015408725</v>
      </c>
      <c r="C26" s="396" t="s">
        <v>573</v>
      </c>
      <c r="D26" s="352">
        <v>1000</v>
      </c>
      <c r="E26" s="395" t="s">
        <v>830</v>
      </c>
      <c r="F26" s="395">
        <v>3</v>
      </c>
      <c r="G26" s="429">
        <v>31.114129015408725</v>
      </c>
      <c r="H26" s="264" t="s">
        <v>816</v>
      </c>
      <c r="I26" s="360" t="s">
        <v>1027</v>
      </c>
    </row>
    <row r="27" spans="1:9" s="366" customFormat="1" ht="11.25" customHeight="1" x14ac:dyDescent="0.2">
      <c r="A27" s="111" t="s">
        <v>195</v>
      </c>
      <c r="B27" s="395">
        <v>10.157103856679932</v>
      </c>
      <c r="C27" s="396" t="s">
        <v>573</v>
      </c>
      <c r="D27" s="352">
        <v>500</v>
      </c>
      <c r="E27" s="395" t="s">
        <v>830</v>
      </c>
      <c r="F27" s="395" t="s">
        <v>816</v>
      </c>
      <c r="G27" s="429">
        <v>10.157103856679932</v>
      </c>
      <c r="H27" s="264" t="s">
        <v>1026</v>
      </c>
      <c r="I27" s="360">
        <v>230.95592832704406</v>
      </c>
    </row>
    <row r="28" spans="1:9" s="366" customFormat="1" ht="11.25" customHeight="1" x14ac:dyDescent="0.2">
      <c r="A28" s="111" t="s">
        <v>101</v>
      </c>
      <c r="B28" s="395">
        <v>7.4806635781006253E-5</v>
      </c>
      <c r="C28" s="396" t="s">
        <v>1025</v>
      </c>
      <c r="D28" s="352">
        <v>500</v>
      </c>
      <c r="E28" s="395" t="s">
        <v>830</v>
      </c>
      <c r="F28" s="395" t="s">
        <v>816</v>
      </c>
      <c r="G28" s="429">
        <v>0.23842763078674306</v>
      </c>
      <c r="H28" s="264">
        <v>7.8962365734984701E-3</v>
      </c>
      <c r="I28" s="360">
        <v>7.4806635781006253E-5</v>
      </c>
    </row>
    <row r="29" spans="1:9" s="366" customFormat="1" ht="11.25" customHeight="1" x14ac:dyDescent="0.2">
      <c r="A29" s="353" t="s">
        <v>927</v>
      </c>
      <c r="B29" s="395">
        <v>4.0411040595122452E-3</v>
      </c>
      <c r="C29" s="396" t="s">
        <v>1025</v>
      </c>
      <c r="D29" s="352">
        <v>500</v>
      </c>
      <c r="E29" s="395" t="s">
        <v>830</v>
      </c>
      <c r="F29" s="395" t="s">
        <v>816</v>
      </c>
      <c r="G29" s="429">
        <v>3.7245820040701219</v>
      </c>
      <c r="H29" s="264" t="s">
        <v>1026</v>
      </c>
      <c r="I29" s="360">
        <v>4.0411040595122452E-3</v>
      </c>
    </row>
    <row r="30" spans="1:9" s="366" customFormat="1" ht="11.25" customHeight="1" x14ac:dyDescent="0.2">
      <c r="A30" s="111" t="s">
        <v>102</v>
      </c>
      <c r="B30" s="395">
        <v>37.34554262742413</v>
      </c>
      <c r="C30" s="396" t="s">
        <v>573</v>
      </c>
      <c r="D30" s="352">
        <v>500</v>
      </c>
      <c r="E30" s="395" t="s">
        <v>830</v>
      </c>
      <c r="F30" s="395" t="s">
        <v>816</v>
      </c>
      <c r="G30" s="429">
        <v>37.34554262742413</v>
      </c>
      <c r="H30" s="264" t="s">
        <v>816</v>
      </c>
      <c r="I30" s="360">
        <v>193.77900056224536</v>
      </c>
    </row>
    <row r="31" spans="1:9" s="366" customFormat="1" ht="11.25" customHeight="1" x14ac:dyDescent="0.2">
      <c r="A31" s="111" t="s">
        <v>103</v>
      </c>
      <c r="B31" s="395">
        <v>1000</v>
      </c>
      <c r="C31" s="396" t="s">
        <v>1028</v>
      </c>
      <c r="D31" s="352">
        <v>1000</v>
      </c>
      <c r="E31" s="395" t="s">
        <v>830</v>
      </c>
      <c r="F31" s="395" t="s">
        <v>816</v>
      </c>
      <c r="G31" s="429">
        <v>3126.8470643815126</v>
      </c>
      <c r="H31" s="264" t="s">
        <v>816</v>
      </c>
      <c r="I31" s="360" t="s">
        <v>1027</v>
      </c>
    </row>
    <row r="32" spans="1:9" s="366" customFormat="1" ht="11.25" customHeight="1" x14ac:dyDescent="0.2">
      <c r="A32" s="111" t="s">
        <v>104</v>
      </c>
      <c r="B32" s="395">
        <v>2.4803241364214777E-3</v>
      </c>
      <c r="C32" s="396" t="s">
        <v>1025</v>
      </c>
      <c r="D32" s="352">
        <v>932.0059079245284</v>
      </c>
      <c r="E32" s="395" t="s">
        <v>830</v>
      </c>
      <c r="F32" s="395" t="s">
        <v>816</v>
      </c>
      <c r="G32" s="429">
        <v>0.31751238306685059</v>
      </c>
      <c r="H32" s="264">
        <v>1.6219659043659043E-2</v>
      </c>
      <c r="I32" s="360">
        <v>2.4803241364214777E-3</v>
      </c>
    </row>
    <row r="33" spans="1:9" s="366" customFormat="1" ht="11.25" customHeight="1" x14ac:dyDescent="0.2">
      <c r="A33" s="111" t="s">
        <v>105</v>
      </c>
      <c r="B33" s="395">
        <v>0.69071199999999999</v>
      </c>
      <c r="C33" s="396" t="s">
        <v>1025</v>
      </c>
      <c r="D33" s="352">
        <v>500</v>
      </c>
      <c r="E33" s="395" t="s">
        <v>830</v>
      </c>
      <c r="F33" s="395" t="s">
        <v>816</v>
      </c>
      <c r="G33" s="429">
        <v>20.335256675423288</v>
      </c>
      <c r="H33" s="264" t="s">
        <v>816</v>
      </c>
      <c r="I33" s="360">
        <v>0.69071199999999999</v>
      </c>
    </row>
    <row r="34" spans="1:9" s="366" customFormat="1" ht="11.25" customHeight="1" x14ac:dyDescent="0.2">
      <c r="A34" s="111" t="s">
        <v>106</v>
      </c>
      <c r="B34" s="395">
        <v>0.22290445714285717</v>
      </c>
      <c r="C34" s="396" t="s">
        <v>572</v>
      </c>
      <c r="D34" s="352">
        <v>500</v>
      </c>
      <c r="E34" s="395" t="s">
        <v>830</v>
      </c>
      <c r="F34" s="395" t="s">
        <v>816</v>
      </c>
      <c r="G34" s="429">
        <v>1.4804696915468301</v>
      </c>
      <c r="H34" s="264">
        <v>0.22290445714285717</v>
      </c>
      <c r="I34" s="360">
        <v>0.36124065208333339</v>
      </c>
    </row>
    <row r="35" spans="1:9" s="366" customFormat="1" ht="11.25" customHeight="1" x14ac:dyDescent="0.2">
      <c r="A35" s="111" t="s">
        <v>107</v>
      </c>
      <c r="B35" s="395">
        <v>14.215161571366792</v>
      </c>
      <c r="C35" s="396" t="s">
        <v>573</v>
      </c>
      <c r="D35" s="352">
        <v>1000</v>
      </c>
      <c r="E35" s="395" t="s">
        <v>830</v>
      </c>
      <c r="F35" s="395">
        <v>2.2999999999999998</v>
      </c>
      <c r="G35" s="429">
        <v>14.215161571366792</v>
      </c>
      <c r="H35" s="264" t="s">
        <v>816</v>
      </c>
      <c r="I35" s="360" t="s">
        <v>1027</v>
      </c>
    </row>
    <row r="36" spans="1:9" s="366" customFormat="1" ht="11.25" customHeight="1" x14ac:dyDescent="0.2">
      <c r="A36" s="111" t="s">
        <v>108</v>
      </c>
      <c r="B36" s="395">
        <v>0.10002123076923075</v>
      </c>
      <c r="C36" s="396" t="s">
        <v>572</v>
      </c>
      <c r="D36" s="352">
        <v>453.26214201257858</v>
      </c>
      <c r="E36" s="395" t="s">
        <v>830</v>
      </c>
      <c r="F36" s="395" t="s">
        <v>816</v>
      </c>
      <c r="G36" s="429">
        <v>0.71011514254445907</v>
      </c>
      <c r="H36" s="264">
        <v>0.10002123076923075</v>
      </c>
      <c r="I36" s="360">
        <v>0.90540869999999996</v>
      </c>
    </row>
    <row r="37" spans="1:9" s="366" customFormat="1" ht="11.25" customHeight="1" x14ac:dyDescent="0.2">
      <c r="A37" s="111" t="s">
        <v>524</v>
      </c>
      <c r="B37" s="395">
        <v>16.627770348612255</v>
      </c>
      <c r="C37" s="396" t="s">
        <v>573</v>
      </c>
      <c r="D37" s="352">
        <v>1000</v>
      </c>
      <c r="E37" s="395" t="s">
        <v>830</v>
      </c>
      <c r="F37" s="395" t="s">
        <v>816</v>
      </c>
      <c r="G37" s="429">
        <v>16.627770348612255</v>
      </c>
      <c r="H37" s="264" t="s">
        <v>816</v>
      </c>
      <c r="I37" s="360">
        <v>22.699061202515725</v>
      </c>
    </row>
    <row r="38" spans="1:9" s="366" customFormat="1" ht="11.25" customHeight="1" x14ac:dyDescent="0.2">
      <c r="A38" s="111" t="s">
        <v>109</v>
      </c>
      <c r="B38" s="395">
        <v>7.2905140512273224E-3</v>
      </c>
      <c r="C38" s="396" t="s">
        <v>1025</v>
      </c>
      <c r="D38" s="352">
        <v>1000</v>
      </c>
      <c r="E38" s="395" t="s">
        <v>830</v>
      </c>
      <c r="F38" s="395" t="s">
        <v>816</v>
      </c>
      <c r="G38" s="429">
        <v>2.6142493472050554</v>
      </c>
      <c r="H38" s="264" t="s">
        <v>816</v>
      </c>
      <c r="I38" s="360">
        <v>7.2905140512273224E-3</v>
      </c>
    </row>
    <row r="39" spans="1:9" s="366" customFormat="1" ht="11.25" customHeight="1" x14ac:dyDescent="0.2">
      <c r="A39" s="111" t="s">
        <v>110</v>
      </c>
      <c r="B39" s="395">
        <v>1.4517275000000003</v>
      </c>
      <c r="C39" s="396" t="s">
        <v>1025</v>
      </c>
      <c r="D39" s="352">
        <v>500</v>
      </c>
      <c r="E39" s="395" t="s">
        <v>830</v>
      </c>
      <c r="F39" s="395" t="s">
        <v>816</v>
      </c>
      <c r="G39" s="429">
        <v>58.735856754033783</v>
      </c>
      <c r="H39" s="264">
        <v>2.229044571428572</v>
      </c>
      <c r="I39" s="360">
        <v>1.4517275000000003</v>
      </c>
    </row>
    <row r="40" spans="1:9" s="366" customFormat="1" ht="11.25" customHeight="1" x14ac:dyDescent="0.2">
      <c r="A40" s="111" t="s">
        <v>669</v>
      </c>
      <c r="B40" s="395">
        <v>1.1501468800000001</v>
      </c>
      <c r="C40" s="396" t="s">
        <v>1025</v>
      </c>
      <c r="D40" s="352">
        <v>500</v>
      </c>
      <c r="E40" s="395" t="s">
        <v>830</v>
      </c>
      <c r="F40" s="395" t="s">
        <v>816</v>
      </c>
      <c r="G40" s="429">
        <v>2117.4658377358492</v>
      </c>
      <c r="H40" s="264">
        <v>445.80891428571431</v>
      </c>
      <c r="I40" s="360">
        <v>1.1501468800000001</v>
      </c>
    </row>
    <row r="41" spans="1:9" ht="11.25" customHeight="1" x14ac:dyDescent="0.2">
      <c r="A41" s="356" t="s">
        <v>111</v>
      </c>
      <c r="B41" s="395">
        <v>2.6092494983277589E-2</v>
      </c>
      <c r="C41" s="396" t="s">
        <v>572</v>
      </c>
      <c r="D41" s="352">
        <v>500</v>
      </c>
      <c r="E41" s="395" t="s">
        <v>830</v>
      </c>
      <c r="F41" s="395" t="s">
        <v>816</v>
      </c>
      <c r="G41" s="429">
        <v>0.34283322379966413</v>
      </c>
      <c r="H41" s="264">
        <v>2.6092494983277589E-2</v>
      </c>
      <c r="I41" s="360">
        <v>0.79094456000000002</v>
      </c>
    </row>
    <row r="42" spans="1:9" ht="11.25" customHeight="1" x14ac:dyDescent="0.2">
      <c r="A42" s="353" t="s">
        <v>670</v>
      </c>
      <c r="B42" s="395">
        <v>4.012280228571429</v>
      </c>
      <c r="C42" s="396" t="s">
        <v>572</v>
      </c>
      <c r="D42" s="352">
        <v>100</v>
      </c>
      <c r="E42" s="395" t="s">
        <v>830</v>
      </c>
      <c r="F42" s="395" t="s">
        <v>816</v>
      </c>
      <c r="G42" s="429">
        <v>24.383473244162705</v>
      </c>
      <c r="H42" s="264">
        <v>4.012280228571429</v>
      </c>
      <c r="I42" s="360">
        <v>10.665197382857142</v>
      </c>
    </row>
    <row r="43" spans="1:9" ht="11.25" customHeight="1" x14ac:dyDescent="0.2">
      <c r="A43" s="353" t="s">
        <v>112</v>
      </c>
      <c r="B43" s="395">
        <v>1.1605729859999999E-2</v>
      </c>
      <c r="C43" s="396" t="s">
        <v>1025</v>
      </c>
      <c r="D43" s="352">
        <v>100</v>
      </c>
      <c r="E43" s="395" t="s">
        <v>830</v>
      </c>
      <c r="F43" s="395" t="s">
        <v>816</v>
      </c>
      <c r="G43" s="429">
        <v>69.558962317676844</v>
      </c>
      <c r="H43" s="264">
        <v>41.778213070056985</v>
      </c>
      <c r="I43" s="360">
        <v>1.1605729859999999E-2</v>
      </c>
    </row>
    <row r="44" spans="1:9" ht="11.25" customHeight="1" x14ac:dyDescent="0.2">
      <c r="A44" s="353" t="s">
        <v>522</v>
      </c>
      <c r="B44" s="395">
        <v>1145</v>
      </c>
      <c r="C44" s="396" t="s">
        <v>310</v>
      </c>
      <c r="D44" s="352" t="s">
        <v>292</v>
      </c>
      <c r="E44" s="395" t="s">
        <v>830</v>
      </c>
      <c r="F44" s="395">
        <v>1145</v>
      </c>
      <c r="G44" s="429" t="s">
        <v>816</v>
      </c>
      <c r="H44" s="264" t="s">
        <v>816</v>
      </c>
      <c r="I44" s="360" t="s">
        <v>1027</v>
      </c>
    </row>
    <row r="45" spans="1:9" ht="11.25" customHeight="1" x14ac:dyDescent="0.2">
      <c r="A45" s="353" t="s">
        <v>667</v>
      </c>
      <c r="B45" s="395">
        <v>1000</v>
      </c>
      <c r="C45" s="396" t="s">
        <v>1028</v>
      </c>
      <c r="D45" s="352">
        <v>1000</v>
      </c>
      <c r="E45" s="395" t="s">
        <v>830</v>
      </c>
      <c r="F45" s="395" t="s">
        <v>816</v>
      </c>
      <c r="G45" s="429">
        <v>23464.285714285717</v>
      </c>
      <c r="H45" s="264" t="s">
        <v>816</v>
      </c>
      <c r="I45" s="360" t="s">
        <v>1027</v>
      </c>
    </row>
    <row r="46" spans="1:9" ht="11.25" customHeight="1" x14ac:dyDescent="0.2">
      <c r="A46" s="353" t="s">
        <v>668</v>
      </c>
      <c r="B46" s="395">
        <v>29.632417484956957</v>
      </c>
      <c r="C46" s="396" t="s">
        <v>573</v>
      </c>
      <c r="D46" s="352">
        <v>1000</v>
      </c>
      <c r="E46" s="395" t="s">
        <v>830</v>
      </c>
      <c r="F46" s="395" t="s">
        <v>816</v>
      </c>
      <c r="G46" s="429">
        <v>29.632417484956957</v>
      </c>
      <c r="H46" s="264" t="s">
        <v>816</v>
      </c>
      <c r="I46" s="360" t="s">
        <v>1027</v>
      </c>
    </row>
    <row r="47" spans="1:9" ht="11.25" customHeight="1" x14ac:dyDescent="0.2">
      <c r="A47" s="353" t="s">
        <v>113</v>
      </c>
      <c r="B47" s="395">
        <v>29.963032276400003</v>
      </c>
      <c r="C47" s="396" t="s">
        <v>1025</v>
      </c>
      <c r="D47" s="352">
        <v>1000</v>
      </c>
      <c r="E47" s="395" t="s">
        <v>830</v>
      </c>
      <c r="F47" s="395" t="s">
        <v>816</v>
      </c>
      <c r="G47" s="429">
        <v>1128.5807709958024</v>
      </c>
      <c r="H47" s="264" t="s">
        <v>816</v>
      </c>
      <c r="I47" s="360">
        <v>29.963032276400003</v>
      </c>
    </row>
    <row r="48" spans="1:9" ht="11.25" customHeight="1" x14ac:dyDescent="0.2">
      <c r="A48" s="353" t="s">
        <v>114</v>
      </c>
      <c r="B48" s="395">
        <v>80</v>
      </c>
      <c r="C48" s="396" t="s">
        <v>310</v>
      </c>
      <c r="D48" s="352">
        <v>1000</v>
      </c>
      <c r="E48" s="395" t="s">
        <v>830</v>
      </c>
      <c r="F48" s="395">
        <v>80</v>
      </c>
      <c r="G48" s="429">
        <v>4.6799528610711016</v>
      </c>
      <c r="H48" s="264" t="s">
        <v>816</v>
      </c>
      <c r="I48" s="360" t="s">
        <v>1027</v>
      </c>
    </row>
    <row r="49" spans="1:9" ht="11.25" customHeight="1" x14ac:dyDescent="0.2">
      <c r="A49" s="353" t="s">
        <v>115</v>
      </c>
      <c r="B49" s="395">
        <v>625.71428571428567</v>
      </c>
      <c r="C49" s="396" t="s">
        <v>573</v>
      </c>
      <c r="D49" s="352">
        <v>1000</v>
      </c>
      <c r="E49" s="395" t="s">
        <v>830</v>
      </c>
      <c r="F49" s="395">
        <v>252</v>
      </c>
      <c r="G49" s="429">
        <v>625.71428571428567</v>
      </c>
      <c r="H49" s="264" t="s">
        <v>816</v>
      </c>
      <c r="I49" s="360" t="s">
        <v>1027</v>
      </c>
    </row>
    <row r="50" spans="1:9" ht="11.25" customHeight="1" x14ac:dyDescent="0.2">
      <c r="A50" s="353" t="s">
        <v>116</v>
      </c>
      <c r="B50" s="395">
        <v>4.7522674398767206</v>
      </c>
      <c r="C50" s="396" t="s">
        <v>573</v>
      </c>
      <c r="D50" s="352">
        <v>100</v>
      </c>
      <c r="E50" s="395" t="s">
        <v>830</v>
      </c>
      <c r="F50" s="395" t="s">
        <v>816</v>
      </c>
      <c r="G50" s="429">
        <v>4.7522674398767206</v>
      </c>
      <c r="H50" s="264" t="s">
        <v>1026</v>
      </c>
      <c r="I50" s="360" t="s">
        <v>1027</v>
      </c>
    </row>
    <row r="51" spans="1:9" ht="11.25" customHeight="1" x14ac:dyDescent="0.2">
      <c r="A51" s="135" t="s">
        <v>70</v>
      </c>
      <c r="B51" s="395">
        <v>1.0472011924538857E-2</v>
      </c>
      <c r="C51" s="396" t="s">
        <v>1025</v>
      </c>
      <c r="D51" s="352">
        <v>500</v>
      </c>
      <c r="E51" s="395" t="s">
        <v>830</v>
      </c>
      <c r="F51" s="395" t="s">
        <v>816</v>
      </c>
      <c r="G51" s="429">
        <v>5.8610297767381221</v>
      </c>
      <c r="H51" s="264" t="s">
        <v>816</v>
      </c>
      <c r="I51" s="360">
        <v>1.0472011924538857E-2</v>
      </c>
    </row>
    <row r="52" spans="1:9" ht="11.25" customHeight="1" x14ac:dyDescent="0.2">
      <c r="A52" s="353" t="s">
        <v>71</v>
      </c>
      <c r="B52" s="395">
        <v>0.1063107598</v>
      </c>
      <c r="C52" s="396" t="s">
        <v>1025</v>
      </c>
      <c r="D52" s="352">
        <v>500</v>
      </c>
      <c r="E52" s="395" t="s">
        <v>830</v>
      </c>
      <c r="F52" s="395" t="s">
        <v>816</v>
      </c>
      <c r="G52" s="429">
        <v>379.28207733428781</v>
      </c>
      <c r="H52" s="264" t="s">
        <v>816</v>
      </c>
      <c r="I52" s="360">
        <v>0.1063107598</v>
      </c>
    </row>
    <row r="53" spans="1:9" ht="11.25" customHeight="1" x14ac:dyDescent="0.2">
      <c r="A53" s="353" t="s">
        <v>117</v>
      </c>
      <c r="B53" s="395">
        <v>1.1285807709958025</v>
      </c>
      <c r="C53" s="396" t="s">
        <v>573</v>
      </c>
      <c r="D53" s="352">
        <v>500</v>
      </c>
      <c r="E53" s="395" t="s">
        <v>830</v>
      </c>
      <c r="F53" s="395" t="s">
        <v>816</v>
      </c>
      <c r="G53" s="429">
        <v>1.1285807709958025</v>
      </c>
      <c r="H53" s="264" t="s">
        <v>816</v>
      </c>
      <c r="I53" s="360">
        <v>28.680250002744973</v>
      </c>
    </row>
    <row r="54" spans="1:9" ht="11.25" customHeight="1" x14ac:dyDescent="0.2">
      <c r="A54" s="353" t="s">
        <v>311</v>
      </c>
      <c r="B54" s="395">
        <v>8.061539999999999E-4</v>
      </c>
      <c r="C54" s="396" t="s">
        <v>1025</v>
      </c>
      <c r="D54" s="352">
        <v>500</v>
      </c>
      <c r="E54" s="395" t="s">
        <v>830</v>
      </c>
      <c r="F54" s="395" t="s">
        <v>816</v>
      </c>
      <c r="G54" s="429">
        <v>5.7102531036448472E-3</v>
      </c>
      <c r="H54" s="264" t="s">
        <v>1026</v>
      </c>
      <c r="I54" s="360">
        <v>8.061539999999999E-4</v>
      </c>
    </row>
    <row r="55" spans="1:9" ht="11.25" customHeight="1" x14ac:dyDescent="0.2">
      <c r="A55" s="353" t="s">
        <v>118</v>
      </c>
      <c r="B55" s="395">
        <v>9.389405651267977E-3</v>
      </c>
      <c r="C55" s="396" t="s">
        <v>1025</v>
      </c>
      <c r="D55" s="352">
        <v>100</v>
      </c>
      <c r="E55" s="395" t="s">
        <v>830</v>
      </c>
      <c r="F55" s="395" t="s">
        <v>816</v>
      </c>
      <c r="G55" s="429">
        <v>8.0043859649122808</v>
      </c>
      <c r="H55" s="264">
        <v>3.5664713142857147</v>
      </c>
      <c r="I55" s="360">
        <v>9.389405651267977E-3</v>
      </c>
    </row>
    <row r="56" spans="1:9" ht="11.25" customHeight="1" x14ac:dyDescent="0.2">
      <c r="A56" s="353" t="s">
        <v>431</v>
      </c>
      <c r="B56" s="395">
        <v>4.2432600000000004E-4</v>
      </c>
      <c r="C56" s="396" t="s">
        <v>1025</v>
      </c>
      <c r="D56" s="352">
        <v>500</v>
      </c>
      <c r="E56" s="395" t="s">
        <v>830</v>
      </c>
      <c r="F56" s="395" t="s">
        <v>816</v>
      </c>
      <c r="G56" s="429">
        <v>3.8604149142467709E-2</v>
      </c>
      <c r="H56" s="264">
        <v>1.0002123076923077E-3</v>
      </c>
      <c r="I56" s="360">
        <v>4.2432600000000004E-4</v>
      </c>
    </row>
    <row r="57" spans="1:9" ht="11.25" customHeight="1" x14ac:dyDescent="0.2">
      <c r="A57" s="353" t="s">
        <v>119</v>
      </c>
      <c r="B57" s="395">
        <v>0.75354699999999997</v>
      </c>
      <c r="C57" s="396" t="s">
        <v>1025</v>
      </c>
      <c r="D57" s="352">
        <v>376.29790188679249</v>
      </c>
      <c r="E57" s="395" t="s">
        <v>830</v>
      </c>
      <c r="F57" s="395" t="s">
        <v>816</v>
      </c>
      <c r="G57" s="429">
        <v>376.29790188679249</v>
      </c>
      <c r="H57" s="264">
        <v>8.9161782857142882</v>
      </c>
      <c r="I57" s="360">
        <v>0.75354699999999997</v>
      </c>
    </row>
    <row r="58" spans="1:9" ht="11.25" customHeight="1" x14ac:dyDescent="0.2">
      <c r="A58" s="353" t="s">
        <v>188</v>
      </c>
      <c r="B58" s="395">
        <v>0.5710765000000001</v>
      </c>
      <c r="C58" s="396" t="s">
        <v>1025</v>
      </c>
      <c r="D58" s="352">
        <v>100</v>
      </c>
      <c r="E58" s="395" t="s">
        <v>830</v>
      </c>
      <c r="F58" s="395" t="s">
        <v>816</v>
      </c>
      <c r="G58" s="429">
        <v>204.33995287331547</v>
      </c>
      <c r="H58" s="264" t="s">
        <v>1026</v>
      </c>
      <c r="I58" s="360">
        <v>0.5710765000000001</v>
      </c>
    </row>
    <row r="59" spans="1:9" ht="11.25" customHeight="1" x14ac:dyDescent="0.2">
      <c r="A59" s="353" t="s">
        <v>189</v>
      </c>
      <c r="B59" s="395">
        <v>5.4557034965034959E-2</v>
      </c>
      <c r="C59" s="396" t="s">
        <v>572</v>
      </c>
      <c r="D59" s="352">
        <v>500</v>
      </c>
      <c r="E59" s="395" t="s">
        <v>830</v>
      </c>
      <c r="F59" s="395" t="s">
        <v>816</v>
      </c>
      <c r="G59" s="429">
        <v>2.8246065179655564</v>
      </c>
      <c r="H59" s="264">
        <v>5.4557034965034959E-2</v>
      </c>
      <c r="I59" s="360">
        <v>0.38598300000000002</v>
      </c>
    </row>
    <row r="60" spans="1:9" ht="11.25" customHeight="1" x14ac:dyDescent="0.2">
      <c r="A60" s="353" t="s">
        <v>190</v>
      </c>
      <c r="B60" s="395">
        <v>9.1678928050959618E-2</v>
      </c>
      <c r="C60" s="396" t="s">
        <v>1025</v>
      </c>
      <c r="D60" s="352">
        <v>500</v>
      </c>
      <c r="E60" s="395" t="s">
        <v>830</v>
      </c>
      <c r="F60" s="395" t="s">
        <v>816</v>
      </c>
      <c r="G60" s="429">
        <v>1.1617684070381793</v>
      </c>
      <c r="H60" s="264" t="s">
        <v>816</v>
      </c>
      <c r="I60" s="360">
        <v>9.1678928050959618E-2</v>
      </c>
    </row>
    <row r="61" spans="1:9" ht="11.25" customHeight="1" x14ac:dyDescent="0.2">
      <c r="A61" s="353" t="s">
        <v>286</v>
      </c>
      <c r="B61" s="395">
        <v>2.1784553645811879</v>
      </c>
      <c r="C61" s="396" t="s">
        <v>573</v>
      </c>
      <c r="D61" s="352">
        <v>500</v>
      </c>
      <c r="E61" s="395" t="s">
        <v>830</v>
      </c>
      <c r="F61" s="395" t="s">
        <v>816</v>
      </c>
      <c r="G61" s="429">
        <v>2.1784553645811879</v>
      </c>
      <c r="H61" s="264" t="s">
        <v>816</v>
      </c>
      <c r="I61" s="360">
        <v>63.459004600188678</v>
      </c>
    </row>
    <row r="62" spans="1:9" ht="11.25" customHeight="1" x14ac:dyDescent="0.2">
      <c r="A62" s="353" t="s">
        <v>287</v>
      </c>
      <c r="B62" s="395">
        <v>1.9200322290192162</v>
      </c>
      <c r="C62" s="396" t="s">
        <v>573</v>
      </c>
      <c r="D62" s="352">
        <v>500</v>
      </c>
      <c r="E62" s="395" t="s">
        <v>830</v>
      </c>
      <c r="F62" s="395" t="s">
        <v>816</v>
      </c>
      <c r="G62" s="429">
        <v>1.9200322290192162</v>
      </c>
      <c r="H62" s="264" t="s">
        <v>816</v>
      </c>
      <c r="I62" s="360">
        <v>28.204012872955982</v>
      </c>
    </row>
    <row r="63" spans="1:9" ht="11.25" customHeight="1" x14ac:dyDescent="0.2">
      <c r="A63" s="353" t="s">
        <v>288</v>
      </c>
      <c r="B63" s="395">
        <v>1.8212193250639632</v>
      </c>
      <c r="C63" s="396" t="s">
        <v>573</v>
      </c>
      <c r="D63" s="352">
        <v>1000</v>
      </c>
      <c r="E63" s="395" t="s">
        <v>830</v>
      </c>
      <c r="F63" s="395" t="s">
        <v>816</v>
      </c>
      <c r="G63" s="429">
        <v>1.8212193250639632</v>
      </c>
      <c r="H63" s="264" t="s">
        <v>816</v>
      </c>
      <c r="I63" s="360">
        <v>5.5643503540062893</v>
      </c>
    </row>
    <row r="64" spans="1:9" ht="11.25" customHeight="1" x14ac:dyDescent="0.2">
      <c r="A64" s="353" t="s">
        <v>196</v>
      </c>
      <c r="B64" s="395">
        <v>0.11181774001660233</v>
      </c>
      <c r="C64" s="396" t="s">
        <v>1025</v>
      </c>
      <c r="D64" s="352">
        <v>500</v>
      </c>
      <c r="E64" s="395" t="s">
        <v>830</v>
      </c>
      <c r="F64" s="395" t="s">
        <v>816</v>
      </c>
      <c r="G64" s="429">
        <v>3.8337235773200096</v>
      </c>
      <c r="H64" s="264">
        <v>0.37507961538461537</v>
      </c>
      <c r="I64" s="360">
        <v>0.11181774001660233</v>
      </c>
    </row>
    <row r="65" spans="1:9" ht="11.25" customHeight="1" x14ac:dyDescent="0.2">
      <c r="A65" s="353" t="s">
        <v>197</v>
      </c>
      <c r="B65" s="395">
        <v>2.3081822485207102E-2</v>
      </c>
      <c r="C65" s="396" t="s">
        <v>572</v>
      </c>
      <c r="D65" s="352">
        <v>500</v>
      </c>
      <c r="E65" s="395" t="s">
        <v>830</v>
      </c>
      <c r="F65" s="395" t="s">
        <v>816</v>
      </c>
      <c r="G65" s="429">
        <v>0.50063402707119875</v>
      </c>
      <c r="H65" s="264">
        <v>2.3081822485207102E-2</v>
      </c>
      <c r="I65" s="360">
        <v>7.0110000000000006E-2</v>
      </c>
    </row>
    <row r="66" spans="1:9" ht="11.25" customHeight="1" x14ac:dyDescent="0.2">
      <c r="A66" s="353" t="s">
        <v>243</v>
      </c>
      <c r="B66" s="395">
        <v>1.1666488400000001</v>
      </c>
      <c r="C66" s="396" t="s">
        <v>1025</v>
      </c>
      <c r="D66" s="352">
        <v>500</v>
      </c>
      <c r="E66" s="395" t="s">
        <v>830</v>
      </c>
      <c r="F66" s="395" t="s">
        <v>816</v>
      </c>
      <c r="G66" s="429">
        <v>48.76242864214462</v>
      </c>
      <c r="H66" s="264">
        <v>8.9161782857142882</v>
      </c>
      <c r="I66" s="360">
        <v>1.1666488400000001</v>
      </c>
    </row>
    <row r="67" spans="1:9" ht="11.25" customHeight="1" x14ac:dyDescent="0.2">
      <c r="A67" s="353" t="s">
        <v>244</v>
      </c>
      <c r="B67" s="395">
        <v>0.35664713142857146</v>
      </c>
      <c r="C67" s="396" t="s">
        <v>572</v>
      </c>
      <c r="D67" s="352">
        <v>100</v>
      </c>
      <c r="E67" s="395" t="s">
        <v>830</v>
      </c>
      <c r="F67" s="395" t="s">
        <v>816</v>
      </c>
      <c r="G67" s="429">
        <v>3.9357676365013421</v>
      </c>
      <c r="H67" s="264">
        <v>0.35664713142857146</v>
      </c>
      <c r="I67" s="360">
        <v>2.2415610000000004</v>
      </c>
    </row>
    <row r="68" spans="1:9" ht="11.25" customHeight="1" x14ac:dyDescent="0.2">
      <c r="A68" s="353" t="s">
        <v>191</v>
      </c>
      <c r="B68" s="395">
        <v>3.5664713142857147</v>
      </c>
      <c r="C68" s="396" t="s">
        <v>572</v>
      </c>
      <c r="D68" s="352">
        <v>500</v>
      </c>
      <c r="E68" s="395" t="s">
        <v>830</v>
      </c>
      <c r="F68" s="395" t="s">
        <v>816</v>
      </c>
      <c r="G68" s="429">
        <v>28.77611403354863</v>
      </c>
      <c r="H68" s="264">
        <v>3.5664713142857147</v>
      </c>
      <c r="I68" s="360">
        <v>6.4919400000000014</v>
      </c>
    </row>
    <row r="69" spans="1:9" ht="11.25" customHeight="1" x14ac:dyDescent="0.2">
      <c r="A69" s="353" t="s">
        <v>805</v>
      </c>
      <c r="B69" s="395">
        <v>7.3286070299999999E-3</v>
      </c>
      <c r="C69" s="396" t="s">
        <v>1025</v>
      </c>
      <c r="D69" s="352">
        <v>500</v>
      </c>
      <c r="E69" s="395" t="s">
        <v>830</v>
      </c>
      <c r="F69" s="395" t="s">
        <v>816</v>
      </c>
      <c r="G69" s="429">
        <v>37.928207733428785</v>
      </c>
      <c r="H69" s="264" t="s">
        <v>816</v>
      </c>
      <c r="I69" s="360">
        <v>7.3286070299999999E-3</v>
      </c>
    </row>
    <row r="70" spans="1:9" ht="11.25" customHeight="1" x14ac:dyDescent="0.2">
      <c r="A70" s="353" t="s">
        <v>72</v>
      </c>
      <c r="B70" s="395">
        <v>0.34431580715000004</v>
      </c>
      <c r="C70" s="396" t="s">
        <v>1025</v>
      </c>
      <c r="D70" s="352">
        <v>500</v>
      </c>
      <c r="E70" s="395" t="s">
        <v>830</v>
      </c>
      <c r="F70" s="395" t="s">
        <v>816</v>
      </c>
      <c r="G70" s="429">
        <v>139.83692077823397</v>
      </c>
      <c r="H70" s="264" t="s">
        <v>816</v>
      </c>
      <c r="I70" s="360">
        <v>0.34431580715000004</v>
      </c>
    </row>
    <row r="71" spans="1:9" ht="11.25" customHeight="1" x14ac:dyDescent="0.2">
      <c r="A71" s="353" t="s">
        <v>806</v>
      </c>
      <c r="B71" s="395">
        <v>0.13727900000000004</v>
      </c>
      <c r="C71" s="396" t="s">
        <v>1025</v>
      </c>
      <c r="D71" s="352">
        <v>100</v>
      </c>
      <c r="E71" s="395" t="s">
        <v>830</v>
      </c>
      <c r="F71" s="395" t="s">
        <v>816</v>
      </c>
      <c r="G71" s="429">
        <v>2.6265264274451212</v>
      </c>
      <c r="H71" s="264">
        <v>0.1621965904365904</v>
      </c>
      <c r="I71" s="360">
        <v>0.13727900000000004</v>
      </c>
    </row>
    <row r="72" spans="1:9" ht="11.25" customHeight="1" x14ac:dyDescent="0.2">
      <c r="A72" s="353" t="s">
        <v>245</v>
      </c>
      <c r="B72" s="395">
        <v>2.0595252000000001E-3</v>
      </c>
      <c r="C72" s="396" t="s">
        <v>1025</v>
      </c>
      <c r="D72" s="352">
        <v>500</v>
      </c>
      <c r="E72" s="395" t="s">
        <v>830</v>
      </c>
      <c r="F72" s="395" t="s">
        <v>816</v>
      </c>
      <c r="G72" s="429">
        <v>1.9127700817840205</v>
      </c>
      <c r="H72" s="264">
        <v>0.15003184615384613</v>
      </c>
      <c r="I72" s="360">
        <v>2.0595252000000001E-3</v>
      </c>
    </row>
    <row r="73" spans="1:9" ht="11.25" customHeight="1" x14ac:dyDescent="0.2">
      <c r="A73" s="353" t="s">
        <v>807</v>
      </c>
      <c r="B73" s="395">
        <v>2.5285471822285857</v>
      </c>
      <c r="C73" s="396" t="s">
        <v>573</v>
      </c>
      <c r="D73" s="352">
        <v>1000</v>
      </c>
      <c r="E73" s="395" t="s">
        <v>830</v>
      </c>
      <c r="F73" s="395" t="s">
        <v>816</v>
      </c>
      <c r="G73" s="429">
        <v>2.5285471822285857</v>
      </c>
      <c r="H73" s="264" t="s">
        <v>816</v>
      </c>
      <c r="I73" s="360">
        <v>23.524815135188682</v>
      </c>
    </row>
    <row r="74" spans="1:9" ht="11.25" customHeight="1" x14ac:dyDescent="0.2">
      <c r="A74" s="353" t="s">
        <v>808</v>
      </c>
      <c r="B74" s="395">
        <v>3.6576091167000007</v>
      </c>
      <c r="C74" s="396" t="s">
        <v>1025</v>
      </c>
      <c r="D74" s="352">
        <v>500</v>
      </c>
      <c r="E74" s="395" t="s">
        <v>830</v>
      </c>
      <c r="F74" s="395" t="s">
        <v>816</v>
      </c>
      <c r="G74" s="429">
        <v>10114.188728914341</v>
      </c>
      <c r="H74" s="264" t="s">
        <v>816</v>
      </c>
      <c r="I74" s="360">
        <v>3.6576091167000007</v>
      </c>
    </row>
    <row r="75" spans="1:9" ht="11.25" customHeight="1" x14ac:dyDescent="0.2">
      <c r="A75" s="353" t="s">
        <v>810</v>
      </c>
      <c r="B75" s="395">
        <v>9.7973635980000005</v>
      </c>
      <c r="C75" s="396" t="s">
        <v>1025</v>
      </c>
      <c r="D75" s="352">
        <v>100</v>
      </c>
      <c r="E75" s="395" t="s">
        <v>830</v>
      </c>
      <c r="F75" s="395" t="s">
        <v>816</v>
      </c>
      <c r="G75" s="429">
        <v>252.85471822285854</v>
      </c>
      <c r="H75" s="264" t="s">
        <v>816</v>
      </c>
      <c r="I75" s="360">
        <v>9.7973635980000005</v>
      </c>
    </row>
    <row r="76" spans="1:9" ht="11.25" customHeight="1" x14ac:dyDescent="0.2">
      <c r="A76" s="353" t="s">
        <v>809</v>
      </c>
      <c r="B76" s="395">
        <v>25.564716908500003</v>
      </c>
      <c r="C76" s="396" t="s">
        <v>1025</v>
      </c>
      <c r="D76" s="352">
        <v>500</v>
      </c>
      <c r="E76" s="395" t="s">
        <v>830</v>
      </c>
      <c r="F76" s="395" t="s">
        <v>816</v>
      </c>
      <c r="G76" s="429">
        <v>126427.35911142928</v>
      </c>
      <c r="H76" s="264" t="s">
        <v>816</v>
      </c>
      <c r="I76" s="360">
        <v>25.564716908500003</v>
      </c>
    </row>
    <row r="77" spans="1:9" ht="11.25" customHeight="1" x14ac:dyDescent="0.2">
      <c r="A77" s="135" t="s">
        <v>73</v>
      </c>
      <c r="B77" s="395">
        <v>0.11705250006700552</v>
      </c>
      <c r="C77" s="396" t="s">
        <v>1025</v>
      </c>
      <c r="D77" s="352">
        <v>500</v>
      </c>
      <c r="E77" s="395" t="s">
        <v>830</v>
      </c>
      <c r="F77" s="395" t="s">
        <v>816</v>
      </c>
      <c r="G77" s="429">
        <v>1.2642735911142928</v>
      </c>
      <c r="H77" s="264" t="s">
        <v>816</v>
      </c>
      <c r="I77" s="360">
        <v>0.11705250006700552</v>
      </c>
    </row>
    <row r="78" spans="1:9" ht="11.25" customHeight="1" x14ac:dyDescent="0.2">
      <c r="A78" s="353" t="s">
        <v>246</v>
      </c>
      <c r="B78" s="395">
        <v>1.0938546733686003</v>
      </c>
      <c r="C78" s="396" t="s">
        <v>1025</v>
      </c>
      <c r="D78" s="352">
        <v>500</v>
      </c>
      <c r="E78" s="395" t="s">
        <v>830</v>
      </c>
      <c r="F78" s="395" t="s">
        <v>816</v>
      </c>
      <c r="G78" s="429">
        <v>25.285471822285853</v>
      </c>
      <c r="H78" s="264" t="s">
        <v>816</v>
      </c>
      <c r="I78" s="360">
        <v>1.0938546733686003</v>
      </c>
    </row>
    <row r="79" spans="1:9" ht="11.25" customHeight="1" x14ac:dyDescent="0.2">
      <c r="A79" s="135" t="s">
        <v>74</v>
      </c>
      <c r="B79" s="395">
        <v>2.4013306943897826E-2</v>
      </c>
      <c r="C79" s="396" t="s">
        <v>1025</v>
      </c>
      <c r="D79" s="352">
        <v>500</v>
      </c>
      <c r="E79" s="395" t="s">
        <v>830</v>
      </c>
      <c r="F79" s="395" t="s">
        <v>816</v>
      </c>
      <c r="G79" s="429">
        <v>1.6790787415094435</v>
      </c>
      <c r="H79" s="264" t="s">
        <v>816</v>
      </c>
      <c r="I79" s="360">
        <v>2.4013306943897826E-2</v>
      </c>
    </row>
    <row r="80" spans="1:9" ht="11.25" customHeight="1" x14ac:dyDescent="0.2">
      <c r="A80" s="135" t="s">
        <v>75</v>
      </c>
      <c r="B80" s="395">
        <v>5.064712225720385E-3</v>
      </c>
      <c r="C80" s="396" t="s">
        <v>1025</v>
      </c>
      <c r="D80" s="352">
        <v>500</v>
      </c>
      <c r="E80" s="395" t="s">
        <v>830</v>
      </c>
      <c r="F80" s="395" t="s">
        <v>816</v>
      </c>
      <c r="G80" s="429">
        <v>0.34934343533368617</v>
      </c>
      <c r="H80" s="264" t="s">
        <v>816</v>
      </c>
      <c r="I80" s="360">
        <v>5.064712225720385E-3</v>
      </c>
    </row>
    <row r="81" spans="1:9" ht="11.25" customHeight="1" x14ac:dyDescent="0.2">
      <c r="A81" s="353" t="s">
        <v>312</v>
      </c>
      <c r="B81" s="395">
        <v>2.1223524133585382E-4</v>
      </c>
      <c r="C81" s="396" t="s">
        <v>1025</v>
      </c>
      <c r="D81" s="352">
        <v>500</v>
      </c>
      <c r="E81" s="395" t="s">
        <v>830</v>
      </c>
      <c r="F81" s="395" t="s">
        <v>816</v>
      </c>
      <c r="G81" s="429">
        <v>5.2502538570849584</v>
      </c>
      <c r="H81" s="264" t="s">
        <v>1026</v>
      </c>
      <c r="I81" s="360">
        <v>2.1223524133585382E-4</v>
      </c>
    </row>
    <row r="82" spans="1:9" ht="11.25" customHeight="1" x14ac:dyDescent="0.2">
      <c r="A82" s="111" t="s">
        <v>506</v>
      </c>
      <c r="B82" s="395">
        <v>2.4000000000000001E-4</v>
      </c>
      <c r="C82" s="396" t="s">
        <v>573</v>
      </c>
      <c r="D82" s="352">
        <v>1000</v>
      </c>
      <c r="E82" s="395" t="s">
        <v>830</v>
      </c>
      <c r="F82" s="395">
        <v>2.0000000000000002E-5</v>
      </c>
      <c r="G82" s="429">
        <v>2.4000000000000001E-4</v>
      </c>
      <c r="H82" s="264" t="s">
        <v>816</v>
      </c>
      <c r="I82" s="360">
        <v>0.29894007572327047</v>
      </c>
    </row>
    <row r="83" spans="1:9" ht="11.25" customHeight="1" x14ac:dyDescent="0.2">
      <c r="A83" s="353" t="s">
        <v>76</v>
      </c>
      <c r="B83" s="395">
        <v>0.72641430030521992</v>
      </c>
      <c r="C83" s="396" t="s">
        <v>1025</v>
      </c>
      <c r="D83" s="352">
        <v>500</v>
      </c>
      <c r="E83" s="395" t="s">
        <v>830</v>
      </c>
      <c r="F83" s="395" t="s">
        <v>816</v>
      </c>
      <c r="G83" s="429">
        <v>25.285471822285853</v>
      </c>
      <c r="H83" s="264" t="s">
        <v>816</v>
      </c>
      <c r="I83" s="360">
        <v>0.72641430030521992</v>
      </c>
    </row>
    <row r="84" spans="1:9" ht="11.25" customHeight="1" x14ac:dyDescent="0.2">
      <c r="A84" s="353" t="s">
        <v>295</v>
      </c>
      <c r="B84" s="395">
        <v>13.216616117924531</v>
      </c>
      <c r="C84" s="396" t="s">
        <v>1025</v>
      </c>
      <c r="D84" s="352">
        <v>500</v>
      </c>
      <c r="E84" s="395" t="s">
        <v>830</v>
      </c>
      <c r="F84" s="395" t="s">
        <v>816</v>
      </c>
      <c r="G84" s="429">
        <v>93.857142857142861</v>
      </c>
      <c r="H84" s="264" t="s">
        <v>816</v>
      </c>
      <c r="I84" s="360">
        <v>13.216616117924531</v>
      </c>
    </row>
    <row r="85" spans="1:9" ht="11.25" customHeight="1" x14ac:dyDescent="0.2">
      <c r="A85" s="353" t="s">
        <v>264</v>
      </c>
      <c r="B85" s="395">
        <v>3.7928207733428785</v>
      </c>
      <c r="C85" s="396" t="s">
        <v>573</v>
      </c>
      <c r="D85" s="352">
        <v>500</v>
      </c>
      <c r="E85" s="395" t="s">
        <v>830</v>
      </c>
      <c r="F85" s="395" t="s">
        <v>816</v>
      </c>
      <c r="G85" s="429">
        <v>3.7928207733428785</v>
      </c>
      <c r="H85" s="264" t="s">
        <v>816</v>
      </c>
      <c r="I85" s="360">
        <v>30.160012305031447</v>
      </c>
    </row>
    <row r="86" spans="1:9" ht="11.25" customHeight="1" x14ac:dyDescent="0.2">
      <c r="A86" s="353" t="s">
        <v>27</v>
      </c>
      <c r="B86" s="395">
        <v>4.5168014999999997</v>
      </c>
      <c r="C86" s="396" t="s">
        <v>1025</v>
      </c>
      <c r="D86" s="352">
        <v>500</v>
      </c>
      <c r="E86" s="395" t="s">
        <v>830</v>
      </c>
      <c r="F86" s="395" t="s">
        <v>816</v>
      </c>
      <c r="G86" s="429" t="s">
        <v>816</v>
      </c>
      <c r="H86" s="264" t="s">
        <v>1026</v>
      </c>
      <c r="I86" s="360">
        <v>4.5168014999999997</v>
      </c>
    </row>
    <row r="87" spans="1:9" ht="11.25" customHeight="1" x14ac:dyDescent="0.2">
      <c r="A87" s="353" t="s">
        <v>265</v>
      </c>
      <c r="B87" s="395">
        <v>0.89854167000000007</v>
      </c>
      <c r="C87" s="396" t="s">
        <v>1025</v>
      </c>
      <c r="D87" s="352">
        <v>479.48318616352208</v>
      </c>
      <c r="E87" s="395" t="s">
        <v>830</v>
      </c>
      <c r="F87" s="395" t="s">
        <v>816</v>
      </c>
      <c r="G87" s="429">
        <v>62.483630071956853</v>
      </c>
      <c r="H87" s="264">
        <v>24.005095384615387</v>
      </c>
      <c r="I87" s="360">
        <v>0.89854167000000007</v>
      </c>
    </row>
    <row r="88" spans="1:9" ht="11.25" customHeight="1" x14ac:dyDescent="0.2">
      <c r="A88" s="353" t="s">
        <v>266</v>
      </c>
      <c r="B88" s="395">
        <v>86.52801771924527</v>
      </c>
      <c r="C88" s="396" t="s">
        <v>1025</v>
      </c>
      <c r="D88" s="352">
        <v>500</v>
      </c>
      <c r="E88" s="395" t="s">
        <v>830</v>
      </c>
      <c r="F88" s="395" t="s">
        <v>816</v>
      </c>
      <c r="G88" s="429">
        <v>478.19569558367709</v>
      </c>
      <c r="H88" s="264" t="s">
        <v>816</v>
      </c>
      <c r="I88" s="360">
        <v>86.52801771924527</v>
      </c>
    </row>
    <row r="89" spans="1:9" ht="11.25" customHeight="1" x14ac:dyDescent="0.2">
      <c r="A89" s="353" t="s">
        <v>267</v>
      </c>
      <c r="B89" s="395">
        <v>93.052630320000006</v>
      </c>
      <c r="C89" s="396" t="s">
        <v>572</v>
      </c>
      <c r="D89" s="352">
        <v>500</v>
      </c>
      <c r="E89" s="395" t="s">
        <v>830</v>
      </c>
      <c r="F89" s="395" t="s">
        <v>816</v>
      </c>
      <c r="G89" s="429">
        <v>456.83916040402846</v>
      </c>
      <c r="H89" s="264">
        <v>93.052630320000006</v>
      </c>
      <c r="I89" s="360">
        <v>93.052647730188681</v>
      </c>
    </row>
    <row r="90" spans="1:9" ht="11.25" customHeight="1" x14ac:dyDescent="0.2">
      <c r="A90" s="353" t="s">
        <v>77</v>
      </c>
      <c r="B90" s="395">
        <v>244.02000000912432</v>
      </c>
      <c r="C90" s="396" t="s">
        <v>1025</v>
      </c>
      <c r="D90" s="352">
        <v>500</v>
      </c>
      <c r="E90" s="395" t="s">
        <v>830</v>
      </c>
      <c r="F90" s="395" t="s">
        <v>816</v>
      </c>
      <c r="G90" s="429">
        <v>1264.2735911142927</v>
      </c>
      <c r="H90" s="264" t="s">
        <v>816</v>
      </c>
      <c r="I90" s="360">
        <v>244.02000000912432</v>
      </c>
    </row>
    <row r="91" spans="1:9" ht="11.25" customHeight="1" x14ac:dyDescent="0.2">
      <c r="A91" s="353" t="s">
        <v>268</v>
      </c>
      <c r="B91" s="395">
        <v>1.3201258135444218</v>
      </c>
      <c r="C91" s="396" t="s">
        <v>573</v>
      </c>
      <c r="D91" s="352">
        <v>1000</v>
      </c>
      <c r="E91" s="395" t="s">
        <v>830</v>
      </c>
      <c r="F91" s="395" t="s">
        <v>816</v>
      </c>
      <c r="G91" s="429">
        <v>1.3201258135444218</v>
      </c>
      <c r="H91" s="264" t="s">
        <v>816</v>
      </c>
      <c r="I91" s="360">
        <v>44.579208905660373</v>
      </c>
    </row>
    <row r="92" spans="1:9" ht="11.25" customHeight="1" x14ac:dyDescent="0.2">
      <c r="A92" s="353" t="s">
        <v>269</v>
      </c>
      <c r="B92" s="395">
        <v>0.20335714285714288</v>
      </c>
      <c r="C92" s="396" t="s">
        <v>573</v>
      </c>
      <c r="D92" s="352">
        <v>1000</v>
      </c>
      <c r="E92" s="395" t="s">
        <v>830</v>
      </c>
      <c r="F92" s="395" t="s">
        <v>816</v>
      </c>
      <c r="G92" s="429">
        <v>0.20335714285714288</v>
      </c>
      <c r="H92" s="264" t="s">
        <v>816</v>
      </c>
      <c r="I92" s="360">
        <v>12.15203256100629</v>
      </c>
    </row>
    <row r="93" spans="1:9" ht="11.25" customHeight="1" x14ac:dyDescent="0.2">
      <c r="A93" s="353" t="s">
        <v>296</v>
      </c>
      <c r="B93" s="395">
        <v>0.21702556743245119</v>
      </c>
      <c r="C93" s="396" t="s">
        <v>573</v>
      </c>
      <c r="D93" s="352">
        <v>500</v>
      </c>
      <c r="E93" s="395" t="s">
        <v>830</v>
      </c>
      <c r="F93" s="395" t="s">
        <v>816</v>
      </c>
      <c r="G93" s="429">
        <v>0.21702556743245119</v>
      </c>
      <c r="H93" s="264" t="s">
        <v>816</v>
      </c>
      <c r="I93" s="360">
        <v>0.23115615974842768</v>
      </c>
    </row>
    <row r="94" spans="1:9" ht="11.25" customHeight="1" x14ac:dyDescent="0.2">
      <c r="A94" s="353" t="s">
        <v>270</v>
      </c>
      <c r="B94" s="395">
        <v>4.1141240816963069E-2</v>
      </c>
      <c r="C94" s="396" t="s">
        <v>1025</v>
      </c>
      <c r="D94" s="352">
        <v>500</v>
      </c>
      <c r="E94" s="395" t="s">
        <v>830</v>
      </c>
      <c r="F94" s="395" t="s">
        <v>816</v>
      </c>
      <c r="G94" s="429">
        <v>1.2706826027542686</v>
      </c>
      <c r="H94" s="264" t="s">
        <v>816</v>
      </c>
      <c r="I94" s="360">
        <v>4.1141240816963069E-2</v>
      </c>
    </row>
    <row r="95" spans="1:9" ht="11.25" customHeight="1" x14ac:dyDescent="0.2">
      <c r="A95" s="353" t="s">
        <v>289</v>
      </c>
      <c r="B95" s="395">
        <v>2.9357600309100004E-2</v>
      </c>
      <c r="C95" s="396" t="s">
        <v>1025</v>
      </c>
      <c r="D95" s="352">
        <v>500</v>
      </c>
      <c r="E95" s="395" t="s">
        <v>830</v>
      </c>
      <c r="F95" s="395" t="s">
        <v>816</v>
      </c>
      <c r="G95" s="429">
        <v>0.54847786239896112</v>
      </c>
      <c r="H95" s="264" t="s">
        <v>816</v>
      </c>
      <c r="I95" s="360">
        <v>2.9357600309100004E-2</v>
      </c>
    </row>
    <row r="96" spans="1:9" ht="11.25" customHeight="1" x14ac:dyDescent="0.2">
      <c r="A96" s="353" t="s">
        <v>271</v>
      </c>
      <c r="B96" s="395">
        <v>2.3005071476063833E-2</v>
      </c>
      <c r="C96" s="396" t="s">
        <v>1025</v>
      </c>
      <c r="D96" s="352">
        <v>500</v>
      </c>
      <c r="E96" s="395" t="s">
        <v>830</v>
      </c>
      <c r="F96" s="395" t="s">
        <v>816</v>
      </c>
      <c r="G96" s="429">
        <v>1.9583143021736595</v>
      </c>
      <c r="H96" s="264" t="s">
        <v>816</v>
      </c>
      <c r="I96" s="360">
        <v>2.3005071476063833E-2</v>
      </c>
    </row>
    <row r="97" spans="1:9" ht="11.25" customHeight="1" x14ac:dyDescent="0.2">
      <c r="A97" s="353" t="s">
        <v>78</v>
      </c>
      <c r="B97" s="395">
        <v>14.216011987470095</v>
      </c>
      <c r="C97" s="396" t="s">
        <v>1025</v>
      </c>
      <c r="D97" s="352">
        <v>500</v>
      </c>
      <c r="E97" s="395" t="s">
        <v>830</v>
      </c>
      <c r="F97" s="395" t="s">
        <v>816</v>
      </c>
      <c r="G97" s="429">
        <v>417.2102850677166</v>
      </c>
      <c r="H97" s="264" t="s">
        <v>816</v>
      </c>
      <c r="I97" s="360">
        <v>14.216011987470095</v>
      </c>
    </row>
    <row r="98" spans="1:9" ht="11.25" customHeight="1" x14ac:dyDescent="0.2">
      <c r="A98" s="353" t="s">
        <v>272</v>
      </c>
      <c r="B98" s="395">
        <v>11.285807709958021</v>
      </c>
      <c r="C98" s="396" t="s">
        <v>573</v>
      </c>
      <c r="D98" s="352">
        <v>500</v>
      </c>
      <c r="E98" s="395" t="s">
        <v>830</v>
      </c>
      <c r="F98" s="395" t="s">
        <v>816</v>
      </c>
      <c r="G98" s="429">
        <v>11.285807709958021</v>
      </c>
      <c r="H98" s="264" t="s">
        <v>816</v>
      </c>
      <c r="I98" s="360">
        <v>30.767270206382754</v>
      </c>
    </row>
    <row r="99" spans="1:9" ht="11.25" customHeight="1" x14ac:dyDescent="0.2">
      <c r="A99" s="353" t="s">
        <v>79</v>
      </c>
      <c r="B99" s="395">
        <v>0.88823291872156396</v>
      </c>
      <c r="C99" s="396" t="s">
        <v>1025</v>
      </c>
      <c r="D99" s="352">
        <v>500</v>
      </c>
      <c r="E99" s="395" t="s">
        <v>830</v>
      </c>
      <c r="F99" s="395" t="s">
        <v>816</v>
      </c>
      <c r="G99" s="429">
        <v>550.36828362211691</v>
      </c>
      <c r="H99" s="264" t="s">
        <v>816</v>
      </c>
      <c r="I99" s="360">
        <v>0.88823291872156396</v>
      </c>
    </row>
    <row r="100" spans="1:9" ht="11.25" customHeight="1" x14ac:dyDescent="0.2">
      <c r="A100" s="353" t="s">
        <v>273</v>
      </c>
      <c r="B100" s="395">
        <v>200</v>
      </c>
      <c r="C100" s="396" t="s">
        <v>573</v>
      </c>
      <c r="D100" s="352">
        <v>1000</v>
      </c>
      <c r="E100" s="395" t="s">
        <v>830</v>
      </c>
      <c r="F100" s="395">
        <v>73</v>
      </c>
      <c r="G100" s="429">
        <v>200</v>
      </c>
      <c r="H100" s="264" t="s">
        <v>816</v>
      </c>
      <c r="I100" s="360" t="s">
        <v>1027</v>
      </c>
    </row>
    <row r="101" spans="1:9" ht="11.25" customHeight="1" x14ac:dyDescent="0.2">
      <c r="A101" s="353" t="s">
        <v>274</v>
      </c>
      <c r="B101" s="395">
        <v>4.6925983598593568</v>
      </c>
      <c r="C101" s="396" t="s">
        <v>573</v>
      </c>
      <c r="D101" s="352">
        <v>500</v>
      </c>
      <c r="E101" s="395" t="s">
        <v>830</v>
      </c>
      <c r="F101" s="395">
        <v>0.72</v>
      </c>
      <c r="G101" s="429">
        <v>4.6925983598593568</v>
      </c>
      <c r="H101" s="264" t="s">
        <v>816</v>
      </c>
      <c r="I101" s="360" t="s">
        <v>1027</v>
      </c>
    </row>
    <row r="102" spans="1:9" ht="11.25" customHeight="1" x14ac:dyDescent="0.2">
      <c r="A102" s="353" t="s">
        <v>275</v>
      </c>
      <c r="B102" s="395">
        <v>16.144000157125785</v>
      </c>
      <c r="C102" s="396" t="s">
        <v>1025</v>
      </c>
      <c r="D102" s="352">
        <v>500</v>
      </c>
      <c r="E102" s="395" t="s">
        <v>830</v>
      </c>
      <c r="F102" s="395" t="s">
        <v>816</v>
      </c>
      <c r="G102" s="429">
        <v>63.213679555714634</v>
      </c>
      <c r="H102" s="264" t="s">
        <v>816</v>
      </c>
      <c r="I102" s="360">
        <v>16.144000157125785</v>
      </c>
    </row>
    <row r="103" spans="1:9" ht="11.25" customHeight="1" x14ac:dyDescent="0.2">
      <c r="A103" s="353" t="s">
        <v>277</v>
      </c>
      <c r="B103" s="395">
        <v>6.1591459438775509</v>
      </c>
      <c r="C103" s="396" t="s">
        <v>1025</v>
      </c>
      <c r="D103" s="352">
        <v>500</v>
      </c>
      <c r="E103" s="395" t="s">
        <v>830</v>
      </c>
      <c r="F103" s="395" t="s">
        <v>816</v>
      </c>
      <c r="G103" s="429">
        <v>5607.4340205591161</v>
      </c>
      <c r="H103" s="264">
        <v>2229.044571428572</v>
      </c>
      <c r="I103" s="360">
        <v>6.1591459438775509</v>
      </c>
    </row>
    <row r="104" spans="1:9" ht="11.25" customHeight="1" x14ac:dyDescent="0.2">
      <c r="A104" s="353" t="s">
        <v>278</v>
      </c>
      <c r="B104" s="395">
        <v>0.50329860000000004</v>
      </c>
      <c r="C104" s="396" t="s">
        <v>1025</v>
      </c>
      <c r="D104" s="352">
        <v>100</v>
      </c>
      <c r="E104" s="395" t="s">
        <v>830</v>
      </c>
      <c r="F104" s="395" t="s">
        <v>816</v>
      </c>
      <c r="G104" s="429">
        <v>3356.5423899371067</v>
      </c>
      <c r="H104" s="264">
        <v>1337.4267428571429</v>
      </c>
      <c r="I104" s="360">
        <v>0.50329860000000004</v>
      </c>
    </row>
    <row r="105" spans="1:9" ht="11.25" customHeight="1" x14ac:dyDescent="0.2">
      <c r="A105" s="353" t="s">
        <v>279</v>
      </c>
      <c r="B105" s="395">
        <v>1.5642857142857143</v>
      </c>
      <c r="C105" s="396" t="s">
        <v>573</v>
      </c>
      <c r="D105" s="352">
        <v>100</v>
      </c>
      <c r="E105" s="395" t="s">
        <v>830</v>
      </c>
      <c r="F105" s="395" t="s">
        <v>816</v>
      </c>
      <c r="G105" s="429">
        <v>1.5642857142857143</v>
      </c>
      <c r="H105" s="264" t="s">
        <v>816</v>
      </c>
      <c r="I105" s="360" t="s">
        <v>1027</v>
      </c>
    </row>
    <row r="106" spans="1:9" ht="11.25" customHeight="1" x14ac:dyDescent="0.2">
      <c r="A106" s="353" t="s">
        <v>280</v>
      </c>
      <c r="B106" s="395">
        <v>2.7905450000000002E-2</v>
      </c>
      <c r="C106" s="396" t="s">
        <v>1025</v>
      </c>
      <c r="D106" s="352">
        <v>100</v>
      </c>
      <c r="E106" s="395" t="s">
        <v>830</v>
      </c>
      <c r="F106" s="395" t="s">
        <v>816</v>
      </c>
      <c r="G106" s="429">
        <v>49.897973388145594</v>
      </c>
      <c r="H106" s="264">
        <v>2.3081822485207097</v>
      </c>
      <c r="I106" s="360">
        <v>2.7905450000000002E-2</v>
      </c>
    </row>
    <row r="107" spans="1:9" ht="11.25" customHeight="1" x14ac:dyDescent="0.2">
      <c r="A107" s="353" t="s">
        <v>276</v>
      </c>
      <c r="B107" s="395">
        <v>0.12045140000000001</v>
      </c>
      <c r="C107" s="396" t="s">
        <v>1025</v>
      </c>
      <c r="D107" s="352">
        <v>500</v>
      </c>
      <c r="E107" s="395" t="s">
        <v>830</v>
      </c>
      <c r="F107" s="395" t="s">
        <v>816</v>
      </c>
      <c r="G107" s="429">
        <v>57.608321104047015</v>
      </c>
      <c r="H107" s="264">
        <v>21.671266666666664</v>
      </c>
      <c r="I107" s="360">
        <v>0.12045140000000001</v>
      </c>
    </row>
    <row r="108" spans="1:9" ht="11.25" customHeight="1" x14ac:dyDescent="0.2">
      <c r="A108" s="111" t="s">
        <v>502</v>
      </c>
      <c r="B108" s="395">
        <v>0.88790849700000019</v>
      </c>
      <c r="C108" s="396" t="s">
        <v>1025</v>
      </c>
      <c r="D108" s="352">
        <v>500</v>
      </c>
      <c r="E108" s="395" t="s">
        <v>830</v>
      </c>
      <c r="F108" s="395" t="s">
        <v>816</v>
      </c>
      <c r="G108" s="429">
        <v>169.01743569313257</v>
      </c>
      <c r="H108" s="264">
        <v>394.015536</v>
      </c>
      <c r="I108" s="360">
        <v>0.88790849700000019</v>
      </c>
    </row>
    <row r="109" spans="1:9" ht="11.25" customHeight="1" x14ac:dyDescent="0.2">
      <c r="A109" s="111" t="s">
        <v>503</v>
      </c>
      <c r="B109" s="395">
        <v>1.9485055080000002</v>
      </c>
      <c r="C109" s="396" t="s">
        <v>1025</v>
      </c>
      <c r="D109" s="352">
        <v>500</v>
      </c>
      <c r="E109" s="395" t="s">
        <v>830</v>
      </c>
      <c r="F109" s="395" t="s">
        <v>816</v>
      </c>
      <c r="G109" s="429">
        <v>39.017574725251635</v>
      </c>
      <c r="H109" s="264">
        <v>50.23569920090128</v>
      </c>
      <c r="I109" s="360">
        <v>1.9485055080000002</v>
      </c>
    </row>
    <row r="110" spans="1:9" ht="11.25" customHeight="1" x14ac:dyDescent="0.2">
      <c r="A110" s="353" t="s">
        <v>409</v>
      </c>
      <c r="B110" s="395">
        <v>78.214285714285708</v>
      </c>
      <c r="C110" s="396" t="s">
        <v>573</v>
      </c>
      <c r="D110" s="352">
        <v>1000</v>
      </c>
      <c r="E110" s="395" t="s">
        <v>830</v>
      </c>
      <c r="F110" s="395">
        <v>4</v>
      </c>
      <c r="G110" s="429">
        <v>78.214285714285708</v>
      </c>
      <c r="H110" s="264" t="s">
        <v>816</v>
      </c>
      <c r="I110" s="360" t="s">
        <v>1027</v>
      </c>
    </row>
    <row r="111" spans="1:9" ht="11.25" customHeight="1" x14ac:dyDescent="0.2">
      <c r="A111" s="353" t="s">
        <v>410</v>
      </c>
      <c r="B111" s="395">
        <v>3.1084209600000006</v>
      </c>
      <c r="C111" s="396" t="s">
        <v>1025</v>
      </c>
      <c r="D111" s="352">
        <v>500</v>
      </c>
      <c r="E111" s="395" t="s">
        <v>830</v>
      </c>
      <c r="F111" s="395" t="s">
        <v>816</v>
      </c>
      <c r="G111" s="429">
        <v>27.92004024229982</v>
      </c>
      <c r="H111" s="264">
        <v>6.9968054941286626</v>
      </c>
      <c r="I111" s="360">
        <v>3.1084209600000006</v>
      </c>
    </row>
    <row r="112" spans="1:9" ht="11.25" customHeight="1" x14ac:dyDescent="0.2">
      <c r="A112" s="353" t="s">
        <v>703</v>
      </c>
      <c r="B112" s="395">
        <v>410</v>
      </c>
      <c r="C112" s="396" t="s">
        <v>310</v>
      </c>
      <c r="D112" s="352">
        <v>1000</v>
      </c>
      <c r="E112" s="395" t="s">
        <v>830</v>
      </c>
      <c r="F112" s="395">
        <v>410</v>
      </c>
      <c r="G112" s="429">
        <v>309.06952611553095</v>
      </c>
      <c r="H112" s="264" t="s">
        <v>816</v>
      </c>
      <c r="I112" s="360" t="s">
        <v>1027</v>
      </c>
    </row>
    <row r="113" spans="1:9" ht="11.25" customHeight="1" x14ac:dyDescent="0.2">
      <c r="A113" s="135" t="s">
        <v>80</v>
      </c>
      <c r="B113" s="395">
        <v>5.2969035846153843E-3</v>
      </c>
      <c r="C113" s="396" t="s">
        <v>1025</v>
      </c>
      <c r="D113" s="352">
        <v>500</v>
      </c>
      <c r="E113" s="395" t="s">
        <v>830</v>
      </c>
      <c r="F113" s="395" t="s">
        <v>816</v>
      </c>
      <c r="G113" s="429">
        <v>5.5889478096309899</v>
      </c>
      <c r="H113" s="264" t="s">
        <v>1026</v>
      </c>
      <c r="I113" s="360">
        <v>5.2969035846153843E-3</v>
      </c>
    </row>
    <row r="114" spans="1:9" ht="11.25" customHeight="1" x14ac:dyDescent="0.2">
      <c r="A114" s="135" t="s">
        <v>81</v>
      </c>
      <c r="B114" s="395">
        <v>3.85523027653022E-2</v>
      </c>
      <c r="C114" s="396" t="s">
        <v>1025</v>
      </c>
      <c r="D114" s="352">
        <v>500</v>
      </c>
      <c r="E114" s="395" t="s">
        <v>830</v>
      </c>
      <c r="F114" s="395" t="s">
        <v>816</v>
      </c>
      <c r="G114" s="429">
        <v>1.2642735911142928</v>
      </c>
      <c r="H114" s="264" t="s">
        <v>816</v>
      </c>
      <c r="I114" s="360">
        <v>3.85523027653022E-2</v>
      </c>
    </row>
    <row r="115" spans="1:9" ht="11.25" customHeight="1" x14ac:dyDescent="0.2">
      <c r="A115" s="135" t="s">
        <v>82</v>
      </c>
      <c r="B115" s="395">
        <v>2.1814404011836614E-2</v>
      </c>
      <c r="C115" s="396" t="s">
        <v>1025</v>
      </c>
      <c r="D115" s="352">
        <v>500</v>
      </c>
      <c r="E115" s="395" t="s">
        <v>830</v>
      </c>
      <c r="F115" s="395" t="s">
        <v>816</v>
      </c>
      <c r="G115" s="429">
        <v>3.0562200956937802</v>
      </c>
      <c r="H115" s="264" t="s">
        <v>1026</v>
      </c>
      <c r="I115" s="360">
        <v>2.1814404011836614E-2</v>
      </c>
    </row>
    <row r="116" spans="1:9" ht="11.25" customHeight="1" x14ac:dyDescent="0.2">
      <c r="A116" s="135" t="s">
        <v>83</v>
      </c>
      <c r="B116" s="395">
        <v>0.12102943770054946</v>
      </c>
      <c r="C116" s="396" t="s">
        <v>1025</v>
      </c>
      <c r="D116" s="352">
        <v>500</v>
      </c>
      <c r="E116" s="395" t="s">
        <v>830</v>
      </c>
      <c r="F116" s="395" t="s">
        <v>816</v>
      </c>
      <c r="G116" s="429">
        <v>1.2642735911142928</v>
      </c>
      <c r="H116" s="264" t="s">
        <v>816</v>
      </c>
      <c r="I116" s="360">
        <v>0.12102943770054946</v>
      </c>
    </row>
    <row r="117" spans="1:9" ht="11.25" customHeight="1" x14ac:dyDescent="0.2">
      <c r="A117" s="135" t="s">
        <v>84</v>
      </c>
      <c r="B117" s="395">
        <v>0.29374299770544293</v>
      </c>
      <c r="C117" s="396" t="s">
        <v>1025</v>
      </c>
      <c r="D117" s="352">
        <v>500</v>
      </c>
      <c r="E117" s="395" t="s">
        <v>830</v>
      </c>
      <c r="F117" s="395" t="s">
        <v>816</v>
      </c>
      <c r="G117" s="429">
        <v>32.678116840063197</v>
      </c>
      <c r="H117" s="264" t="s">
        <v>816</v>
      </c>
      <c r="I117" s="360">
        <v>0.29374299770544293</v>
      </c>
    </row>
    <row r="118" spans="1:9" ht="11.25" customHeight="1" x14ac:dyDescent="0.2">
      <c r="A118" s="353" t="s">
        <v>411</v>
      </c>
      <c r="B118" s="395">
        <v>9.8272155175000014E-2</v>
      </c>
      <c r="C118" s="396" t="s">
        <v>1025</v>
      </c>
      <c r="D118" s="352">
        <v>500</v>
      </c>
      <c r="E118" s="395" t="s">
        <v>830</v>
      </c>
      <c r="F118" s="395" t="s">
        <v>816</v>
      </c>
      <c r="G118" s="429">
        <v>0.98017273127524474</v>
      </c>
      <c r="H118" s="264" t="s">
        <v>816</v>
      </c>
      <c r="I118" s="360">
        <v>9.8272155175000014E-2</v>
      </c>
    </row>
    <row r="119" spans="1:9" ht="11.25" customHeight="1" x14ac:dyDescent="0.2">
      <c r="A119" s="135" t="s">
        <v>85</v>
      </c>
      <c r="B119" s="395">
        <v>2.0947846288805501</v>
      </c>
      <c r="C119" s="396" t="s">
        <v>1025</v>
      </c>
      <c r="D119" s="352">
        <v>500</v>
      </c>
      <c r="E119" s="395" t="s">
        <v>830</v>
      </c>
      <c r="F119" s="395" t="s">
        <v>816</v>
      </c>
      <c r="G119" s="429">
        <v>25.285471822285853</v>
      </c>
      <c r="H119" s="264" t="s">
        <v>816</v>
      </c>
      <c r="I119" s="360">
        <v>2.0947846288805501</v>
      </c>
    </row>
    <row r="120" spans="1:9" ht="11.25" customHeight="1" x14ac:dyDescent="0.2">
      <c r="A120" s="353" t="s">
        <v>193</v>
      </c>
      <c r="B120" s="395">
        <v>7.0000000000000001E-3</v>
      </c>
      <c r="C120" s="396" t="s">
        <v>1025</v>
      </c>
      <c r="D120" s="352">
        <v>1000</v>
      </c>
      <c r="E120" s="395" t="s">
        <v>830</v>
      </c>
      <c r="F120" s="395" t="s">
        <v>816</v>
      </c>
      <c r="G120" s="429">
        <v>10.95</v>
      </c>
      <c r="H120" s="264" t="s">
        <v>816</v>
      </c>
      <c r="I120" s="360">
        <v>7.0000000000000001E-3</v>
      </c>
    </row>
    <row r="121" spans="1:9" ht="11.25" customHeight="1" x14ac:dyDescent="0.2">
      <c r="A121" s="353" t="s">
        <v>412</v>
      </c>
      <c r="B121" s="395">
        <v>68.625848705509426</v>
      </c>
      <c r="C121" s="396" t="s">
        <v>1025</v>
      </c>
      <c r="D121" s="352">
        <v>500</v>
      </c>
      <c r="E121" s="395" t="s">
        <v>830</v>
      </c>
      <c r="F121" s="395" t="s">
        <v>816</v>
      </c>
      <c r="G121" s="429">
        <v>463.04414452751359</v>
      </c>
      <c r="H121" s="264" t="s">
        <v>1026</v>
      </c>
      <c r="I121" s="360">
        <v>68.625848705509426</v>
      </c>
    </row>
    <row r="122" spans="1:9" ht="11.25" customHeight="1" x14ac:dyDescent="0.2">
      <c r="A122" s="353" t="s">
        <v>413</v>
      </c>
      <c r="B122" s="395">
        <v>1.80248040198</v>
      </c>
      <c r="C122" s="396" t="s">
        <v>1025</v>
      </c>
      <c r="D122" s="352">
        <v>500</v>
      </c>
      <c r="E122" s="395" t="s">
        <v>830</v>
      </c>
      <c r="F122" s="395" t="s">
        <v>816</v>
      </c>
      <c r="G122" s="429">
        <v>3792.5672185128146</v>
      </c>
      <c r="H122" s="264" t="s">
        <v>816</v>
      </c>
      <c r="I122" s="360">
        <v>1.80248040198</v>
      </c>
    </row>
    <row r="123" spans="1:9" ht="11.25" customHeight="1" x14ac:dyDescent="0.2">
      <c r="A123" s="353" t="s">
        <v>290</v>
      </c>
      <c r="B123" s="395">
        <v>1.1741947383207836</v>
      </c>
      <c r="C123" s="396" t="s">
        <v>573</v>
      </c>
      <c r="D123" s="352">
        <v>500</v>
      </c>
      <c r="E123" s="395" t="s">
        <v>830</v>
      </c>
      <c r="F123" s="395" t="s">
        <v>816</v>
      </c>
      <c r="G123" s="429">
        <v>1.1741947383207836</v>
      </c>
      <c r="H123" s="264" t="s">
        <v>816</v>
      </c>
      <c r="I123" s="360">
        <v>33.673397683018869</v>
      </c>
    </row>
    <row r="124" spans="1:9" ht="11.25" customHeight="1" x14ac:dyDescent="0.2">
      <c r="A124" s="353" t="s">
        <v>86</v>
      </c>
      <c r="B124" s="395">
        <v>24.538121002430501</v>
      </c>
      <c r="C124" s="396" t="s">
        <v>1025</v>
      </c>
      <c r="D124" s="352">
        <v>500</v>
      </c>
      <c r="E124" s="395" t="s">
        <v>830</v>
      </c>
      <c r="F124" s="395" t="s">
        <v>816</v>
      </c>
      <c r="G124" s="429">
        <v>1264.2735911142927</v>
      </c>
      <c r="H124" s="264" t="s">
        <v>816</v>
      </c>
      <c r="I124" s="360">
        <v>24.538121002430501</v>
      </c>
    </row>
    <row r="125" spans="1:9" ht="11.25" customHeight="1" x14ac:dyDescent="0.2">
      <c r="A125" s="353" t="s">
        <v>414</v>
      </c>
      <c r="B125" s="395">
        <v>44.028912348000006</v>
      </c>
      <c r="C125" s="396" t="s">
        <v>572</v>
      </c>
      <c r="D125" s="352">
        <v>500</v>
      </c>
      <c r="E125" s="395" t="s">
        <v>830</v>
      </c>
      <c r="F125" s="395" t="s">
        <v>816</v>
      </c>
      <c r="G125" s="429">
        <v>356.65218343259949</v>
      </c>
      <c r="H125" s="264">
        <v>44.028912348000006</v>
      </c>
      <c r="I125" s="360">
        <v>44.028912522735858</v>
      </c>
    </row>
    <row r="126" spans="1:9" ht="11.25" customHeight="1" x14ac:dyDescent="0.2">
      <c r="A126" s="353" t="s">
        <v>415</v>
      </c>
      <c r="B126" s="395">
        <v>78.213207407198283</v>
      </c>
      <c r="C126" s="396" t="s">
        <v>573</v>
      </c>
      <c r="D126" s="352">
        <v>1000</v>
      </c>
      <c r="E126" s="395" t="s">
        <v>830</v>
      </c>
      <c r="F126" s="395">
        <v>7.1</v>
      </c>
      <c r="G126" s="429">
        <v>78.213207407198283</v>
      </c>
      <c r="H126" s="264" t="s">
        <v>816</v>
      </c>
      <c r="I126" s="360" t="s">
        <v>1027</v>
      </c>
    </row>
    <row r="127" spans="1:9" ht="11.25" customHeight="1" x14ac:dyDescent="0.2">
      <c r="A127" s="353" t="s">
        <v>704</v>
      </c>
      <c r="B127" s="395">
        <v>78.214285714285708</v>
      </c>
      <c r="C127" s="396" t="s">
        <v>573</v>
      </c>
      <c r="D127" s="352">
        <v>1000</v>
      </c>
      <c r="E127" s="395" t="s">
        <v>830</v>
      </c>
      <c r="F127" s="395">
        <v>1.5</v>
      </c>
      <c r="G127" s="429">
        <v>78.214285714285708</v>
      </c>
      <c r="H127" s="264" t="s">
        <v>816</v>
      </c>
      <c r="I127" s="360" t="s">
        <v>1027</v>
      </c>
    </row>
    <row r="128" spans="1:9" ht="11.25" customHeight="1" x14ac:dyDescent="0.2">
      <c r="A128" s="353" t="s">
        <v>87</v>
      </c>
      <c r="B128" s="395">
        <v>9.7276023338320014E-2</v>
      </c>
      <c r="C128" s="396" t="s">
        <v>1025</v>
      </c>
      <c r="D128" s="352">
        <v>500</v>
      </c>
      <c r="E128" s="395" t="s">
        <v>830</v>
      </c>
      <c r="F128" s="395" t="s">
        <v>816</v>
      </c>
      <c r="G128" s="429">
        <v>4.3570822453417595</v>
      </c>
      <c r="H128" s="264" t="s">
        <v>816</v>
      </c>
      <c r="I128" s="360">
        <v>9.7276023338320014E-2</v>
      </c>
    </row>
    <row r="129" spans="1:181" ht="11.25" customHeight="1" x14ac:dyDescent="0.2">
      <c r="A129" s="353" t="s">
        <v>416</v>
      </c>
      <c r="B129" s="395">
        <v>0.91432200000000019</v>
      </c>
      <c r="C129" s="396" t="s">
        <v>1025</v>
      </c>
      <c r="D129" s="352">
        <v>500</v>
      </c>
      <c r="E129" s="395" t="s">
        <v>830</v>
      </c>
      <c r="F129" s="395" t="s">
        <v>816</v>
      </c>
      <c r="G129" s="429">
        <v>867.20140880503141</v>
      </c>
      <c r="H129" s="264">
        <v>445.80891428571431</v>
      </c>
      <c r="I129" s="360">
        <v>0.91432200000000019</v>
      </c>
    </row>
    <row r="130" spans="1:181" ht="11.25" customHeight="1" x14ac:dyDescent="0.2">
      <c r="A130" s="353" t="s">
        <v>88</v>
      </c>
      <c r="B130" s="395">
        <v>2.1682566227618572</v>
      </c>
      <c r="C130" s="396" t="s">
        <v>1025</v>
      </c>
      <c r="D130" s="352">
        <v>500</v>
      </c>
      <c r="E130" s="395" t="s">
        <v>830</v>
      </c>
      <c r="F130" s="395" t="s">
        <v>816</v>
      </c>
      <c r="G130" s="429">
        <v>164.35556684485806</v>
      </c>
      <c r="H130" s="264" t="s">
        <v>816</v>
      </c>
      <c r="I130" s="360">
        <v>2.1682566227618572</v>
      </c>
    </row>
    <row r="131" spans="1:181" ht="11.25" customHeight="1" x14ac:dyDescent="0.2">
      <c r="A131" s="353" t="s">
        <v>20</v>
      </c>
      <c r="B131" s="395">
        <v>3.2425659259523981E-2</v>
      </c>
      <c r="C131" s="396" t="s">
        <v>1025</v>
      </c>
      <c r="D131" s="352">
        <v>100</v>
      </c>
      <c r="E131" s="395" t="s">
        <v>830</v>
      </c>
      <c r="F131" s="395" t="s">
        <v>816</v>
      </c>
      <c r="G131" s="429">
        <v>90.255782150144626</v>
      </c>
      <c r="H131" s="264" t="s">
        <v>1026</v>
      </c>
      <c r="I131" s="360">
        <v>3.2425659259523981E-2</v>
      </c>
    </row>
    <row r="132" spans="1:181" ht="11.25" customHeight="1" x14ac:dyDescent="0.2">
      <c r="A132" s="353" t="s">
        <v>417</v>
      </c>
      <c r="B132" s="395">
        <v>1.8042907715532259E-2</v>
      </c>
      <c r="C132" s="396" t="s">
        <v>1025</v>
      </c>
      <c r="D132" s="352">
        <v>100</v>
      </c>
      <c r="E132" s="395" t="s">
        <v>830</v>
      </c>
      <c r="F132" s="395" t="s">
        <v>816</v>
      </c>
      <c r="G132" s="429">
        <v>2.1697025011683992</v>
      </c>
      <c r="H132" s="264" t="s">
        <v>1026</v>
      </c>
      <c r="I132" s="360">
        <v>1.8042907715532259E-2</v>
      </c>
    </row>
    <row r="133" spans="1:181" s="133" customFormat="1" ht="11.25" customHeight="1" x14ac:dyDescent="0.2">
      <c r="A133" s="353" t="s">
        <v>418</v>
      </c>
      <c r="B133" s="395">
        <v>1.4001848204801357E-3</v>
      </c>
      <c r="C133" s="396" t="s">
        <v>1025</v>
      </c>
      <c r="D133" s="352">
        <v>500</v>
      </c>
      <c r="E133" s="395" t="s">
        <v>830</v>
      </c>
      <c r="F133" s="395" t="s">
        <v>816</v>
      </c>
      <c r="G133" s="429">
        <v>0.64236269696443038</v>
      </c>
      <c r="H133" s="264">
        <v>1.0347023872679044E-2</v>
      </c>
      <c r="I133" s="360">
        <v>1.4001848204801357E-3</v>
      </c>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c r="CD133" s="67"/>
      <c r="CE133" s="67"/>
      <c r="CF133" s="67"/>
      <c r="CG133" s="67"/>
      <c r="CH133" s="67"/>
      <c r="CI133" s="67"/>
      <c r="CJ133" s="67"/>
      <c r="CK133" s="67"/>
      <c r="CL133" s="67"/>
      <c r="CM133" s="67"/>
      <c r="CN133" s="67"/>
      <c r="CO133" s="67"/>
      <c r="CP133" s="67"/>
      <c r="CQ133" s="67"/>
      <c r="CR133" s="67"/>
      <c r="CS133" s="67"/>
      <c r="CT133" s="67"/>
      <c r="CU133" s="67"/>
      <c r="CV133" s="67"/>
      <c r="CW133" s="67"/>
      <c r="CX133" s="67"/>
      <c r="CY133" s="67"/>
      <c r="CZ133" s="67"/>
      <c r="DA133" s="67"/>
      <c r="DB133" s="67"/>
      <c r="DC133" s="67"/>
      <c r="DD133" s="67"/>
      <c r="DE133" s="67"/>
      <c r="DF133" s="67"/>
      <c r="DG133" s="67"/>
      <c r="DH133" s="67"/>
      <c r="DI133" s="67"/>
      <c r="DJ133" s="67"/>
      <c r="DK133" s="67"/>
      <c r="DL133" s="67"/>
      <c r="DM133" s="67"/>
      <c r="DN133" s="67"/>
      <c r="DO133" s="67"/>
      <c r="DP133" s="67"/>
      <c r="DQ133" s="67"/>
      <c r="DR133" s="67"/>
      <c r="DS133" s="67"/>
      <c r="DT133" s="67"/>
      <c r="DU133" s="67"/>
      <c r="DV133" s="67"/>
      <c r="DW133" s="67"/>
      <c r="DX133" s="67"/>
      <c r="DY133" s="67"/>
      <c r="DZ133" s="67"/>
      <c r="EA133" s="67"/>
      <c r="EB133" s="67"/>
      <c r="EC133" s="67"/>
      <c r="ED133" s="67"/>
      <c r="EE133" s="67"/>
      <c r="EF133" s="67"/>
      <c r="EG133" s="67"/>
      <c r="EH133" s="67"/>
      <c r="EI133" s="67"/>
      <c r="EJ133" s="67"/>
      <c r="EK133" s="67"/>
      <c r="EL133" s="67"/>
      <c r="EM133" s="67"/>
      <c r="EN133" s="67"/>
      <c r="EO133" s="67"/>
      <c r="EP133" s="67"/>
      <c r="EQ133" s="67"/>
      <c r="ER133" s="67"/>
      <c r="ES133" s="67"/>
      <c r="ET133" s="67"/>
      <c r="EU133" s="67"/>
      <c r="EV133" s="67"/>
      <c r="EW133" s="67"/>
      <c r="EX133" s="67"/>
      <c r="EY133" s="67"/>
      <c r="EZ133" s="67"/>
      <c r="FA133" s="67"/>
      <c r="FB133" s="67"/>
      <c r="FC133" s="67"/>
      <c r="FD133" s="67"/>
      <c r="FE133" s="67"/>
      <c r="FF133" s="67"/>
      <c r="FG133" s="67"/>
      <c r="FH133" s="67"/>
      <c r="FI133" s="67"/>
      <c r="FJ133" s="67"/>
      <c r="FK133" s="67"/>
      <c r="FL133" s="67"/>
      <c r="FM133" s="67"/>
      <c r="FN133" s="67"/>
      <c r="FO133" s="67"/>
      <c r="FP133" s="67"/>
      <c r="FQ133" s="67"/>
      <c r="FR133" s="67"/>
      <c r="FS133" s="67"/>
      <c r="FT133" s="67"/>
      <c r="FU133" s="67"/>
      <c r="FV133" s="67"/>
      <c r="FW133" s="67"/>
      <c r="FX133" s="67"/>
      <c r="FY133" s="67"/>
    </row>
    <row r="134" spans="1:181" ht="11.25" customHeight="1" x14ac:dyDescent="0.2">
      <c r="A134" s="353" t="s">
        <v>419</v>
      </c>
      <c r="B134" s="395">
        <v>9.8381538461538437E-2</v>
      </c>
      <c r="C134" s="396" t="s">
        <v>572</v>
      </c>
      <c r="D134" s="352">
        <v>166.02402867924528</v>
      </c>
      <c r="E134" s="395" t="s">
        <v>830</v>
      </c>
      <c r="F134" s="395" t="s">
        <v>816</v>
      </c>
      <c r="G134" s="429">
        <v>1.1398717475371951</v>
      </c>
      <c r="H134" s="264">
        <v>9.8381538461538437E-2</v>
      </c>
      <c r="I134" s="360">
        <v>0.63743019999999995</v>
      </c>
    </row>
    <row r="135" spans="1:181" ht="11.25" customHeight="1" x14ac:dyDescent="0.2">
      <c r="A135" s="353" t="s">
        <v>89</v>
      </c>
      <c r="B135" s="395">
        <v>5.5841545920000006E-2</v>
      </c>
      <c r="C135" s="396" t="s">
        <v>1025</v>
      </c>
      <c r="D135" s="352">
        <v>500</v>
      </c>
      <c r="E135" s="395" t="s">
        <v>830</v>
      </c>
      <c r="F135" s="395" t="s">
        <v>816</v>
      </c>
      <c r="G135" s="429">
        <v>379.28207733428781</v>
      </c>
      <c r="H135" s="264" t="s">
        <v>816</v>
      </c>
      <c r="I135" s="360">
        <v>5.5841545920000006E-2</v>
      </c>
    </row>
    <row r="136" spans="1:181" ht="11.25" customHeight="1" x14ac:dyDescent="0.2">
      <c r="A136" s="135" t="s">
        <v>90</v>
      </c>
      <c r="B136" s="395">
        <v>19.414033188019804</v>
      </c>
      <c r="C136" s="396" t="s">
        <v>1025</v>
      </c>
      <c r="D136" s="352">
        <v>500</v>
      </c>
      <c r="E136" s="395" t="s">
        <v>830</v>
      </c>
      <c r="F136" s="395" t="s">
        <v>816</v>
      </c>
      <c r="G136" s="429">
        <v>771.16303781051113</v>
      </c>
      <c r="H136" s="264" t="s">
        <v>816</v>
      </c>
      <c r="I136" s="360">
        <v>19.414033188019804</v>
      </c>
    </row>
    <row r="137" spans="1:181" ht="11.25" customHeight="1" x14ac:dyDescent="0.2">
      <c r="A137" s="353" t="s">
        <v>420</v>
      </c>
      <c r="B137" s="395">
        <v>0.78214285714285714</v>
      </c>
      <c r="C137" s="396" t="s">
        <v>573</v>
      </c>
      <c r="D137" s="352">
        <v>1000</v>
      </c>
      <c r="E137" s="395" t="s">
        <v>830</v>
      </c>
      <c r="F137" s="395">
        <v>0.25</v>
      </c>
      <c r="G137" s="429">
        <v>0.78214285714285714</v>
      </c>
      <c r="H137" s="264" t="s">
        <v>816</v>
      </c>
      <c r="I137" s="360" t="s">
        <v>1027</v>
      </c>
    </row>
    <row r="138" spans="1:181" ht="11.25" customHeight="1" x14ac:dyDescent="0.2">
      <c r="A138" s="353" t="s">
        <v>291</v>
      </c>
      <c r="B138" s="395">
        <v>0.78197728000000011</v>
      </c>
      <c r="C138" s="396" t="s">
        <v>1025</v>
      </c>
      <c r="D138" s="352">
        <v>500</v>
      </c>
      <c r="E138" s="395" t="s">
        <v>830</v>
      </c>
      <c r="F138" s="395" t="s">
        <v>816</v>
      </c>
      <c r="G138" s="429">
        <v>817.67394716981141</v>
      </c>
      <c r="H138" s="264">
        <v>817.29880000000014</v>
      </c>
      <c r="I138" s="360">
        <v>0.78197728000000011</v>
      </c>
    </row>
    <row r="139" spans="1:181" ht="11.25" customHeight="1" x14ac:dyDescent="0.2">
      <c r="A139" s="353" t="s">
        <v>21</v>
      </c>
      <c r="B139" s="395">
        <v>0.47529913041323968</v>
      </c>
      <c r="C139" s="396" t="s">
        <v>573</v>
      </c>
      <c r="D139" s="352">
        <v>500</v>
      </c>
      <c r="E139" s="395" t="s">
        <v>830</v>
      </c>
      <c r="F139" s="395" t="s">
        <v>816</v>
      </c>
      <c r="G139" s="429">
        <v>0.47529913041323968</v>
      </c>
      <c r="H139" s="264" t="s">
        <v>816</v>
      </c>
      <c r="I139" s="360">
        <v>254.81502602987422</v>
      </c>
    </row>
    <row r="140" spans="1:181" ht="11.25" customHeight="1" x14ac:dyDescent="0.2">
      <c r="A140" s="353" t="s">
        <v>44</v>
      </c>
      <c r="B140" s="395">
        <v>100</v>
      </c>
      <c r="C140" s="396" t="s">
        <v>1028</v>
      </c>
      <c r="D140" s="352">
        <v>100</v>
      </c>
      <c r="E140" s="395" t="s">
        <v>830</v>
      </c>
      <c r="F140" s="395" t="s">
        <v>816</v>
      </c>
      <c r="G140" s="429">
        <v>450.51607169874791</v>
      </c>
      <c r="H140" s="264" t="s">
        <v>1026</v>
      </c>
      <c r="I140" s="360">
        <v>695.73175865961684</v>
      </c>
    </row>
    <row r="141" spans="1:181" ht="11.25" customHeight="1" x14ac:dyDescent="0.2">
      <c r="A141" s="353" t="s">
        <v>43</v>
      </c>
      <c r="B141" s="395">
        <v>219.04798534341549</v>
      </c>
      <c r="C141" s="396" t="s">
        <v>573</v>
      </c>
      <c r="D141" s="352">
        <v>500</v>
      </c>
      <c r="E141" s="395" t="s">
        <v>830</v>
      </c>
      <c r="F141" s="395" t="s">
        <v>816</v>
      </c>
      <c r="G141" s="429">
        <v>219.04798534341549</v>
      </c>
      <c r="H141" s="264" t="s">
        <v>1026</v>
      </c>
      <c r="I141" s="360">
        <v>939.9584285714285</v>
      </c>
    </row>
    <row r="142" spans="1:181" ht="11.25" customHeight="1" x14ac:dyDescent="0.2">
      <c r="A142" s="353" t="s">
        <v>665</v>
      </c>
      <c r="B142" s="395">
        <v>500</v>
      </c>
      <c r="C142" s="396" t="s">
        <v>1028</v>
      </c>
      <c r="D142" s="352">
        <v>500</v>
      </c>
      <c r="E142" s="395" t="s">
        <v>830</v>
      </c>
      <c r="F142" s="395" t="s">
        <v>816</v>
      </c>
      <c r="G142" s="429">
        <v>9385.7142857142862</v>
      </c>
      <c r="H142" s="264" t="s">
        <v>816</v>
      </c>
      <c r="I142" s="360">
        <v>1000</v>
      </c>
    </row>
    <row r="143" spans="1:181" ht="11.25" customHeight="1" x14ac:dyDescent="0.2">
      <c r="A143" s="353" t="s">
        <v>705</v>
      </c>
      <c r="B143" s="395">
        <v>0.17652248407169688</v>
      </c>
      <c r="C143" s="396" t="s">
        <v>572</v>
      </c>
      <c r="D143" s="352">
        <v>500</v>
      </c>
      <c r="E143" s="395" t="s">
        <v>830</v>
      </c>
      <c r="F143" s="395" t="s">
        <v>816</v>
      </c>
      <c r="G143" s="429">
        <v>12.423206309478356</v>
      </c>
      <c r="H143" s="264">
        <v>0.17652248407169688</v>
      </c>
      <c r="I143" s="360">
        <v>16.365006000000001</v>
      </c>
    </row>
    <row r="144" spans="1:181" ht="11.25" customHeight="1" x14ac:dyDescent="0.2">
      <c r="A144" s="353" t="s">
        <v>706</v>
      </c>
      <c r="B144" s="395">
        <v>1.2408521400000003</v>
      </c>
      <c r="C144" s="396" t="s">
        <v>1025</v>
      </c>
      <c r="D144" s="352">
        <v>500</v>
      </c>
      <c r="E144" s="395" t="s">
        <v>830</v>
      </c>
      <c r="F144" s="395" t="s">
        <v>816</v>
      </c>
      <c r="G144" s="429">
        <v>639.65388301886787</v>
      </c>
      <c r="H144" s="264">
        <v>222.90445714285715</v>
      </c>
      <c r="I144" s="360">
        <v>1.2408521400000003</v>
      </c>
    </row>
    <row r="145" spans="1:9" ht="11.25" customHeight="1" x14ac:dyDescent="0.2">
      <c r="A145" s="353" t="s">
        <v>421</v>
      </c>
      <c r="B145" s="395">
        <v>8.9161782857142876E-3</v>
      </c>
      <c r="C145" s="396" t="s">
        <v>572</v>
      </c>
      <c r="D145" s="352">
        <v>100</v>
      </c>
      <c r="E145" s="395" t="s">
        <v>830</v>
      </c>
      <c r="F145" s="395" t="s">
        <v>816</v>
      </c>
      <c r="G145" s="429">
        <v>0.32364531998538026</v>
      </c>
      <c r="H145" s="264">
        <v>8.9161782857142876E-3</v>
      </c>
      <c r="I145" s="360">
        <v>7.5829700000000014E-2</v>
      </c>
    </row>
    <row r="146" spans="1:9" ht="11.25" customHeight="1" x14ac:dyDescent="0.2">
      <c r="A146" s="353" t="s">
        <v>422</v>
      </c>
      <c r="B146" s="395">
        <v>8.9161782857142866E-2</v>
      </c>
      <c r="C146" s="396" t="s">
        <v>572</v>
      </c>
      <c r="D146" s="352">
        <v>500</v>
      </c>
      <c r="E146" s="395" t="s">
        <v>830</v>
      </c>
      <c r="F146" s="395" t="s">
        <v>816</v>
      </c>
      <c r="G146" s="429">
        <v>0.88767733974939533</v>
      </c>
      <c r="H146" s="264">
        <v>8.9161782857142866E-2</v>
      </c>
      <c r="I146" s="360">
        <v>0.35762750000000004</v>
      </c>
    </row>
    <row r="147" spans="1:9" ht="11.25" customHeight="1" x14ac:dyDescent="0.2">
      <c r="A147" s="353" t="s">
        <v>423</v>
      </c>
      <c r="B147" s="395">
        <v>0.50371266928000002</v>
      </c>
      <c r="C147" s="396" t="s">
        <v>1025</v>
      </c>
      <c r="D147" s="352">
        <v>100</v>
      </c>
      <c r="E147" s="395" t="s">
        <v>830</v>
      </c>
      <c r="F147" s="395" t="s">
        <v>816</v>
      </c>
      <c r="G147" s="429">
        <v>1264.2735911142927</v>
      </c>
      <c r="H147" s="264" t="s">
        <v>816</v>
      </c>
      <c r="I147" s="360">
        <v>0.50371266928000002</v>
      </c>
    </row>
    <row r="148" spans="1:9" ht="11.25" customHeight="1" x14ac:dyDescent="0.2">
      <c r="A148" s="353" t="s">
        <v>424</v>
      </c>
      <c r="B148" s="395">
        <v>0.30998447718000005</v>
      </c>
      <c r="C148" s="396" t="s">
        <v>1025</v>
      </c>
      <c r="D148" s="352">
        <v>500</v>
      </c>
      <c r="E148" s="395" t="s">
        <v>830</v>
      </c>
      <c r="F148" s="395" t="s">
        <v>816</v>
      </c>
      <c r="G148" s="429">
        <v>12.642735911142926</v>
      </c>
      <c r="H148" s="264" t="s">
        <v>816</v>
      </c>
      <c r="I148" s="360">
        <v>0.30998447718000005</v>
      </c>
    </row>
    <row r="149" spans="1:9" ht="11.25" customHeight="1" x14ac:dyDescent="0.2">
      <c r="A149" s="135" t="s">
        <v>91</v>
      </c>
      <c r="B149" s="395">
        <v>3.5621701705101652</v>
      </c>
      <c r="C149" s="396" t="s">
        <v>1025</v>
      </c>
      <c r="D149" s="352">
        <v>1000</v>
      </c>
      <c r="E149" s="395" t="s">
        <v>830</v>
      </c>
      <c r="F149" s="395" t="s">
        <v>816</v>
      </c>
      <c r="G149" s="429">
        <v>126.42735911142927</v>
      </c>
      <c r="H149" s="264" t="s">
        <v>816</v>
      </c>
      <c r="I149" s="360">
        <v>3.5621701705101652</v>
      </c>
    </row>
    <row r="150" spans="1:9" ht="11.25" customHeight="1" x14ac:dyDescent="0.2">
      <c r="A150" s="353" t="s">
        <v>92</v>
      </c>
      <c r="B150" s="395">
        <v>0.87299569451100001</v>
      </c>
      <c r="C150" s="396" t="s">
        <v>1025</v>
      </c>
      <c r="D150" s="352">
        <v>500</v>
      </c>
      <c r="E150" s="395" t="s">
        <v>830</v>
      </c>
      <c r="F150" s="395" t="s">
        <v>816</v>
      </c>
      <c r="G150" s="429">
        <v>101.14188728914341</v>
      </c>
      <c r="H150" s="264" t="s">
        <v>816</v>
      </c>
      <c r="I150" s="360">
        <v>0.87299569451100001</v>
      </c>
    </row>
    <row r="151" spans="1:9" ht="11.25" customHeight="1" x14ac:dyDescent="0.2">
      <c r="A151" s="353" t="s">
        <v>93</v>
      </c>
      <c r="B151" s="395">
        <v>5.029527559055118E-3</v>
      </c>
      <c r="C151" s="396" t="s">
        <v>573</v>
      </c>
      <c r="D151" s="352">
        <v>100</v>
      </c>
      <c r="E151" s="395" t="s">
        <v>830</v>
      </c>
      <c r="F151" s="395" t="s">
        <v>816</v>
      </c>
      <c r="G151" s="429">
        <v>5.029527559055118E-3</v>
      </c>
      <c r="H151" s="264" t="s">
        <v>1026</v>
      </c>
      <c r="I151" s="360">
        <v>1.2799907999999999E-2</v>
      </c>
    </row>
    <row r="152" spans="1:9" ht="11.25" customHeight="1" x14ac:dyDescent="0.2">
      <c r="A152" s="353" t="s">
        <v>94</v>
      </c>
      <c r="B152" s="395">
        <v>8.1093165931455699E-2</v>
      </c>
      <c r="C152" s="396" t="s">
        <v>1025</v>
      </c>
      <c r="D152" s="352">
        <v>100</v>
      </c>
      <c r="E152" s="395" t="s">
        <v>830</v>
      </c>
      <c r="F152" s="395" t="s">
        <v>816</v>
      </c>
      <c r="G152" s="429">
        <v>0.15845058605710996</v>
      </c>
      <c r="H152" s="264" t="s">
        <v>1026</v>
      </c>
      <c r="I152" s="360">
        <v>8.1093165931455699E-2</v>
      </c>
    </row>
    <row r="153" spans="1:9" ht="11.25" customHeight="1" x14ac:dyDescent="0.2">
      <c r="A153" s="353" t="s">
        <v>513</v>
      </c>
      <c r="B153" s="395">
        <v>17.719343116981133</v>
      </c>
      <c r="C153" s="396" t="s">
        <v>1025</v>
      </c>
      <c r="D153" s="352">
        <v>100</v>
      </c>
      <c r="E153" s="395" t="s">
        <v>830</v>
      </c>
      <c r="F153" s="395" t="s">
        <v>816</v>
      </c>
      <c r="G153" s="429">
        <v>87.320574162679421</v>
      </c>
      <c r="H153" s="264" t="s">
        <v>816</v>
      </c>
      <c r="I153" s="360">
        <v>17.719343116981133</v>
      </c>
    </row>
    <row r="154" spans="1:9" ht="11.25" customHeight="1" x14ac:dyDescent="0.2">
      <c r="A154" s="135" t="s">
        <v>802</v>
      </c>
      <c r="B154" s="395">
        <v>2.7937804034550004</v>
      </c>
      <c r="C154" s="396" t="s">
        <v>1025</v>
      </c>
      <c r="D154" s="352">
        <v>500</v>
      </c>
      <c r="E154" s="395" t="s">
        <v>830</v>
      </c>
      <c r="F154" s="395" t="s">
        <v>816</v>
      </c>
      <c r="G154" s="429">
        <v>449.03985437165932</v>
      </c>
      <c r="H154" s="264" t="s">
        <v>816</v>
      </c>
      <c r="I154" s="360">
        <v>2.7937804034550004</v>
      </c>
    </row>
    <row r="155" spans="1:9" ht="11.25" customHeight="1" x14ac:dyDescent="0.2">
      <c r="A155" s="135" t="s">
        <v>514</v>
      </c>
      <c r="B155" s="395">
        <v>30.661203968900935</v>
      </c>
      <c r="C155" s="396" t="s">
        <v>1025</v>
      </c>
      <c r="D155" s="352">
        <v>500</v>
      </c>
      <c r="E155" s="395" t="s">
        <v>830</v>
      </c>
      <c r="F155" s="395" t="s">
        <v>816</v>
      </c>
      <c r="G155" s="429">
        <v>31.237531954550995</v>
      </c>
      <c r="H155" s="264" t="s">
        <v>816</v>
      </c>
      <c r="I155" s="360">
        <v>30.661203968900935</v>
      </c>
    </row>
    <row r="156" spans="1:9" ht="11.25" customHeight="1" x14ac:dyDescent="0.2">
      <c r="A156" s="135" t="s">
        <v>516</v>
      </c>
      <c r="B156" s="395">
        <v>1.2122314306414443</v>
      </c>
      <c r="C156" s="396" t="s">
        <v>1025</v>
      </c>
      <c r="D156" s="352">
        <v>500</v>
      </c>
      <c r="E156" s="395" t="s">
        <v>830</v>
      </c>
      <c r="F156" s="395" t="s">
        <v>816</v>
      </c>
      <c r="G156" s="429">
        <v>7.2694180429212993</v>
      </c>
      <c r="H156" s="264" t="s">
        <v>816</v>
      </c>
      <c r="I156" s="360">
        <v>1.2122314306414443</v>
      </c>
    </row>
    <row r="157" spans="1:9" ht="11.25" customHeight="1" x14ac:dyDescent="0.2">
      <c r="A157" s="353" t="s">
        <v>425</v>
      </c>
      <c r="B157" s="395">
        <v>770</v>
      </c>
      <c r="C157" s="396" t="s">
        <v>310</v>
      </c>
      <c r="D157" s="352">
        <v>1000</v>
      </c>
      <c r="E157" s="395" t="s">
        <v>830</v>
      </c>
      <c r="F157" s="395">
        <v>770</v>
      </c>
      <c r="G157" s="429">
        <v>77.999214351185017</v>
      </c>
      <c r="H157" s="264" t="s">
        <v>816</v>
      </c>
      <c r="I157" s="360" t="s">
        <v>1027</v>
      </c>
    </row>
    <row r="158" spans="1:9" ht="11.25" customHeight="1" x14ac:dyDescent="0.2">
      <c r="A158" s="353" t="s">
        <v>426</v>
      </c>
      <c r="B158" s="395">
        <v>3.6336480000000004E-2</v>
      </c>
      <c r="C158" s="396" t="s">
        <v>572</v>
      </c>
      <c r="D158" s="352">
        <v>500</v>
      </c>
      <c r="E158" s="395" t="s">
        <v>830</v>
      </c>
      <c r="F158" s="395" t="s">
        <v>816</v>
      </c>
      <c r="G158" s="429">
        <v>5.8999999999999997E-2</v>
      </c>
      <c r="H158" s="264">
        <v>3.6336480000000004E-2</v>
      </c>
      <c r="I158" s="360">
        <v>0.35480635999999999</v>
      </c>
    </row>
    <row r="159" spans="1:9" ht="11.25" customHeight="1" x14ac:dyDescent="0.2">
      <c r="A159" s="353" t="s">
        <v>427</v>
      </c>
      <c r="B159" s="395">
        <v>1.3588587999999999</v>
      </c>
      <c r="C159" s="396" t="s">
        <v>1025</v>
      </c>
      <c r="D159" s="352">
        <v>259.54240000000004</v>
      </c>
      <c r="E159" s="395" t="s">
        <v>830</v>
      </c>
      <c r="F159" s="395" t="s">
        <v>816</v>
      </c>
      <c r="G159" s="429">
        <v>129.23345456467081</v>
      </c>
      <c r="H159" s="264">
        <v>44.580891428571441</v>
      </c>
      <c r="I159" s="360">
        <v>1.3588587999999999</v>
      </c>
    </row>
    <row r="160" spans="1:9" s="112" customFormat="1" ht="11.25" customHeight="1" x14ac:dyDescent="0.2">
      <c r="A160" s="353" t="s">
        <v>428</v>
      </c>
      <c r="B160" s="395">
        <v>1000</v>
      </c>
      <c r="C160" s="396" t="s">
        <v>1028</v>
      </c>
      <c r="D160" s="352">
        <v>1000</v>
      </c>
      <c r="E160" s="395" t="s">
        <v>830</v>
      </c>
      <c r="F160" s="395">
        <v>349</v>
      </c>
      <c r="G160" s="429">
        <v>4692.8571428571431</v>
      </c>
      <c r="H160" s="264" t="s">
        <v>816</v>
      </c>
      <c r="I160" s="360" t="s">
        <v>1027</v>
      </c>
    </row>
    <row r="161" spans="1:9" s="112" customFormat="1" ht="22.5" customHeight="1" x14ac:dyDescent="0.2">
      <c r="A161" s="332" t="s">
        <v>525</v>
      </c>
      <c r="B161" s="401" t="s">
        <v>430</v>
      </c>
      <c r="C161" s="402" t="s">
        <v>292</v>
      </c>
      <c r="D161" s="395" t="s">
        <v>292</v>
      </c>
      <c r="E161" s="395" t="s">
        <v>292</v>
      </c>
      <c r="F161" s="395" t="s">
        <v>292</v>
      </c>
      <c r="G161" s="398" t="s">
        <v>292</v>
      </c>
      <c r="H161" s="264" t="s">
        <v>292</v>
      </c>
      <c r="I161" s="430" t="s">
        <v>292</v>
      </c>
    </row>
    <row r="162" spans="1:9" s="112" customFormat="1" ht="11.25" customHeight="1" thickBot="1" x14ac:dyDescent="0.25">
      <c r="A162" s="148" t="s">
        <v>526</v>
      </c>
      <c r="B162" s="405" t="s">
        <v>293</v>
      </c>
      <c r="C162" s="406" t="s">
        <v>292</v>
      </c>
      <c r="D162" s="405" t="s">
        <v>292</v>
      </c>
      <c r="E162" s="405" t="s">
        <v>292</v>
      </c>
      <c r="F162" s="405" t="s">
        <v>292</v>
      </c>
      <c r="G162" s="408" t="s">
        <v>292</v>
      </c>
      <c r="H162" s="409" t="s">
        <v>292</v>
      </c>
      <c r="I162" s="431" t="s">
        <v>292</v>
      </c>
    </row>
    <row r="163" spans="1:9" s="112" customFormat="1" ht="11.25" customHeight="1" thickTop="1" x14ac:dyDescent="0.2">
      <c r="A163" s="65" t="s">
        <v>432</v>
      </c>
      <c r="B163" s="109"/>
      <c r="C163" s="109"/>
      <c r="D163" s="109"/>
      <c r="E163" s="109"/>
      <c r="F163" s="109"/>
      <c r="G163" s="109"/>
      <c r="H163" s="109"/>
      <c r="I163" s="412"/>
    </row>
    <row r="164" spans="1:9" s="112" customFormat="1" ht="11.25" customHeight="1" x14ac:dyDescent="0.2">
      <c r="A164" s="255" t="s">
        <v>435</v>
      </c>
      <c r="B164" s="109"/>
      <c r="C164" s="109"/>
      <c r="D164" s="109"/>
      <c r="E164" s="109"/>
      <c r="F164" s="411"/>
      <c r="G164" s="109"/>
      <c r="H164" s="109"/>
      <c r="I164" s="412"/>
    </row>
    <row r="165" spans="1:9" s="112" customFormat="1" ht="11.25" customHeight="1" x14ac:dyDescent="0.2">
      <c r="A165" s="65"/>
      <c r="B165" s="109"/>
      <c r="C165" s="109"/>
      <c r="D165" s="109"/>
      <c r="E165" s="109"/>
      <c r="F165" s="109"/>
      <c r="G165" s="109"/>
      <c r="H165" s="109"/>
      <c r="I165" s="412"/>
    </row>
    <row r="166" spans="1:9" ht="11.25" customHeight="1" x14ac:dyDescent="0.2">
      <c r="A166" s="66" t="s">
        <v>320</v>
      </c>
      <c r="B166" s="109"/>
      <c r="C166" s="109"/>
      <c r="D166" s="109"/>
      <c r="E166" s="109"/>
      <c r="F166" s="411"/>
      <c r="G166" s="109"/>
      <c r="H166" s="109"/>
      <c r="I166" s="336"/>
    </row>
    <row r="167" spans="1:9" ht="11.25" customHeight="1" x14ac:dyDescent="0.2">
      <c r="A167" s="66" t="s">
        <v>527</v>
      </c>
      <c r="B167" s="109"/>
      <c r="C167" s="109"/>
      <c r="D167" s="109"/>
      <c r="E167" s="109"/>
      <c r="F167" s="411"/>
      <c r="G167" s="109"/>
      <c r="H167" s="109"/>
      <c r="I167" s="336"/>
    </row>
    <row r="168" spans="1:9" ht="11.25" customHeight="1" x14ac:dyDescent="0.2">
      <c r="A168" s="158" t="s">
        <v>903</v>
      </c>
      <c r="B168" s="109"/>
      <c r="C168" s="109"/>
      <c r="D168" s="109"/>
      <c r="E168" s="109"/>
      <c r="F168" s="411"/>
      <c r="G168" s="109"/>
      <c r="H168" s="109"/>
      <c r="I168" s="336"/>
    </row>
    <row r="169" spans="1:9" ht="11.25" customHeight="1" x14ac:dyDescent="0.2">
      <c r="A169" s="66" t="s">
        <v>666</v>
      </c>
      <c r="B169" s="109"/>
      <c r="C169" s="109"/>
      <c r="D169" s="109"/>
      <c r="E169" s="109"/>
      <c r="F169" s="411"/>
      <c r="G169" s="109"/>
      <c r="H169" s="109"/>
      <c r="I169" s="336"/>
    </row>
    <row r="170" spans="1:9" ht="11.25" customHeight="1" thickBot="1" x14ac:dyDescent="0.25">
      <c r="A170" s="415"/>
      <c r="B170" s="416"/>
      <c r="C170" s="416"/>
      <c r="D170" s="416"/>
      <c r="E170" s="416"/>
      <c r="F170" s="417"/>
      <c r="G170" s="416"/>
      <c r="H170" s="416"/>
      <c r="I170" s="418"/>
    </row>
    <row r="171" spans="1:9" ht="11.25" customHeight="1" thickTop="1" x14ac:dyDescent="0.2">
      <c r="B171" s="338"/>
      <c r="C171" s="338"/>
      <c r="D171" s="338"/>
      <c r="E171" s="338"/>
      <c r="F171" s="339"/>
      <c r="G171" s="432"/>
      <c r="H171" s="432"/>
      <c r="I171" s="432"/>
    </row>
  </sheetData>
  <sheetProtection algorithmName="SHA-512" hashValue="J0zJ6ynrYt1aWm2OXmw0V/vE6141biFYSEnxCA+78Qq/8YOWw5NNwkI1Ri0G7oHZOkg16/ACVtMbOFAXUVhiiw==" saltValue="XXt4Nex/hVLXndiiMWiv3A==" spinCount="100000" sheet="1" objects="1" scenarios="1"/>
  <mergeCells count="5">
    <mergeCell ref="F4:F5"/>
    <mergeCell ref="A4:A6"/>
    <mergeCell ref="B4:B6"/>
    <mergeCell ref="D4:D5"/>
    <mergeCell ref="E4:E5"/>
  </mergeCells>
  <phoneticPr fontId="0" type="noConversion"/>
  <printOptions horizontalCentered="1"/>
  <pageMargins left="0.17" right="0.16" top="0.53" bottom="1" header="0.5" footer="0.5"/>
  <pageSetup scale="74" fitToHeight="4" orientation="landscape" r:id="rId1"/>
  <headerFooter alignWithMargins="0">
    <oddFooter>&amp;LHawai'i DOH
Fall 2017&amp;C&amp;8Page &amp;P of &amp;N&amp;R&amp;A</oddFooter>
  </headerFooter>
  <rowBreaks count="1" manualBreakCount="1">
    <brk id="16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L183"/>
  <sheetViews>
    <sheetView zoomScale="80" zoomScaleNormal="80" workbookViewId="0">
      <pane ySplit="2160" topLeftCell="A4" activePane="bottomLeft"/>
      <selection activeCell="I16" sqref="I16"/>
      <selection pane="bottomLeft" activeCell="I16" sqref="I16"/>
    </sheetView>
  </sheetViews>
  <sheetFormatPr defaultColWidth="9.140625" defaultRowHeight="12.75" x14ac:dyDescent="0.2"/>
  <cols>
    <col min="1" max="1" width="40.7109375" style="112" customWidth="1"/>
    <col min="2" max="3" width="15.140625" style="341" customWidth="1"/>
    <col min="4" max="5" width="12.5703125" style="116" customWidth="1"/>
    <col min="6" max="6" width="12.5703125" style="488" customWidth="1"/>
    <col min="7" max="8" width="14.5703125" style="742" customWidth="1"/>
    <col min="9" max="9" width="12.5703125" style="742" customWidth="1"/>
    <col min="10" max="10" width="12.7109375" style="125" customWidth="1"/>
    <col min="11" max="12" width="9.140625" style="129"/>
    <col min="13" max="16384" width="9.140625" style="112"/>
  </cols>
  <sheetData>
    <row r="1" spans="1:10" s="107" customFormat="1" ht="34.5" x14ac:dyDescent="0.25">
      <c r="A1" s="626" t="s">
        <v>156</v>
      </c>
      <c r="B1" s="150"/>
      <c r="C1" s="150"/>
      <c r="D1" s="363"/>
      <c r="E1" s="363"/>
      <c r="F1" s="365"/>
      <c r="G1" s="565"/>
      <c r="H1" s="565"/>
      <c r="I1" s="565"/>
      <c r="J1" s="809"/>
    </row>
    <row r="2" spans="1:10" s="107" customFormat="1" ht="15.95" customHeight="1" thickBot="1" x14ac:dyDescent="0.25">
      <c r="A2" s="828"/>
      <c r="B2" s="363"/>
      <c r="C2" s="363"/>
      <c r="D2" s="363"/>
      <c r="E2" s="363"/>
      <c r="F2" s="365"/>
      <c r="G2" s="565"/>
      <c r="H2" s="565"/>
      <c r="I2" s="565"/>
      <c r="J2" s="809"/>
    </row>
    <row r="3" spans="1:10" s="110" customFormat="1" ht="72" customHeight="1" thickTop="1" thickBot="1" x14ac:dyDescent="0.25">
      <c r="A3" s="599" t="s">
        <v>523</v>
      </c>
      <c r="B3" s="252" t="s">
        <v>781</v>
      </c>
      <c r="C3" s="253" t="s">
        <v>782</v>
      </c>
      <c r="D3" s="252" t="s">
        <v>783</v>
      </c>
      <c r="E3" s="253" t="s">
        <v>579</v>
      </c>
      <c r="F3" s="810" t="s">
        <v>5</v>
      </c>
      <c r="G3" s="811" t="s">
        <v>729</v>
      </c>
      <c r="H3" s="812" t="s">
        <v>730</v>
      </c>
      <c r="I3" s="812" t="s">
        <v>6</v>
      </c>
      <c r="J3" s="813" t="s">
        <v>7</v>
      </c>
    </row>
    <row r="4" spans="1:10" s="110" customFormat="1" ht="11.25" x14ac:dyDescent="0.2">
      <c r="A4" s="138" t="s">
        <v>477</v>
      </c>
      <c r="B4" s="734">
        <v>2500</v>
      </c>
      <c r="C4" s="734">
        <v>5000</v>
      </c>
      <c r="D4" s="736">
        <v>2500</v>
      </c>
      <c r="E4" s="438">
        <v>5000</v>
      </c>
      <c r="F4" s="401" t="s">
        <v>460</v>
      </c>
      <c r="G4" s="814">
        <v>4.4999999999999997E-3</v>
      </c>
      <c r="H4" s="815">
        <v>513</v>
      </c>
      <c r="I4" s="786">
        <v>0.08</v>
      </c>
      <c r="J4" s="287">
        <v>5.6249999999999994E-2</v>
      </c>
    </row>
    <row r="5" spans="1:10" s="110" customFormat="1" ht="11.25" x14ac:dyDescent="0.2">
      <c r="A5" s="111" t="s">
        <v>478</v>
      </c>
      <c r="B5" s="734">
        <v>1000</v>
      </c>
      <c r="C5" s="734">
        <v>2500</v>
      </c>
      <c r="D5" s="351">
        <v>1000</v>
      </c>
      <c r="E5" s="438">
        <v>2500</v>
      </c>
      <c r="F5" s="401" t="s">
        <v>460</v>
      </c>
      <c r="G5" s="814">
        <v>2.9000000000000001E-2</v>
      </c>
      <c r="H5" s="815" t="s">
        <v>292</v>
      </c>
      <c r="I5" s="786" t="s">
        <v>292</v>
      </c>
      <c r="J5" s="287" t="s">
        <v>292</v>
      </c>
    </row>
    <row r="6" spans="1:10" s="110" customFormat="1" ht="11.25" x14ac:dyDescent="0.2">
      <c r="A6" s="111" t="s">
        <v>479</v>
      </c>
      <c r="B6" s="734">
        <v>1000</v>
      </c>
      <c r="C6" s="734">
        <v>2500</v>
      </c>
      <c r="D6" s="351">
        <v>1000</v>
      </c>
      <c r="E6" s="438">
        <v>2500</v>
      </c>
      <c r="F6" s="401">
        <v>115902.89308176102</v>
      </c>
      <c r="G6" s="814">
        <v>270</v>
      </c>
      <c r="H6" s="815">
        <v>30862</v>
      </c>
      <c r="I6" s="786">
        <v>13</v>
      </c>
      <c r="J6" s="287">
        <v>20.76923076923077</v>
      </c>
    </row>
    <row r="7" spans="1:10" s="110" customFormat="1" ht="11.25" x14ac:dyDescent="0.2">
      <c r="A7" s="111" t="s">
        <v>480</v>
      </c>
      <c r="B7" s="734">
        <v>2500</v>
      </c>
      <c r="C7" s="734">
        <v>5000</v>
      </c>
      <c r="D7" s="351">
        <v>2500</v>
      </c>
      <c r="E7" s="438">
        <v>5000</v>
      </c>
      <c r="F7" s="401" t="s">
        <v>460</v>
      </c>
      <c r="G7" s="814">
        <v>2.3E-5</v>
      </c>
      <c r="H7" s="815">
        <v>263</v>
      </c>
      <c r="I7" s="786">
        <v>1.7000000000000001E-2</v>
      </c>
      <c r="J7" s="287">
        <v>1.3529411764705882E-3</v>
      </c>
    </row>
    <row r="8" spans="1:10" s="110" customFormat="1" ht="11.25" x14ac:dyDescent="0.2">
      <c r="A8" s="111" t="s">
        <v>133</v>
      </c>
      <c r="B8" s="734">
        <v>1000</v>
      </c>
      <c r="C8" s="734">
        <v>2500</v>
      </c>
      <c r="D8" s="351">
        <v>1000</v>
      </c>
      <c r="E8" s="438">
        <v>2500</v>
      </c>
      <c r="F8" s="401" t="s">
        <v>460</v>
      </c>
      <c r="G8" s="814">
        <v>2.74E-6</v>
      </c>
      <c r="H8" s="815" t="s">
        <v>292</v>
      </c>
      <c r="I8" s="786" t="s">
        <v>292</v>
      </c>
      <c r="J8" s="287" t="s">
        <v>292</v>
      </c>
    </row>
    <row r="9" spans="1:10" s="110" customFormat="1" ht="11.25" x14ac:dyDescent="0.2">
      <c r="A9" s="111" t="s">
        <v>134</v>
      </c>
      <c r="B9" s="734">
        <v>1000</v>
      </c>
      <c r="C9" s="734">
        <v>2500</v>
      </c>
      <c r="D9" s="351">
        <v>1000</v>
      </c>
      <c r="E9" s="438">
        <v>2500</v>
      </c>
      <c r="F9" s="401" t="s">
        <v>460</v>
      </c>
      <c r="G9" s="814">
        <v>1.07E-4</v>
      </c>
      <c r="H9" s="815" t="s">
        <v>292</v>
      </c>
      <c r="I9" s="786" t="s">
        <v>292</v>
      </c>
      <c r="J9" s="287" t="s">
        <v>292</v>
      </c>
    </row>
    <row r="10" spans="1:10" s="110" customFormat="1" ht="11.25" x14ac:dyDescent="0.2">
      <c r="A10" s="111" t="s">
        <v>68</v>
      </c>
      <c r="B10" s="734">
        <v>1000</v>
      </c>
      <c r="C10" s="734">
        <v>2500</v>
      </c>
      <c r="D10" s="351">
        <v>1000</v>
      </c>
      <c r="E10" s="438">
        <v>2500</v>
      </c>
      <c r="F10" s="401" t="s">
        <v>460</v>
      </c>
      <c r="G10" s="814">
        <v>1.07E-4</v>
      </c>
      <c r="H10" s="815" t="s">
        <v>292</v>
      </c>
      <c r="I10" s="786" t="s">
        <v>292</v>
      </c>
      <c r="J10" s="287" t="s">
        <v>292</v>
      </c>
    </row>
    <row r="11" spans="1:10" s="110" customFormat="1" ht="11.25" x14ac:dyDescent="0.2">
      <c r="A11" s="111" t="s">
        <v>481</v>
      </c>
      <c r="B11" s="734">
        <v>1000</v>
      </c>
      <c r="C11" s="734">
        <v>2500</v>
      </c>
      <c r="D11" s="351">
        <v>1000</v>
      </c>
      <c r="E11" s="438">
        <v>2500</v>
      </c>
      <c r="F11" s="401" t="s">
        <v>460</v>
      </c>
      <c r="G11" s="814">
        <v>1.7E-5</v>
      </c>
      <c r="H11" s="815" t="s">
        <v>292</v>
      </c>
      <c r="I11" s="786" t="s">
        <v>292</v>
      </c>
      <c r="J11" s="287" t="s">
        <v>292</v>
      </c>
    </row>
    <row r="12" spans="1:10" s="110" customFormat="1" ht="11.25" x14ac:dyDescent="0.2">
      <c r="A12" s="111" t="s">
        <v>482</v>
      </c>
      <c r="B12" s="734">
        <v>2500</v>
      </c>
      <c r="C12" s="734">
        <v>5000</v>
      </c>
      <c r="D12" s="351">
        <v>2500</v>
      </c>
      <c r="E12" s="438">
        <v>5000</v>
      </c>
      <c r="F12" s="401" t="s">
        <v>460</v>
      </c>
      <c r="G12" s="814" t="s">
        <v>292</v>
      </c>
      <c r="H12" s="815" t="s">
        <v>292</v>
      </c>
      <c r="I12" s="786" t="s">
        <v>292</v>
      </c>
      <c r="J12" s="287" t="s">
        <v>292</v>
      </c>
    </row>
    <row r="13" spans="1:10" s="110" customFormat="1" ht="11.25" x14ac:dyDescent="0.2">
      <c r="A13" s="111" t="s">
        <v>584</v>
      </c>
      <c r="B13" s="734">
        <v>2500</v>
      </c>
      <c r="C13" s="734">
        <v>5000</v>
      </c>
      <c r="D13" s="351">
        <v>2500</v>
      </c>
      <c r="E13" s="438">
        <v>5000</v>
      </c>
      <c r="F13" s="401" t="s">
        <v>460</v>
      </c>
      <c r="G13" s="814" t="s">
        <v>292</v>
      </c>
      <c r="H13" s="815" t="s">
        <v>292</v>
      </c>
      <c r="I13" s="786" t="s">
        <v>292</v>
      </c>
      <c r="J13" s="287" t="s">
        <v>292</v>
      </c>
    </row>
    <row r="14" spans="1:10" s="110" customFormat="1" ht="11.25" x14ac:dyDescent="0.2">
      <c r="A14" s="111" t="s">
        <v>69</v>
      </c>
      <c r="B14" s="734">
        <v>1000</v>
      </c>
      <c r="C14" s="734">
        <v>2500</v>
      </c>
      <c r="D14" s="351">
        <v>1000</v>
      </c>
      <c r="E14" s="438">
        <v>2500</v>
      </c>
      <c r="F14" s="401" t="s">
        <v>460</v>
      </c>
      <c r="G14" s="814">
        <v>2.8900000000000001E-7</v>
      </c>
      <c r="H14" s="815" t="s">
        <v>292</v>
      </c>
      <c r="I14" s="786" t="s">
        <v>292</v>
      </c>
      <c r="J14" s="287" t="s">
        <v>292</v>
      </c>
    </row>
    <row r="15" spans="1:10" s="110" customFormat="1" ht="11.25" x14ac:dyDescent="0.2">
      <c r="A15" s="111" t="s">
        <v>585</v>
      </c>
      <c r="B15" s="734">
        <v>2500</v>
      </c>
      <c r="C15" s="734">
        <v>5000</v>
      </c>
      <c r="D15" s="351">
        <v>2500</v>
      </c>
      <c r="E15" s="438">
        <v>5000</v>
      </c>
      <c r="F15" s="401" t="s">
        <v>460</v>
      </c>
      <c r="G15" s="814" t="s">
        <v>292</v>
      </c>
      <c r="H15" s="815" t="s">
        <v>292</v>
      </c>
      <c r="I15" s="786" t="s">
        <v>292</v>
      </c>
      <c r="J15" s="287" t="s">
        <v>292</v>
      </c>
    </row>
    <row r="16" spans="1:10" s="110" customFormat="1" ht="11.25" x14ac:dyDescent="0.2">
      <c r="A16" s="111" t="s">
        <v>964</v>
      </c>
      <c r="B16" s="734">
        <v>2500</v>
      </c>
      <c r="C16" s="734">
        <v>5000</v>
      </c>
      <c r="D16" s="351">
        <v>2500</v>
      </c>
      <c r="E16" s="438">
        <v>5000</v>
      </c>
      <c r="F16" s="401" t="s">
        <v>460</v>
      </c>
      <c r="G16" s="814" t="s">
        <v>292</v>
      </c>
      <c r="H16" s="815" t="s">
        <v>292</v>
      </c>
      <c r="I16" s="786" t="s">
        <v>292</v>
      </c>
      <c r="J16" s="287" t="s">
        <v>292</v>
      </c>
    </row>
    <row r="17" spans="1:10" s="110" customFormat="1" ht="11.25" x14ac:dyDescent="0.2">
      <c r="A17" s="111" t="s">
        <v>586</v>
      </c>
      <c r="B17" s="734">
        <v>1000</v>
      </c>
      <c r="C17" s="734">
        <v>1874.7154088050313</v>
      </c>
      <c r="D17" s="351">
        <v>1000</v>
      </c>
      <c r="E17" s="438">
        <v>2500</v>
      </c>
      <c r="F17" s="401">
        <v>1874.7154088050313</v>
      </c>
      <c r="G17" s="814">
        <v>95</v>
      </c>
      <c r="H17" s="815">
        <v>4890</v>
      </c>
      <c r="I17" s="786">
        <v>1.5</v>
      </c>
      <c r="J17" s="287">
        <v>63.333333333333336</v>
      </c>
    </row>
    <row r="18" spans="1:10" s="110" customFormat="1" ht="11.25" x14ac:dyDescent="0.2">
      <c r="A18" s="111" t="s">
        <v>587</v>
      </c>
      <c r="B18" s="734">
        <v>1000</v>
      </c>
      <c r="C18" s="734">
        <v>2500</v>
      </c>
      <c r="D18" s="351">
        <v>1000</v>
      </c>
      <c r="E18" s="438">
        <v>2500</v>
      </c>
      <c r="F18" s="401" t="s">
        <v>460</v>
      </c>
      <c r="G18" s="814">
        <v>2.1999999999999998E-8</v>
      </c>
      <c r="H18" s="815" t="s">
        <v>292</v>
      </c>
      <c r="I18" s="786" t="s">
        <v>292</v>
      </c>
      <c r="J18" s="287" t="s">
        <v>292</v>
      </c>
    </row>
    <row r="19" spans="1:10" s="110" customFormat="1" ht="11.25" x14ac:dyDescent="0.2">
      <c r="A19" s="111" t="s">
        <v>588</v>
      </c>
      <c r="B19" s="734">
        <v>1000</v>
      </c>
      <c r="C19" s="734">
        <v>2500</v>
      </c>
      <c r="D19" s="351">
        <v>1000</v>
      </c>
      <c r="E19" s="438">
        <v>2500</v>
      </c>
      <c r="F19" s="401" t="s">
        <v>460</v>
      </c>
      <c r="G19" s="814">
        <v>5.5999999999999997E-9</v>
      </c>
      <c r="H19" s="815" t="s">
        <v>292</v>
      </c>
      <c r="I19" s="786" t="s">
        <v>292</v>
      </c>
      <c r="J19" s="287" t="s">
        <v>292</v>
      </c>
    </row>
    <row r="20" spans="1:10" s="110" customFormat="1" ht="11.25" x14ac:dyDescent="0.2">
      <c r="A20" s="111" t="s">
        <v>589</v>
      </c>
      <c r="B20" s="734">
        <v>1000</v>
      </c>
      <c r="C20" s="734">
        <v>2500</v>
      </c>
      <c r="D20" s="351">
        <v>1000</v>
      </c>
      <c r="E20" s="438">
        <v>2500</v>
      </c>
      <c r="F20" s="401" t="s">
        <v>460</v>
      </c>
      <c r="G20" s="814">
        <v>4.9999999999999998E-7</v>
      </c>
      <c r="H20" s="815" t="s">
        <v>292</v>
      </c>
      <c r="I20" s="786" t="s">
        <v>292</v>
      </c>
      <c r="J20" s="287" t="s">
        <v>292</v>
      </c>
    </row>
    <row r="21" spans="1:10" s="110" customFormat="1" ht="11.25" x14ac:dyDescent="0.2">
      <c r="A21" s="111" t="s">
        <v>590</v>
      </c>
      <c r="B21" s="734">
        <v>1000</v>
      </c>
      <c r="C21" s="734">
        <v>2500</v>
      </c>
      <c r="D21" s="351">
        <v>1000</v>
      </c>
      <c r="E21" s="438">
        <v>2500</v>
      </c>
      <c r="F21" s="401" t="s">
        <v>460</v>
      </c>
      <c r="G21" s="814">
        <v>1.0999999999999999E-10</v>
      </c>
      <c r="H21" s="815" t="s">
        <v>292</v>
      </c>
      <c r="I21" s="786" t="s">
        <v>292</v>
      </c>
      <c r="J21" s="287" t="s">
        <v>292</v>
      </c>
    </row>
    <row r="22" spans="1:10" s="110" customFormat="1" ht="11.25" x14ac:dyDescent="0.2">
      <c r="A22" s="111" t="s">
        <v>591</v>
      </c>
      <c r="B22" s="734">
        <v>1000</v>
      </c>
      <c r="C22" s="734">
        <v>2500</v>
      </c>
      <c r="D22" s="351">
        <v>1000</v>
      </c>
      <c r="E22" s="438">
        <v>2500</v>
      </c>
      <c r="F22" s="401" t="s">
        <v>460</v>
      </c>
      <c r="G22" s="814">
        <v>9.6000000000000005E-11</v>
      </c>
      <c r="H22" s="815" t="s">
        <v>292</v>
      </c>
      <c r="I22" s="786" t="s">
        <v>292</v>
      </c>
      <c r="J22" s="287" t="s">
        <v>292</v>
      </c>
    </row>
    <row r="23" spans="1:10" s="110" customFormat="1" ht="11.25" x14ac:dyDescent="0.2">
      <c r="A23" s="111" t="s">
        <v>100</v>
      </c>
      <c r="B23" s="734">
        <v>2500</v>
      </c>
      <c r="C23" s="734">
        <v>5000</v>
      </c>
      <c r="D23" s="351">
        <v>2500</v>
      </c>
      <c r="E23" s="438">
        <v>5000</v>
      </c>
      <c r="F23" s="401" t="s">
        <v>460</v>
      </c>
      <c r="G23" s="814" t="s">
        <v>292</v>
      </c>
      <c r="H23" s="815" t="s">
        <v>292</v>
      </c>
      <c r="I23" s="786" t="s">
        <v>292</v>
      </c>
      <c r="J23" s="287" t="s">
        <v>292</v>
      </c>
    </row>
    <row r="24" spans="1:10" s="110" customFormat="1" ht="11.25" x14ac:dyDescent="0.2">
      <c r="A24" s="111" t="s">
        <v>195</v>
      </c>
      <c r="B24" s="734">
        <v>1000</v>
      </c>
      <c r="C24" s="734">
        <v>2500</v>
      </c>
      <c r="D24" s="351">
        <v>1000</v>
      </c>
      <c r="E24" s="438">
        <v>2500</v>
      </c>
      <c r="F24" s="401" t="s">
        <v>460</v>
      </c>
      <c r="G24" s="814">
        <v>5.0000000000000001E-3</v>
      </c>
      <c r="H24" s="815">
        <v>60</v>
      </c>
      <c r="I24" s="786">
        <v>9.4999999999999998E-3</v>
      </c>
      <c r="J24" s="287">
        <v>0.52631578947368418</v>
      </c>
    </row>
    <row r="25" spans="1:10" s="110" customFormat="1" ht="11.25" x14ac:dyDescent="0.2">
      <c r="A25" s="111" t="s">
        <v>101</v>
      </c>
      <c r="B25" s="734">
        <v>1000</v>
      </c>
      <c r="C25" s="734">
        <v>2500</v>
      </c>
      <c r="D25" s="351">
        <v>1000</v>
      </c>
      <c r="E25" s="438">
        <v>2500</v>
      </c>
      <c r="F25" s="401">
        <v>5046.3512704402519</v>
      </c>
      <c r="G25" s="814">
        <v>0.71</v>
      </c>
      <c r="H25" s="815">
        <v>287</v>
      </c>
      <c r="I25" s="786" t="s">
        <v>367</v>
      </c>
      <c r="J25" s="287">
        <v>14.489795918367346</v>
      </c>
    </row>
    <row r="26" spans="1:10" s="110" customFormat="1" ht="11.25" x14ac:dyDescent="0.2">
      <c r="A26" s="353" t="s">
        <v>927</v>
      </c>
      <c r="B26" s="734">
        <v>793.69004465408796</v>
      </c>
      <c r="C26" s="734">
        <v>793.69004465408796</v>
      </c>
      <c r="D26" s="351">
        <v>1000</v>
      </c>
      <c r="E26" s="438">
        <v>2500</v>
      </c>
      <c r="F26" s="401">
        <v>793.69004465408796</v>
      </c>
      <c r="G26" s="814">
        <v>0.85</v>
      </c>
      <c r="H26" s="815">
        <v>2240</v>
      </c>
      <c r="I26" s="786">
        <v>0.32</v>
      </c>
      <c r="J26" s="287">
        <v>2.65625</v>
      </c>
    </row>
    <row r="27" spans="1:10" s="110" customFormat="1" ht="11.25" x14ac:dyDescent="0.2">
      <c r="A27" s="111" t="s">
        <v>102</v>
      </c>
      <c r="B27" s="734">
        <v>1000</v>
      </c>
      <c r="C27" s="734">
        <v>2500</v>
      </c>
      <c r="D27" s="351">
        <v>1000</v>
      </c>
      <c r="E27" s="438">
        <v>2500</v>
      </c>
      <c r="F27" s="401" t="s">
        <v>460</v>
      </c>
      <c r="G27" s="814">
        <v>6.1999999999999999E-8</v>
      </c>
      <c r="H27" s="815" t="s">
        <v>292</v>
      </c>
      <c r="I27" s="786" t="s">
        <v>292</v>
      </c>
      <c r="J27" s="287" t="s">
        <v>292</v>
      </c>
    </row>
    <row r="28" spans="1:10" s="110" customFormat="1" ht="11.25" x14ac:dyDescent="0.2">
      <c r="A28" s="111" t="s">
        <v>103</v>
      </c>
      <c r="B28" s="734">
        <v>2500</v>
      </c>
      <c r="C28" s="734">
        <v>5000</v>
      </c>
      <c r="D28" s="351">
        <v>2500</v>
      </c>
      <c r="E28" s="438">
        <v>5000</v>
      </c>
      <c r="F28" s="401" t="s">
        <v>460</v>
      </c>
      <c r="G28" s="814" t="s">
        <v>292</v>
      </c>
      <c r="H28" s="815" t="s">
        <v>292</v>
      </c>
      <c r="I28" s="786" t="s">
        <v>292</v>
      </c>
      <c r="J28" s="287" t="s">
        <v>292</v>
      </c>
    </row>
    <row r="29" spans="1:10" s="110" customFormat="1" ht="11.25" x14ac:dyDescent="0.2">
      <c r="A29" s="111" t="s">
        <v>104</v>
      </c>
      <c r="B29" s="734">
        <v>932.0059079245284</v>
      </c>
      <c r="C29" s="734">
        <v>932.0059079245284</v>
      </c>
      <c r="D29" s="351">
        <v>2500</v>
      </c>
      <c r="E29" s="438">
        <v>5000</v>
      </c>
      <c r="F29" s="401">
        <v>932.0059079245284</v>
      </c>
      <c r="G29" s="814">
        <v>50</v>
      </c>
      <c r="H29" s="815">
        <v>11000000</v>
      </c>
      <c r="I29" s="786">
        <v>1680</v>
      </c>
      <c r="J29" s="287">
        <v>2.976190476190476E-2</v>
      </c>
    </row>
    <row r="30" spans="1:10" s="110" customFormat="1" ht="11.25" x14ac:dyDescent="0.2">
      <c r="A30" s="111" t="s">
        <v>105</v>
      </c>
      <c r="B30" s="734">
        <v>1000</v>
      </c>
      <c r="C30" s="734">
        <v>2500</v>
      </c>
      <c r="D30" s="351">
        <v>1000</v>
      </c>
      <c r="E30" s="438">
        <v>2500</v>
      </c>
      <c r="F30" s="401" t="s">
        <v>460</v>
      </c>
      <c r="G30" s="814">
        <v>5.6</v>
      </c>
      <c r="H30" s="815">
        <v>13450</v>
      </c>
      <c r="I30" s="786">
        <v>1.3</v>
      </c>
      <c r="J30" s="287">
        <v>4.3076923076923075</v>
      </c>
    </row>
    <row r="31" spans="1:10" s="110" customFormat="1" ht="11.25" x14ac:dyDescent="0.2">
      <c r="A31" s="111" t="s">
        <v>106</v>
      </c>
      <c r="B31" s="734">
        <v>1000</v>
      </c>
      <c r="C31" s="734">
        <v>2500</v>
      </c>
      <c r="D31" s="351">
        <v>1000</v>
      </c>
      <c r="E31" s="438">
        <v>2500</v>
      </c>
      <c r="F31" s="401">
        <v>3588.9092830188679</v>
      </c>
      <c r="G31" s="814">
        <v>1420</v>
      </c>
      <c r="H31" s="815">
        <v>80000</v>
      </c>
      <c r="I31" s="786">
        <v>20</v>
      </c>
      <c r="J31" s="287">
        <v>71</v>
      </c>
    </row>
    <row r="32" spans="1:10" s="110" customFormat="1" ht="11.25" x14ac:dyDescent="0.2">
      <c r="A32" s="111" t="s">
        <v>107</v>
      </c>
      <c r="B32" s="734">
        <v>2500</v>
      </c>
      <c r="C32" s="734">
        <v>5000</v>
      </c>
      <c r="D32" s="351">
        <v>2500</v>
      </c>
      <c r="E32" s="438">
        <v>5000</v>
      </c>
      <c r="F32" s="401" t="s">
        <v>460</v>
      </c>
      <c r="G32" s="814" t="s">
        <v>292</v>
      </c>
      <c r="H32" s="815" t="s">
        <v>292</v>
      </c>
      <c r="I32" s="786" t="s">
        <v>292</v>
      </c>
      <c r="J32" s="287" t="s">
        <v>292</v>
      </c>
    </row>
    <row r="33" spans="1:10" s="110" customFormat="1" ht="11.25" x14ac:dyDescent="0.2">
      <c r="A33" s="111" t="s">
        <v>108</v>
      </c>
      <c r="B33" s="734">
        <v>453.26214201257858</v>
      </c>
      <c r="C33" s="734">
        <v>453.26214201257858</v>
      </c>
      <c r="D33" s="351">
        <v>1000</v>
      </c>
      <c r="E33" s="438">
        <v>2500</v>
      </c>
      <c r="F33" s="401">
        <v>453.26214201257858</v>
      </c>
      <c r="G33" s="814">
        <v>113</v>
      </c>
      <c r="H33" s="815">
        <v>63000</v>
      </c>
      <c r="I33" s="786">
        <v>10</v>
      </c>
      <c r="J33" s="287">
        <v>11.3</v>
      </c>
    </row>
    <row r="34" spans="1:10" s="110" customFormat="1" ht="11.25" x14ac:dyDescent="0.2">
      <c r="A34" s="111" t="s">
        <v>524</v>
      </c>
      <c r="B34" s="734">
        <v>2500</v>
      </c>
      <c r="C34" s="734">
        <v>5000</v>
      </c>
      <c r="D34" s="351">
        <v>2500</v>
      </c>
      <c r="E34" s="438">
        <v>5000</v>
      </c>
      <c r="F34" s="401" t="s">
        <v>460</v>
      </c>
      <c r="G34" s="814">
        <v>1.0000000000000001E-5</v>
      </c>
      <c r="H34" s="815">
        <v>8.4</v>
      </c>
      <c r="I34" s="786">
        <v>4.9200000000000003E-4</v>
      </c>
      <c r="J34" s="287">
        <v>2.032520325203252E-2</v>
      </c>
    </row>
    <row r="35" spans="1:10" s="110" customFormat="1" ht="11.25" x14ac:dyDescent="0.2">
      <c r="A35" s="111" t="s">
        <v>109</v>
      </c>
      <c r="B35" s="734">
        <v>2500</v>
      </c>
      <c r="C35" s="734">
        <v>5000</v>
      </c>
      <c r="D35" s="351">
        <v>2500</v>
      </c>
      <c r="E35" s="438">
        <v>5000</v>
      </c>
      <c r="F35" s="401" t="s">
        <v>460</v>
      </c>
      <c r="G35" s="814">
        <v>1.0000000000000001E-5</v>
      </c>
      <c r="H35" s="815" t="s">
        <v>292</v>
      </c>
      <c r="I35" s="786" t="s">
        <v>292</v>
      </c>
      <c r="J35" s="287" t="s">
        <v>292</v>
      </c>
    </row>
    <row r="36" spans="1:10" s="110" customFormat="1" ht="11.25" x14ac:dyDescent="0.2">
      <c r="A36" s="111" t="s">
        <v>110</v>
      </c>
      <c r="B36" s="734">
        <v>760.94901132075483</v>
      </c>
      <c r="C36" s="734">
        <v>760.94901132075483</v>
      </c>
      <c r="D36" s="351">
        <v>1000</v>
      </c>
      <c r="E36" s="438">
        <v>2500</v>
      </c>
      <c r="F36" s="401">
        <v>760.94901132075483</v>
      </c>
      <c r="G36" s="814">
        <v>11.8</v>
      </c>
      <c r="H36" s="815">
        <v>1000</v>
      </c>
      <c r="I36" s="786">
        <v>0.22</v>
      </c>
      <c r="J36" s="287">
        <v>53.63636363636364</v>
      </c>
    </row>
    <row r="37" spans="1:10" ht="11.25" customHeight="1" x14ac:dyDescent="0.2">
      <c r="A37" s="111" t="s">
        <v>669</v>
      </c>
      <c r="B37" s="734">
        <v>1000</v>
      </c>
      <c r="C37" s="734">
        <v>2117.4658377358492</v>
      </c>
      <c r="D37" s="736">
        <v>1000</v>
      </c>
      <c r="E37" s="438">
        <v>2500</v>
      </c>
      <c r="F37" s="401">
        <v>2117.4658377358492</v>
      </c>
      <c r="G37" s="829">
        <v>1008</v>
      </c>
      <c r="H37" s="830">
        <v>380000</v>
      </c>
      <c r="I37" s="831">
        <v>140</v>
      </c>
      <c r="J37" s="287">
        <v>7.2</v>
      </c>
    </row>
    <row r="38" spans="1:10" ht="11.25" customHeight="1" x14ac:dyDescent="0.2">
      <c r="A38" s="111" t="s">
        <v>111</v>
      </c>
      <c r="B38" s="734">
        <v>1000</v>
      </c>
      <c r="C38" s="734">
        <v>2500</v>
      </c>
      <c r="D38" s="351">
        <v>1000</v>
      </c>
      <c r="E38" s="438">
        <v>2500</v>
      </c>
      <c r="F38" s="401">
        <v>2538.5640000000003</v>
      </c>
      <c r="G38" s="814">
        <v>160</v>
      </c>
      <c r="H38" s="815">
        <v>421600</v>
      </c>
      <c r="I38" s="786">
        <v>85</v>
      </c>
      <c r="J38" s="287">
        <v>1.8823529411764706</v>
      </c>
    </row>
    <row r="39" spans="1:10" ht="11.25" customHeight="1" x14ac:dyDescent="0.2">
      <c r="A39" s="111" t="s">
        <v>670</v>
      </c>
      <c r="B39" s="734">
        <v>500</v>
      </c>
      <c r="C39" s="734">
        <v>1000</v>
      </c>
      <c r="D39" s="351">
        <v>500</v>
      </c>
      <c r="E39" s="264">
        <v>1000</v>
      </c>
      <c r="F39" s="401">
        <v>1316.5454188679244</v>
      </c>
      <c r="G39" s="814">
        <v>4300</v>
      </c>
      <c r="H39" s="815" t="s">
        <v>292</v>
      </c>
      <c r="I39" s="786" t="s">
        <v>292</v>
      </c>
      <c r="J39" s="287" t="s">
        <v>292</v>
      </c>
    </row>
    <row r="40" spans="1:10" ht="11.25" customHeight="1" x14ac:dyDescent="0.2">
      <c r="A40" s="111" t="s">
        <v>112</v>
      </c>
      <c r="B40" s="734">
        <v>500</v>
      </c>
      <c r="C40" s="734">
        <v>1000</v>
      </c>
      <c r="D40" s="351">
        <v>500</v>
      </c>
      <c r="E40" s="264">
        <v>1000</v>
      </c>
      <c r="F40" s="401">
        <v>27437.384023899369</v>
      </c>
      <c r="G40" s="814">
        <v>1.42</v>
      </c>
      <c r="H40" s="815">
        <v>19</v>
      </c>
      <c r="I40" s="786">
        <v>3.5999999999999999E-3</v>
      </c>
      <c r="J40" s="287">
        <v>394.44444444444446</v>
      </c>
    </row>
    <row r="41" spans="1:10" ht="11.25" customHeight="1" x14ac:dyDescent="0.2">
      <c r="A41" s="111" t="s">
        <v>522</v>
      </c>
      <c r="B41" s="734" t="s">
        <v>292</v>
      </c>
      <c r="C41" s="734" t="s">
        <v>292</v>
      </c>
      <c r="D41" s="351" t="s">
        <v>292</v>
      </c>
      <c r="E41" s="264" t="s">
        <v>292</v>
      </c>
      <c r="F41" s="401" t="s">
        <v>292</v>
      </c>
      <c r="G41" s="814" t="s">
        <v>292</v>
      </c>
      <c r="H41" s="815" t="s">
        <v>292</v>
      </c>
      <c r="I41" s="786" t="s">
        <v>292</v>
      </c>
      <c r="J41" s="287" t="s">
        <v>292</v>
      </c>
    </row>
    <row r="42" spans="1:10" ht="11.25" customHeight="1" x14ac:dyDescent="0.2">
      <c r="A42" s="111" t="s">
        <v>667</v>
      </c>
      <c r="B42" s="734">
        <v>2500</v>
      </c>
      <c r="C42" s="734">
        <v>5000</v>
      </c>
      <c r="D42" s="351">
        <v>2500</v>
      </c>
      <c r="E42" s="264">
        <v>5000</v>
      </c>
      <c r="F42" s="401" t="s">
        <v>460</v>
      </c>
      <c r="G42" s="814" t="s">
        <v>292</v>
      </c>
      <c r="H42" s="786" t="s">
        <v>292</v>
      </c>
      <c r="I42" s="786" t="s">
        <v>292</v>
      </c>
      <c r="J42" s="287" t="s">
        <v>292</v>
      </c>
    </row>
    <row r="43" spans="1:10" ht="11.25" customHeight="1" x14ac:dyDescent="0.2">
      <c r="A43" s="111" t="s">
        <v>668</v>
      </c>
      <c r="B43" s="734">
        <v>2500</v>
      </c>
      <c r="C43" s="734">
        <v>5000</v>
      </c>
      <c r="D43" s="351">
        <v>2500</v>
      </c>
      <c r="E43" s="264">
        <v>5000</v>
      </c>
      <c r="F43" s="401" t="s">
        <v>460</v>
      </c>
      <c r="G43" s="814" t="s">
        <v>292</v>
      </c>
      <c r="H43" s="786" t="s">
        <v>292</v>
      </c>
      <c r="I43" s="786" t="s">
        <v>292</v>
      </c>
      <c r="J43" s="287" t="s">
        <v>292</v>
      </c>
    </row>
    <row r="44" spans="1:10" ht="11.25" customHeight="1" x14ac:dyDescent="0.2">
      <c r="A44" s="111" t="s">
        <v>113</v>
      </c>
      <c r="B44" s="734">
        <v>2500</v>
      </c>
      <c r="C44" s="734">
        <v>5000</v>
      </c>
      <c r="D44" s="351">
        <v>2500</v>
      </c>
      <c r="E44" s="264">
        <v>5000</v>
      </c>
      <c r="F44" s="401" t="s">
        <v>460</v>
      </c>
      <c r="G44" s="814">
        <v>6.3E-7</v>
      </c>
      <c r="H44" s="786" t="s">
        <v>292</v>
      </c>
      <c r="I44" s="786" t="s">
        <v>292</v>
      </c>
      <c r="J44" s="287" t="s">
        <v>292</v>
      </c>
    </row>
    <row r="45" spans="1:10" ht="11.25" customHeight="1" x14ac:dyDescent="0.2">
      <c r="A45" s="111" t="s">
        <v>114</v>
      </c>
      <c r="B45" s="734">
        <v>2500</v>
      </c>
      <c r="C45" s="734">
        <v>5000</v>
      </c>
      <c r="D45" s="351">
        <v>2500</v>
      </c>
      <c r="E45" s="264">
        <v>5000</v>
      </c>
      <c r="F45" s="401" t="s">
        <v>460</v>
      </c>
      <c r="G45" s="814" t="s">
        <v>292</v>
      </c>
      <c r="H45" s="815" t="s">
        <v>292</v>
      </c>
      <c r="I45" s="786" t="s">
        <v>292</v>
      </c>
      <c r="J45" s="287" t="s">
        <v>292</v>
      </c>
    </row>
    <row r="46" spans="1:10" ht="11.25" customHeight="1" x14ac:dyDescent="0.2">
      <c r="A46" s="111" t="s">
        <v>115</v>
      </c>
      <c r="B46" s="734">
        <v>2500</v>
      </c>
      <c r="C46" s="734">
        <v>5000</v>
      </c>
      <c r="D46" s="351">
        <v>2500</v>
      </c>
      <c r="E46" s="264">
        <v>5000</v>
      </c>
      <c r="F46" s="401" t="s">
        <v>460</v>
      </c>
      <c r="G46" s="814" t="s">
        <v>292</v>
      </c>
      <c r="H46" s="815" t="s">
        <v>292</v>
      </c>
      <c r="I46" s="786" t="s">
        <v>292</v>
      </c>
      <c r="J46" s="287" t="s">
        <v>292</v>
      </c>
    </row>
    <row r="47" spans="1:10" ht="11.25" customHeight="1" x14ac:dyDescent="0.2">
      <c r="A47" s="111" t="s">
        <v>116</v>
      </c>
      <c r="B47" s="734">
        <v>500</v>
      </c>
      <c r="C47" s="734">
        <v>1000</v>
      </c>
      <c r="D47" s="351">
        <v>500</v>
      </c>
      <c r="E47" s="264">
        <v>1000</v>
      </c>
      <c r="F47" s="401" t="s">
        <v>460</v>
      </c>
      <c r="G47" s="814">
        <v>620</v>
      </c>
      <c r="H47" s="815">
        <v>652</v>
      </c>
      <c r="I47" s="786">
        <v>0.57999999999999996</v>
      </c>
      <c r="J47" s="287">
        <v>1068.9655172413793</v>
      </c>
    </row>
    <row r="48" spans="1:10" ht="11.25" customHeight="1" x14ac:dyDescent="0.2">
      <c r="A48" s="111" t="s">
        <v>70</v>
      </c>
      <c r="B48" s="734">
        <v>1000</v>
      </c>
      <c r="C48" s="734">
        <v>2500</v>
      </c>
      <c r="D48" s="351">
        <v>1000</v>
      </c>
      <c r="E48" s="264">
        <v>2500</v>
      </c>
      <c r="F48" s="401" t="s">
        <v>460</v>
      </c>
      <c r="G48" s="814">
        <v>4.1000000000000003E-9</v>
      </c>
      <c r="H48" s="815" t="s">
        <v>292</v>
      </c>
      <c r="I48" s="786" t="s">
        <v>292</v>
      </c>
      <c r="J48" s="287" t="s">
        <v>292</v>
      </c>
    </row>
    <row r="49" spans="1:10" ht="11.25" customHeight="1" x14ac:dyDescent="0.2">
      <c r="A49" s="111" t="s">
        <v>71</v>
      </c>
      <c r="B49" s="734">
        <v>1000</v>
      </c>
      <c r="C49" s="734">
        <v>2500</v>
      </c>
      <c r="D49" s="351">
        <v>1000</v>
      </c>
      <c r="E49" s="264">
        <v>2500</v>
      </c>
      <c r="F49" s="401" t="s">
        <v>460</v>
      </c>
      <c r="G49" s="814">
        <v>0.67</v>
      </c>
      <c r="H49" s="815" t="s">
        <v>292</v>
      </c>
      <c r="I49" s="786" t="s">
        <v>292</v>
      </c>
      <c r="J49" s="287" t="s">
        <v>292</v>
      </c>
    </row>
    <row r="50" spans="1:10" ht="11.25" customHeight="1" x14ac:dyDescent="0.2">
      <c r="A50" s="111" t="s">
        <v>117</v>
      </c>
      <c r="B50" s="734">
        <v>1000</v>
      </c>
      <c r="C50" s="734">
        <v>2500</v>
      </c>
      <c r="D50" s="351">
        <v>1000</v>
      </c>
      <c r="E50" s="264">
        <v>2500</v>
      </c>
      <c r="F50" s="401" t="s">
        <v>460</v>
      </c>
      <c r="G50" s="814">
        <v>1E-10</v>
      </c>
      <c r="H50" s="815" t="s">
        <v>292</v>
      </c>
      <c r="I50" s="786" t="s">
        <v>292</v>
      </c>
      <c r="J50" s="287" t="s">
        <v>292</v>
      </c>
    </row>
    <row r="51" spans="1:10" ht="11.25" customHeight="1" x14ac:dyDescent="0.2">
      <c r="A51" s="111" t="s">
        <v>52</v>
      </c>
      <c r="B51" s="734">
        <v>979.0010943396228</v>
      </c>
      <c r="C51" s="734">
        <v>979.0010943396228</v>
      </c>
      <c r="D51" s="351">
        <v>1000</v>
      </c>
      <c r="E51" s="264">
        <v>2500</v>
      </c>
      <c r="F51" s="401">
        <v>979.0010943396228</v>
      </c>
      <c r="G51" s="814">
        <v>0.8</v>
      </c>
      <c r="H51" s="815" t="s">
        <v>292</v>
      </c>
      <c r="I51" s="786" t="s">
        <v>292</v>
      </c>
      <c r="J51" s="287" t="s">
        <v>292</v>
      </c>
    </row>
    <row r="52" spans="1:10" ht="11.25" customHeight="1" x14ac:dyDescent="0.2">
      <c r="A52" s="111" t="s">
        <v>118</v>
      </c>
      <c r="B52" s="734">
        <v>500</v>
      </c>
      <c r="C52" s="734">
        <v>1000</v>
      </c>
      <c r="D52" s="351">
        <v>500</v>
      </c>
      <c r="E52" s="264">
        <v>1000</v>
      </c>
      <c r="F52" s="401" t="s">
        <v>460</v>
      </c>
      <c r="G52" s="814">
        <v>76</v>
      </c>
      <c r="H52" s="815" t="s">
        <v>292</v>
      </c>
      <c r="I52" s="786" t="s">
        <v>292</v>
      </c>
      <c r="J52" s="287" t="s">
        <v>292</v>
      </c>
    </row>
    <row r="53" spans="1:10" ht="11.25" customHeight="1" x14ac:dyDescent="0.2">
      <c r="A53" s="111" t="s">
        <v>431</v>
      </c>
      <c r="B53" s="734">
        <v>1000</v>
      </c>
      <c r="C53" s="734">
        <v>2500</v>
      </c>
      <c r="D53" s="351">
        <v>1000</v>
      </c>
      <c r="E53" s="264">
        <v>2500</v>
      </c>
      <c r="F53" s="401" t="s">
        <v>460</v>
      </c>
      <c r="G53" s="814">
        <v>12</v>
      </c>
      <c r="H53" s="815">
        <v>200000</v>
      </c>
      <c r="I53" s="786">
        <v>26</v>
      </c>
      <c r="J53" s="287">
        <v>0.46153846153846156</v>
      </c>
    </row>
    <row r="54" spans="1:10" ht="11.25" customHeight="1" x14ac:dyDescent="0.2">
      <c r="A54" s="111" t="s">
        <v>119</v>
      </c>
      <c r="B54" s="734">
        <v>376.29790188679249</v>
      </c>
      <c r="C54" s="734">
        <v>376.29790188679249</v>
      </c>
      <c r="D54" s="351">
        <v>2500</v>
      </c>
      <c r="E54" s="264">
        <v>5000</v>
      </c>
      <c r="F54" s="401">
        <v>376.29790188679249</v>
      </c>
      <c r="G54" s="814">
        <v>1.5</v>
      </c>
      <c r="H54" s="815">
        <v>305000</v>
      </c>
      <c r="I54" s="786">
        <v>50</v>
      </c>
      <c r="J54" s="287">
        <v>0.03</v>
      </c>
    </row>
    <row r="55" spans="1:10" ht="11.25" customHeight="1" x14ac:dyDescent="0.2">
      <c r="A55" s="111" t="s">
        <v>188</v>
      </c>
      <c r="B55" s="734">
        <v>500</v>
      </c>
      <c r="C55" s="734">
        <v>595.41254867924533</v>
      </c>
      <c r="D55" s="351">
        <v>500</v>
      </c>
      <c r="E55" s="264">
        <v>1000</v>
      </c>
      <c r="F55" s="401">
        <v>595.41254867924533</v>
      </c>
      <c r="G55" s="814">
        <v>2.2999999999999998</v>
      </c>
      <c r="H55" s="815" t="s">
        <v>292</v>
      </c>
      <c r="I55" s="786" t="s">
        <v>292</v>
      </c>
      <c r="J55" s="287" t="s">
        <v>292</v>
      </c>
    </row>
    <row r="56" spans="1:10" ht="11.25" customHeight="1" x14ac:dyDescent="0.2">
      <c r="A56" s="111" t="s">
        <v>189</v>
      </c>
      <c r="B56" s="734">
        <v>1000</v>
      </c>
      <c r="C56" s="734">
        <v>2500</v>
      </c>
      <c r="D56" s="351">
        <v>1000</v>
      </c>
      <c r="E56" s="264">
        <v>2500</v>
      </c>
      <c r="F56" s="401" t="s">
        <v>460</v>
      </c>
      <c r="G56" s="814">
        <v>1.8</v>
      </c>
      <c r="H56" s="815">
        <v>1100</v>
      </c>
      <c r="I56" s="786">
        <v>0.18</v>
      </c>
      <c r="J56" s="287">
        <v>10</v>
      </c>
    </row>
    <row r="57" spans="1:10" ht="11.25" customHeight="1" x14ac:dyDescent="0.2">
      <c r="A57" s="111" t="s">
        <v>190</v>
      </c>
      <c r="B57" s="734">
        <v>1000</v>
      </c>
      <c r="C57" s="734">
        <v>2500</v>
      </c>
      <c r="D57" s="351">
        <v>1000</v>
      </c>
      <c r="E57" s="264">
        <v>2500</v>
      </c>
      <c r="F57" s="401" t="s">
        <v>460</v>
      </c>
      <c r="G57" s="814">
        <v>4.4999999999999998E-9</v>
      </c>
      <c r="H57" s="815" t="s">
        <v>292</v>
      </c>
      <c r="I57" s="786" t="s">
        <v>292</v>
      </c>
      <c r="J57" s="287" t="s">
        <v>292</v>
      </c>
    </row>
    <row r="58" spans="1:10" ht="11.25" customHeight="1" x14ac:dyDescent="0.2">
      <c r="A58" s="111" t="s">
        <v>286</v>
      </c>
      <c r="B58" s="734">
        <v>1000</v>
      </c>
      <c r="C58" s="734">
        <v>2500</v>
      </c>
      <c r="D58" s="351">
        <v>1000</v>
      </c>
      <c r="E58" s="264">
        <v>2500</v>
      </c>
      <c r="F58" s="401" t="s">
        <v>460</v>
      </c>
      <c r="G58" s="814">
        <v>9.9999999999999995E-7</v>
      </c>
      <c r="H58" s="815" t="s">
        <v>292</v>
      </c>
      <c r="I58" s="786" t="s">
        <v>292</v>
      </c>
      <c r="J58" s="287" t="s">
        <v>292</v>
      </c>
    </row>
    <row r="59" spans="1:10" ht="11.25" customHeight="1" x14ac:dyDescent="0.2">
      <c r="A59" s="111" t="s">
        <v>287</v>
      </c>
      <c r="B59" s="734">
        <v>1000</v>
      </c>
      <c r="C59" s="734">
        <v>2500</v>
      </c>
      <c r="D59" s="351">
        <v>1000</v>
      </c>
      <c r="E59" s="264">
        <v>2500</v>
      </c>
      <c r="F59" s="401" t="s">
        <v>460</v>
      </c>
      <c r="G59" s="814">
        <v>6.4999999999999996E-6</v>
      </c>
      <c r="H59" s="815" t="s">
        <v>292</v>
      </c>
      <c r="I59" s="786" t="s">
        <v>292</v>
      </c>
      <c r="J59" s="287" t="s">
        <v>292</v>
      </c>
    </row>
    <row r="60" spans="1:10" ht="11.25" customHeight="1" x14ac:dyDescent="0.2">
      <c r="A60" s="111" t="s">
        <v>288</v>
      </c>
      <c r="B60" s="734">
        <v>2500</v>
      </c>
      <c r="C60" s="734">
        <v>5000</v>
      </c>
      <c r="D60" s="351">
        <v>2500</v>
      </c>
      <c r="E60" s="264">
        <v>5000</v>
      </c>
      <c r="F60" s="401" t="s">
        <v>460</v>
      </c>
      <c r="G60" s="814">
        <v>5.4999999999999999E-6</v>
      </c>
      <c r="H60" s="815" t="s">
        <v>292</v>
      </c>
      <c r="I60" s="786" t="s">
        <v>292</v>
      </c>
      <c r="J60" s="287" t="s">
        <v>292</v>
      </c>
    </row>
    <row r="61" spans="1:10" ht="11.25" customHeight="1" x14ac:dyDescent="0.2">
      <c r="A61" s="111" t="s">
        <v>196</v>
      </c>
      <c r="B61" s="734">
        <v>1000</v>
      </c>
      <c r="C61" s="734">
        <v>1685.682837735849</v>
      </c>
      <c r="D61" s="351">
        <v>1000</v>
      </c>
      <c r="E61" s="264">
        <v>2500</v>
      </c>
      <c r="F61" s="401">
        <v>1685.682837735849</v>
      </c>
      <c r="G61" s="814">
        <v>234</v>
      </c>
      <c r="H61" s="815">
        <v>125000</v>
      </c>
      <c r="I61" s="786">
        <v>30</v>
      </c>
      <c r="J61" s="287">
        <v>7.8</v>
      </c>
    </row>
    <row r="62" spans="1:10" ht="11.25" customHeight="1" x14ac:dyDescent="0.2">
      <c r="A62" s="111" t="s">
        <v>197</v>
      </c>
      <c r="B62" s="734">
        <v>1000</v>
      </c>
      <c r="C62" s="734">
        <v>2500</v>
      </c>
      <c r="D62" s="351">
        <v>1000</v>
      </c>
      <c r="E62" s="264">
        <v>2500</v>
      </c>
      <c r="F62" s="401">
        <v>2981.506415094339</v>
      </c>
      <c r="G62" s="814">
        <v>79</v>
      </c>
      <c r="H62" s="815">
        <v>2424</v>
      </c>
      <c r="I62" s="786">
        <v>0.59</v>
      </c>
      <c r="J62" s="287">
        <v>133.89830508474577</v>
      </c>
    </row>
    <row r="63" spans="1:10" ht="11.25" customHeight="1" x14ac:dyDescent="0.2">
      <c r="A63" s="111" t="s">
        <v>243</v>
      </c>
      <c r="B63" s="734">
        <v>1000</v>
      </c>
      <c r="C63" s="734">
        <v>1207.9647647798743</v>
      </c>
      <c r="D63" s="351">
        <v>1000</v>
      </c>
      <c r="E63" s="264">
        <v>2500</v>
      </c>
      <c r="F63" s="401">
        <v>1207.9647647798743</v>
      </c>
      <c r="G63" s="814">
        <v>591</v>
      </c>
      <c r="H63" s="815">
        <v>2000000</v>
      </c>
      <c r="I63" s="786">
        <v>500</v>
      </c>
      <c r="J63" s="287">
        <v>1.1819999999999999</v>
      </c>
    </row>
    <row r="64" spans="1:10" ht="11.25" customHeight="1" x14ac:dyDescent="0.2">
      <c r="A64" s="111" t="s">
        <v>244</v>
      </c>
      <c r="B64" s="734">
        <v>500</v>
      </c>
      <c r="C64" s="734">
        <v>1000</v>
      </c>
      <c r="D64" s="351">
        <v>500</v>
      </c>
      <c r="E64" s="264">
        <v>1000</v>
      </c>
      <c r="F64" s="401">
        <v>2370.3051194968548</v>
      </c>
      <c r="G64" s="814">
        <v>215</v>
      </c>
      <c r="H64" s="815" t="s">
        <v>292</v>
      </c>
      <c r="I64" s="786" t="s">
        <v>292</v>
      </c>
      <c r="J64" s="287" t="s">
        <v>292</v>
      </c>
    </row>
    <row r="65" spans="1:10" ht="11.25" customHeight="1" x14ac:dyDescent="0.2">
      <c r="A65" s="111" t="s">
        <v>191</v>
      </c>
      <c r="B65" s="734">
        <v>1000</v>
      </c>
      <c r="C65" s="734">
        <v>1851.1077232704401</v>
      </c>
      <c r="D65" s="351">
        <v>1000</v>
      </c>
      <c r="E65" s="264">
        <v>2500</v>
      </c>
      <c r="F65" s="401">
        <v>1851.1077232704401</v>
      </c>
      <c r="G65" s="814">
        <v>331</v>
      </c>
      <c r="H65" s="815">
        <v>67320</v>
      </c>
      <c r="I65" s="786">
        <v>17</v>
      </c>
      <c r="J65" s="287">
        <v>19.470588235294116</v>
      </c>
    </row>
    <row r="66" spans="1:10" ht="11.25" customHeight="1" x14ac:dyDescent="0.2">
      <c r="A66" s="111" t="s">
        <v>805</v>
      </c>
      <c r="B66" s="734">
        <v>1000</v>
      </c>
      <c r="C66" s="734">
        <v>2500</v>
      </c>
      <c r="D66" s="351">
        <v>1000</v>
      </c>
      <c r="E66" s="264">
        <v>2500</v>
      </c>
      <c r="F66" s="401" t="s">
        <v>460</v>
      </c>
      <c r="G66" s="814">
        <v>6.7000000000000004E-2</v>
      </c>
      <c r="H66" s="815">
        <v>1400</v>
      </c>
      <c r="I66" s="786">
        <v>0.21</v>
      </c>
      <c r="J66" s="287">
        <v>0.31904761904761908</v>
      </c>
    </row>
    <row r="67" spans="1:10" ht="11.25" customHeight="1" x14ac:dyDescent="0.2">
      <c r="A67" s="111" t="s">
        <v>72</v>
      </c>
      <c r="B67" s="734">
        <v>1000</v>
      </c>
      <c r="C67" s="734">
        <v>2500</v>
      </c>
      <c r="D67" s="351">
        <v>1000</v>
      </c>
      <c r="E67" s="264">
        <v>2500</v>
      </c>
      <c r="F67" s="401" t="s">
        <v>460</v>
      </c>
      <c r="G67" s="814">
        <v>8.25E-5</v>
      </c>
      <c r="H67" s="815" t="s">
        <v>292</v>
      </c>
      <c r="I67" s="786" t="s">
        <v>292</v>
      </c>
      <c r="J67" s="287" t="s">
        <v>292</v>
      </c>
    </row>
    <row r="68" spans="1:10" ht="11.25" customHeight="1" x14ac:dyDescent="0.2">
      <c r="A68" s="111" t="s">
        <v>806</v>
      </c>
      <c r="B68" s="734">
        <v>500</v>
      </c>
      <c r="C68" s="734">
        <v>1000</v>
      </c>
      <c r="D68" s="351">
        <v>500</v>
      </c>
      <c r="E68" s="264">
        <v>1000</v>
      </c>
      <c r="F68" s="401">
        <v>1363.3675471698114</v>
      </c>
      <c r="G68" s="814">
        <v>42</v>
      </c>
      <c r="H68" s="815">
        <v>1190</v>
      </c>
      <c r="I68" s="786">
        <v>0.25</v>
      </c>
      <c r="J68" s="287">
        <v>168</v>
      </c>
    </row>
    <row r="69" spans="1:10" ht="11.25" customHeight="1" x14ac:dyDescent="0.2">
      <c r="A69" s="111" t="s">
        <v>245</v>
      </c>
      <c r="B69" s="734">
        <v>1000</v>
      </c>
      <c r="C69" s="734">
        <v>1571.9654339622643</v>
      </c>
      <c r="D69" s="351">
        <v>1000</v>
      </c>
      <c r="E69" s="264">
        <v>2500</v>
      </c>
      <c r="F69" s="401">
        <v>1571.9654339622643</v>
      </c>
      <c r="G69" s="814">
        <v>43</v>
      </c>
      <c r="H69" s="815">
        <v>4160</v>
      </c>
      <c r="I69" s="786">
        <v>1</v>
      </c>
      <c r="J69" s="287">
        <v>43</v>
      </c>
    </row>
    <row r="70" spans="1:10" ht="11.25" customHeight="1" x14ac:dyDescent="0.2">
      <c r="A70" s="111" t="s">
        <v>807</v>
      </c>
      <c r="B70" s="734">
        <v>2500</v>
      </c>
      <c r="C70" s="734">
        <v>5000</v>
      </c>
      <c r="D70" s="351">
        <v>2500</v>
      </c>
      <c r="E70" s="264">
        <v>5000</v>
      </c>
      <c r="F70" s="401" t="s">
        <v>460</v>
      </c>
      <c r="G70" s="814">
        <v>1.7999999999999999E-8</v>
      </c>
      <c r="H70" s="815" t="s">
        <v>292</v>
      </c>
      <c r="I70" s="786" t="s">
        <v>292</v>
      </c>
      <c r="J70" s="287" t="s">
        <v>292</v>
      </c>
    </row>
    <row r="71" spans="1:10" ht="11.25" customHeight="1" x14ac:dyDescent="0.2">
      <c r="A71" s="111" t="s">
        <v>808</v>
      </c>
      <c r="B71" s="734">
        <v>1000</v>
      </c>
      <c r="C71" s="734">
        <v>2500</v>
      </c>
      <c r="D71" s="351">
        <v>1000</v>
      </c>
      <c r="E71" s="264">
        <v>2500</v>
      </c>
      <c r="F71" s="401" t="s">
        <v>460</v>
      </c>
      <c r="G71" s="814">
        <v>3.5E-4</v>
      </c>
      <c r="H71" s="815" t="s">
        <v>292</v>
      </c>
      <c r="I71" s="786" t="s">
        <v>292</v>
      </c>
      <c r="J71" s="287" t="s">
        <v>292</v>
      </c>
    </row>
    <row r="72" spans="1:10" ht="11.25" customHeight="1" x14ac:dyDescent="0.2">
      <c r="A72" s="111" t="s">
        <v>810</v>
      </c>
      <c r="B72" s="734">
        <v>500</v>
      </c>
      <c r="C72" s="734">
        <v>1000</v>
      </c>
      <c r="D72" s="351">
        <v>500</v>
      </c>
      <c r="E72" s="264">
        <v>1000</v>
      </c>
      <c r="F72" s="401" t="s">
        <v>460</v>
      </c>
      <c r="G72" s="814">
        <v>9.8000000000000004E-2</v>
      </c>
      <c r="H72" s="815">
        <v>1</v>
      </c>
      <c r="I72" s="786">
        <v>1.9699999999999999E-4</v>
      </c>
      <c r="J72" s="287">
        <v>497.46192893401019</v>
      </c>
    </row>
    <row r="73" spans="1:10" ht="11.25" customHeight="1" x14ac:dyDescent="0.2">
      <c r="A73" s="111" t="s">
        <v>809</v>
      </c>
      <c r="B73" s="734">
        <v>1000</v>
      </c>
      <c r="C73" s="734">
        <v>2500</v>
      </c>
      <c r="D73" s="351">
        <v>1000</v>
      </c>
      <c r="E73" s="264">
        <v>2500</v>
      </c>
      <c r="F73" s="401" t="s">
        <v>460</v>
      </c>
      <c r="G73" s="814">
        <v>1.6999999999999999E-3</v>
      </c>
      <c r="H73" s="815" t="s">
        <v>292</v>
      </c>
      <c r="I73" s="786" t="s">
        <v>292</v>
      </c>
      <c r="J73" s="287" t="s">
        <v>292</v>
      </c>
    </row>
    <row r="74" spans="1:10" ht="11.25" customHeight="1" x14ac:dyDescent="0.2">
      <c r="A74" s="111" t="s">
        <v>73</v>
      </c>
      <c r="B74" s="734">
        <v>1000</v>
      </c>
      <c r="C74" s="734">
        <v>2500</v>
      </c>
      <c r="D74" s="351">
        <v>1000</v>
      </c>
      <c r="E74" s="264">
        <v>2500</v>
      </c>
      <c r="F74" s="401" t="s">
        <v>460</v>
      </c>
      <c r="G74" s="814">
        <v>8.9999999999999998E-4</v>
      </c>
      <c r="H74" s="815" t="s">
        <v>292</v>
      </c>
      <c r="I74" s="786" t="s">
        <v>292</v>
      </c>
      <c r="J74" s="287" t="s">
        <v>292</v>
      </c>
    </row>
    <row r="75" spans="1:10" ht="11.25" customHeight="1" x14ac:dyDescent="0.2">
      <c r="A75" s="111" t="s">
        <v>246</v>
      </c>
      <c r="B75" s="734">
        <v>1000</v>
      </c>
      <c r="C75" s="734">
        <v>2500</v>
      </c>
      <c r="D75" s="351">
        <v>1000</v>
      </c>
      <c r="E75" s="264">
        <v>2500</v>
      </c>
      <c r="F75" s="401" t="s">
        <v>460</v>
      </c>
      <c r="G75" s="814">
        <v>1.5E-5</v>
      </c>
      <c r="H75" s="815" t="s">
        <v>292</v>
      </c>
      <c r="I75" s="786" t="s">
        <v>292</v>
      </c>
      <c r="J75" s="287" t="s">
        <v>292</v>
      </c>
    </row>
    <row r="76" spans="1:10" ht="11.25" customHeight="1" x14ac:dyDescent="0.2">
      <c r="A76" s="111" t="s">
        <v>74</v>
      </c>
      <c r="B76" s="734">
        <v>1000</v>
      </c>
      <c r="C76" s="734">
        <v>2500</v>
      </c>
      <c r="D76" s="351">
        <v>1000</v>
      </c>
      <c r="E76" s="264">
        <v>2500</v>
      </c>
      <c r="F76" s="401" t="s">
        <v>460</v>
      </c>
      <c r="G76" s="814">
        <v>1.47E-4</v>
      </c>
      <c r="H76" s="815" t="s">
        <v>292</v>
      </c>
      <c r="I76" s="786" t="s">
        <v>292</v>
      </c>
      <c r="J76" s="287" t="s">
        <v>292</v>
      </c>
    </row>
    <row r="77" spans="1:10" ht="11.25" customHeight="1" x14ac:dyDescent="0.2">
      <c r="A77" s="111" t="s">
        <v>75</v>
      </c>
      <c r="B77" s="734">
        <v>1000</v>
      </c>
      <c r="C77" s="734">
        <v>2500</v>
      </c>
      <c r="D77" s="351">
        <v>1000</v>
      </c>
      <c r="E77" s="264">
        <v>2500</v>
      </c>
      <c r="F77" s="401" t="s">
        <v>460</v>
      </c>
      <c r="G77" s="814">
        <v>5.6700000000000001E-4</v>
      </c>
      <c r="H77" s="815" t="s">
        <v>292</v>
      </c>
      <c r="I77" s="786" t="s">
        <v>292</v>
      </c>
      <c r="J77" s="287" t="s">
        <v>292</v>
      </c>
    </row>
    <row r="78" spans="1:10" ht="11.25" customHeight="1" x14ac:dyDescent="0.2">
      <c r="A78" s="111" t="s">
        <v>312</v>
      </c>
      <c r="B78" s="734">
        <v>1000</v>
      </c>
      <c r="C78" s="734">
        <v>2500</v>
      </c>
      <c r="D78" s="351">
        <v>1000</v>
      </c>
      <c r="E78" s="264">
        <v>2500</v>
      </c>
      <c r="F78" s="401">
        <v>115637.86163522014</v>
      </c>
      <c r="G78" s="814">
        <v>37</v>
      </c>
      <c r="H78" s="815">
        <v>612000</v>
      </c>
      <c r="I78" s="786">
        <v>170</v>
      </c>
      <c r="J78" s="287">
        <v>0.21764705882352942</v>
      </c>
    </row>
    <row r="79" spans="1:10" ht="11.25" customHeight="1" x14ac:dyDescent="0.2">
      <c r="A79" s="111" t="s">
        <v>506</v>
      </c>
      <c r="B79" s="734">
        <v>2500</v>
      </c>
      <c r="C79" s="734">
        <v>5000</v>
      </c>
      <c r="D79" s="351">
        <v>2500</v>
      </c>
      <c r="E79" s="264">
        <v>5000</v>
      </c>
      <c r="F79" s="401" t="s">
        <v>460</v>
      </c>
      <c r="G79" s="814">
        <v>1.5E-9</v>
      </c>
      <c r="H79" s="815" t="s">
        <v>292</v>
      </c>
      <c r="I79" s="786" t="s">
        <v>292</v>
      </c>
      <c r="J79" s="287" t="s">
        <v>292</v>
      </c>
    </row>
    <row r="80" spans="1:10" ht="11.25" customHeight="1" x14ac:dyDescent="0.2">
      <c r="A80" s="111" t="s">
        <v>76</v>
      </c>
      <c r="B80" s="734">
        <v>1000</v>
      </c>
      <c r="C80" s="734">
        <v>2500</v>
      </c>
      <c r="D80" s="351">
        <v>1000</v>
      </c>
      <c r="E80" s="264">
        <v>2500</v>
      </c>
      <c r="F80" s="401" t="s">
        <v>460</v>
      </c>
      <c r="G80" s="814">
        <v>6.8999999999999996E-8</v>
      </c>
      <c r="H80" s="815" t="s">
        <v>292</v>
      </c>
      <c r="I80" s="786" t="s">
        <v>292</v>
      </c>
      <c r="J80" s="287" t="s">
        <v>292</v>
      </c>
    </row>
    <row r="81" spans="1:10" ht="11.25" customHeight="1" x14ac:dyDescent="0.2">
      <c r="A81" s="111" t="s">
        <v>295</v>
      </c>
      <c r="B81" s="734">
        <v>1000</v>
      </c>
      <c r="C81" s="734">
        <v>2500</v>
      </c>
      <c r="D81" s="351">
        <v>1000</v>
      </c>
      <c r="E81" s="264">
        <v>2500</v>
      </c>
      <c r="F81" s="401" t="s">
        <v>460</v>
      </c>
      <c r="G81" s="814">
        <v>1.0000000000000001E-5</v>
      </c>
      <c r="H81" s="815" t="s">
        <v>292</v>
      </c>
      <c r="I81" s="786" t="s">
        <v>292</v>
      </c>
      <c r="J81" s="287" t="s">
        <v>292</v>
      </c>
    </row>
    <row r="82" spans="1:10" ht="11.25" customHeight="1" x14ac:dyDescent="0.2">
      <c r="A82" s="111" t="s">
        <v>264</v>
      </c>
      <c r="B82" s="734">
        <v>1000</v>
      </c>
      <c r="C82" s="734">
        <v>2500</v>
      </c>
      <c r="D82" s="351">
        <v>1000</v>
      </c>
      <c r="E82" s="264">
        <v>2500</v>
      </c>
      <c r="F82" s="401" t="s">
        <v>460</v>
      </c>
      <c r="G82" s="814">
        <v>1.9999999999999999E-7</v>
      </c>
      <c r="H82" s="815" t="s">
        <v>292</v>
      </c>
      <c r="I82" s="786" t="s">
        <v>292</v>
      </c>
      <c r="J82" s="287" t="s">
        <v>292</v>
      </c>
    </row>
    <row r="83" spans="1:10" ht="11.25" customHeight="1" x14ac:dyDescent="0.2">
      <c r="A83" s="111" t="s">
        <v>27</v>
      </c>
      <c r="B83" s="734">
        <v>1000</v>
      </c>
      <c r="C83" s="734">
        <v>2500</v>
      </c>
      <c r="D83" s="351">
        <v>1000</v>
      </c>
      <c r="E83" s="264">
        <v>2500</v>
      </c>
      <c r="F83" s="401">
        <v>101902.84150943397</v>
      </c>
      <c r="G83" s="814">
        <v>56.5</v>
      </c>
      <c r="H83" s="815">
        <v>19200</v>
      </c>
      <c r="I83" s="786">
        <v>10</v>
      </c>
      <c r="J83" s="287">
        <v>5.65</v>
      </c>
    </row>
    <row r="84" spans="1:10" ht="11.25" customHeight="1" x14ac:dyDescent="0.2">
      <c r="A84" s="111" t="s">
        <v>265</v>
      </c>
      <c r="B84" s="734">
        <v>479.48318616352208</v>
      </c>
      <c r="C84" s="734">
        <v>479.48318616352208</v>
      </c>
      <c r="D84" s="351">
        <v>1000</v>
      </c>
      <c r="E84" s="264">
        <v>2500</v>
      </c>
      <c r="F84" s="401">
        <v>479.48318616352208</v>
      </c>
      <c r="G84" s="814">
        <v>10</v>
      </c>
      <c r="H84" s="815">
        <v>2000</v>
      </c>
      <c r="I84" s="786">
        <v>0.45</v>
      </c>
      <c r="J84" s="287">
        <v>22.222222222222221</v>
      </c>
    </row>
    <row r="85" spans="1:10" ht="11.25" customHeight="1" x14ac:dyDescent="0.2">
      <c r="A85" s="111" t="s">
        <v>266</v>
      </c>
      <c r="B85" s="734">
        <v>1000</v>
      </c>
      <c r="C85" s="734">
        <v>2500</v>
      </c>
      <c r="D85" s="351">
        <v>1000</v>
      </c>
      <c r="E85" s="264">
        <v>2500</v>
      </c>
      <c r="F85" s="401" t="s">
        <v>460</v>
      </c>
      <c r="G85" s="814">
        <v>5.0000000000000004E-6</v>
      </c>
      <c r="H85" s="815" t="s">
        <v>292</v>
      </c>
      <c r="I85" s="786" t="s">
        <v>292</v>
      </c>
      <c r="J85" s="287" t="s">
        <v>292</v>
      </c>
    </row>
    <row r="86" spans="1:10" ht="11.25" customHeight="1" x14ac:dyDescent="0.2">
      <c r="A86" s="111" t="s">
        <v>267</v>
      </c>
      <c r="B86" s="734">
        <v>1000</v>
      </c>
      <c r="C86" s="734">
        <v>2500</v>
      </c>
      <c r="D86" s="351">
        <v>1000</v>
      </c>
      <c r="E86" s="264">
        <v>2500</v>
      </c>
      <c r="F86" s="401" t="s">
        <v>460</v>
      </c>
      <c r="G86" s="814">
        <v>3.2000000000000003E-4</v>
      </c>
      <c r="H86" s="815" t="s">
        <v>292</v>
      </c>
      <c r="I86" s="786" t="s">
        <v>292</v>
      </c>
      <c r="J86" s="287" t="s">
        <v>292</v>
      </c>
    </row>
    <row r="87" spans="1:10" ht="11.25" customHeight="1" x14ac:dyDescent="0.2">
      <c r="A87" s="111" t="s">
        <v>77</v>
      </c>
      <c r="B87" s="734">
        <v>1000</v>
      </c>
      <c r="C87" s="734">
        <v>2500</v>
      </c>
      <c r="D87" s="351">
        <v>1000</v>
      </c>
      <c r="E87" s="264">
        <v>2500</v>
      </c>
      <c r="F87" s="401" t="s">
        <v>460</v>
      </c>
      <c r="G87" s="814">
        <v>4.3000000000000001E-10</v>
      </c>
      <c r="H87" s="815" t="s">
        <v>292</v>
      </c>
      <c r="I87" s="786" t="s">
        <v>292</v>
      </c>
      <c r="J87" s="287" t="s">
        <v>292</v>
      </c>
    </row>
    <row r="88" spans="1:10" ht="11.25" customHeight="1" x14ac:dyDescent="0.2">
      <c r="A88" s="111" t="s">
        <v>268</v>
      </c>
      <c r="B88" s="734">
        <v>2500</v>
      </c>
      <c r="C88" s="734">
        <v>5000</v>
      </c>
      <c r="D88" s="351">
        <v>2500</v>
      </c>
      <c r="E88" s="264">
        <v>5000</v>
      </c>
      <c r="F88" s="401" t="s">
        <v>460</v>
      </c>
      <c r="G88" s="814">
        <v>2.9999999999999997E-4</v>
      </c>
      <c r="H88" s="815">
        <v>300</v>
      </c>
      <c r="I88" s="786">
        <v>0.02</v>
      </c>
      <c r="J88" s="287">
        <v>1.4999999999999998E-2</v>
      </c>
    </row>
    <row r="89" spans="1:10" ht="11.25" customHeight="1" x14ac:dyDescent="0.2">
      <c r="A89" s="111" t="s">
        <v>269</v>
      </c>
      <c r="B89" s="734">
        <v>2500</v>
      </c>
      <c r="C89" s="734">
        <v>5000</v>
      </c>
      <c r="D89" s="351">
        <v>2500</v>
      </c>
      <c r="E89" s="264">
        <v>5000</v>
      </c>
      <c r="F89" s="401" t="s">
        <v>460</v>
      </c>
      <c r="G89" s="814">
        <v>2.6000000000000001E-6</v>
      </c>
      <c r="H89" s="815">
        <v>300</v>
      </c>
      <c r="I89" s="786">
        <v>1.9E-2</v>
      </c>
      <c r="J89" s="287">
        <v>1.3684210526315789E-4</v>
      </c>
    </row>
    <row r="90" spans="1:10" ht="11.25" customHeight="1" x14ac:dyDescent="0.2">
      <c r="A90" s="111" t="s">
        <v>296</v>
      </c>
      <c r="B90" s="734">
        <v>1000</v>
      </c>
      <c r="C90" s="734">
        <v>2500</v>
      </c>
      <c r="D90" s="351">
        <v>1000</v>
      </c>
      <c r="E90" s="264">
        <v>2500</v>
      </c>
      <c r="F90" s="401" t="s">
        <v>460</v>
      </c>
      <c r="G90" s="814">
        <v>1.1E-5</v>
      </c>
      <c r="H90" s="815" t="s">
        <v>292</v>
      </c>
      <c r="I90" s="786" t="s">
        <v>292</v>
      </c>
      <c r="J90" s="287" t="s">
        <v>292</v>
      </c>
    </row>
    <row r="91" spans="1:10" ht="11.25" customHeight="1" x14ac:dyDescent="0.2">
      <c r="A91" s="111" t="s">
        <v>270</v>
      </c>
      <c r="B91" s="734">
        <v>1000</v>
      </c>
      <c r="C91" s="734">
        <v>2500</v>
      </c>
      <c r="D91" s="351">
        <v>1000</v>
      </c>
      <c r="E91" s="264">
        <v>2500</v>
      </c>
      <c r="F91" s="401" t="s">
        <v>460</v>
      </c>
      <c r="G91" s="814">
        <v>0.15</v>
      </c>
      <c r="H91" s="815">
        <v>12000</v>
      </c>
      <c r="I91" s="786">
        <v>1.1000000000000001</v>
      </c>
      <c r="J91" s="287">
        <v>0.13636363636363635</v>
      </c>
    </row>
    <row r="92" spans="1:10" ht="11.25" customHeight="1" x14ac:dyDescent="0.2">
      <c r="A92" s="111" t="s">
        <v>289</v>
      </c>
      <c r="B92" s="734">
        <v>1000</v>
      </c>
      <c r="C92" s="734">
        <v>2500</v>
      </c>
      <c r="D92" s="351">
        <v>1000</v>
      </c>
      <c r="E92" s="264">
        <v>2500</v>
      </c>
      <c r="F92" s="401" t="s">
        <v>460</v>
      </c>
      <c r="G92" s="814">
        <v>9.3999999999999998E-6</v>
      </c>
      <c r="H92" s="815" t="s">
        <v>292</v>
      </c>
      <c r="I92" s="786" t="s">
        <v>292</v>
      </c>
      <c r="J92" s="287" t="s">
        <v>292</v>
      </c>
    </row>
    <row r="93" spans="1:10" ht="11.25" customHeight="1" x14ac:dyDescent="0.2">
      <c r="A93" s="111" t="s">
        <v>271</v>
      </c>
      <c r="B93" s="734">
        <v>1000</v>
      </c>
      <c r="C93" s="734">
        <v>2500</v>
      </c>
      <c r="D93" s="351">
        <v>1000</v>
      </c>
      <c r="E93" s="264">
        <v>2500</v>
      </c>
      <c r="F93" s="401" t="s">
        <v>460</v>
      </c>
      <c r="G93" s="814">
        <v>0.21</v>
      </c>
      <c r="H93" s="815" t="s">
        <v>292</v>
      </c>
      <c r="I93" s="786" t="s">
        <v>292</v>
      </c>
      <c r="J93" s="287" t="s">
        <v>292</v>
      </c>
    </row>
    <row r="94" spans="1:10" ht="11.25" customHeight="1" x14ac:dyDescent="0.2">
      <c r="A94" s="111" t="s">
        <v>78</v>
      </c>
      <c r="B94" s="734">
        <v>1000</v>
      </c>
      <c r="C94" s="734">
        <v>2500</v>
      </c>
      <c r="D94" s="351">
        <v>1000</v>
      </c>
      <c r="E94" s="264">
        <v>2500</v>
      </c>
      <c r="F94" s="401" t="s">
        <v>460</v>
      </c>
      <c r="G94" s="814">
        <v>2.2499999999999999E-7</v>
      </c>
      <c r="H94" s="815" t="s">
        <v>292</v>
      </c>
      <c r="I94" s="786" t="s">
        <v>292</v>
      </c>
      <c r="J94" s="287" t="s">
        <v>292</v>
      </c>
    </row>
    <row r="95" spans="1:10" ht="11.25" customHeight="1" x14ac:dyDescent="0.2">
      <c r="A95" s="111" t="s">
        <v>272</v>
      </c>
      <c r="B95" s="734">
        <v>1000</v>
      </c>
      <c r="C95" s="734">
        <v>2500</v>
      </c>
      <c r="D95" s="351">
        <v>1000</v>
      </c>
      <c r="E95" s="264">
        <v>2500</v>
      </c>
      <c r="F95" s="401" t="s">
        <v>460</v>
      </c>
      <c r="G95" s="814">
        <v>9.9999999999999995E-7</v>
      </c>
      <c r="H95" s="815" t="s">
        <v>292</v>
      </c>
      <c r="I95" s="786" t="s">
        <v>292</v>
      </c>
      <c r="J95" s="287" t="s">
        <v>292</v>
      </c>
    </row>
    <row r="96" spans="1:10" ht="11.25" customHeight="1" x14ac:dyDescent="0.2">
      <c r="A96" s="111" t="s">
        <v>79</v>
      </c>
      <c r="B96" s="734">
        <v>1000</v>
      </c>
      <c r="C96" s="734">
        <v>2500</v>
      </c>
      <c r="D96" s="351">
        <v>1000</v>
      </c>
      <c r="E96" s="264">
        <v>2500</v>
      </c>
      <c r="F96" s="401" t="s">
        <v>460</v>
      </c>
      <c r="G96" s="814">
        <v>0.438</v>
      </c>
      <c r="H96" s="815" t="s">
        <v>292</v>
      </c>
      <c r="I96" s="786" t="s">
        <v>292</v>
      </c>
      <c r="J96" s="287" t="s">
        <v>292</v>
      </c>
    </row>
    <row r="97" spans="1:10" ht="11.25" customHeight="1" x14ac:dyDescent="0.2">
      <c r="A97" s="111" t="s">
        <v>273</v>
      </c>
      <c r="B97" s="734">
        <v>2500</v>
      </c>
      <c r="C97" s="734">
        <v>5000</v>
      </c>
      <c r="D97" s="351">
        <v>2500</v>
      </c>
      <c r="E97" s="264">
        <v>5000</v>
      </c>
      <c r="F97" s="401" t="s">
        <v>460</v>
      </c>
      <c r="G97" s="814" t="s">
        <v>292</v>
      </c>
      <c r="H97" s="815" t="s">
        <v>292</v>
      </c>
      <c r="I97" s="786" t="s">
        <v>292</v>
      </c>
      <c r="J97" s="287" t="s">
        <v>292</v>
      </c>
    </row>
    <row r="98" spans="1:10" ht="11.25" customHeight="1" x14ac:dyDescent="0.2">
      <c r="A98" s="111" t="s">
        <v>274</v>
      </c>
      <c r="B98" s="734">
        <v>1000</v>
      </c>
      <c r="C98" s="734">
        <v>2500</v>
      </c>
      <c r="D98" s="351">
        <v>1000</v>
      </c>
      <c r="E98" s="264">
        <v>2500</v>
      </c>
      <c r="F98" s="401" t="s">
        <v>460</v>
      </c>
      <c r="G98" s="814">
        <v>2E-3</v>
      </c>
      <c r="H98" s="815" t="s">
        <v>292</v>
      </c>
      <c r="I98" s="786" t="s">
        <v>292</v>
      </c>
      <c r="J98" s="287" t="s">
        <v>292</v>
      </c>
    </row>
    <row r="99" spans="1:10" ht="11.25" customHeight="1" x14ac:dyDescent="0.2">
      <c r="A99" s="111" t="s">
        <v>275</v>
      </c>
      <c r="B99" s="734">
        <v>1000</v>
      </c>
      <c r="C99" s="734">
        <v>2500</v>
      </c>
      <c r="D99" s="351">
        <v>1000</v>
      </c>
      <c r="E99" s="264">
        <v>2500</v>
      </c>
      <c r="F99" s="401" t="s">
        <v>460</v>
      </c>
      <c r="G99" s="814">
        <v>1.3999999999999999E-6</v>
      </c>
      <c r="H99" s="815" t="s">
        <v>292</v>
      </c>
      <c r="I99" s="786" t="s">
        <v>292</v>
      </c>
      <c r="J99" s="287" t="s">
        <v>292</v>
      </c>
    </row>
    <row r="100" spans="1:10" ht="11.25" customHeight="1" x14ac:dyDescent="0.2">
      <c r="A100" s="111" t="s">
        <v>277</v>
      </c>
      <c r="B100" s="734">
        <v>1000</v>
      </c>
      <c r="C100" s="734">
        <v>2500</v>
      </c>
      <c r="D100" s="351">
        <v>1000</v>
      </c>
      <c r="E100" s="264">
        <v>2500</v>
      </c>
      <c r="F100" s="401">
        <v>28431.476163522013</v>
      </c>
      <c r="G100" s="814">
        <v>100</v>
      </c>
      <c r="H100" s="815">
        <v>32000</v>
      </c>
      <c r="I100" s="786">
        <v>11</v>
      </c>
      <c r="J100" s="287">
        <v>9.0909090909090917</v>
      </c>
    </row>
    <row r="101" spans="1:10" ht="11.25" customHeight="1" x14ac:dyDescent="0.2">
      <c r="A101" s="111" t="s">
        <v>278</v>
      </c>
      <c r="B101" s="734">
        <v>500</v>
      </c>
      <c r="C101" s="734">
        <v>1000</v>
      </c>
      <c r="D101" s="351">
        <v>500</v>
      </c>
      <c r="E101" s="264">
        <v>1000</v>
      </c>
      <c r="F101" s="401">
        <v>3356.5423899371067</v>
      </c>
      <c r="G101" s="814">
        <v>10</v>
      </c>
      <c r="H101" s="815">
        <v>420</v>
      </c>
      <c r="I101" s="786">
        <v>0.1</v>
      </c>
      <c r="J101" s="287">
        <v>100</v>
      </c>
    </row>
    <row r="102" spans="1:10" ht="11.25" customHeight="1" x14ac:dyDescent="0.2">
      <c r="A102" s="111" t="s">
        <v>279</v>
      </c>
      <c r="B102" s="734">
        <v>500</v>
      </c>
      <c r="C102" s="734">
        <v>1000</v>
      </c>
      <c r="D102" s="351">
        <v>500</v>
      </c>
      <c r="E102" s="264">
        <v>1000</v>
      </c>
      <c r="F102" s="401" t="s">
        <v>460</v>
      </c>
      <c r="G102" s="814" t="s">
        <v>292</v>
      </c>
      <c r="H102" s="815" t="s">
        <v>292</v>
      </c>
      <c r="I102" s="786" t="s">
        <v>292</v>
      </c>
      <c r="J102" s="287" t="s">
        <v>292</v>
      </c>
    </row>
    <row r="103" spans="1:10" ht="11.25" customHeight="1" x14ac:dyDescent="0.2">
      <c r="A103" s="111" t="s">
        <v>280</v>
      </c>
      <c r="B103" s="734">
        <v>500</v>
      </c>
      <c r="C103" s="734">
        <v>1000</v>
      </c>
      <c r="D103" s="351">
        <v>500</v>
      </c>
      <c r="E103" s="264">
        <v>1000</v>
      </c>
      <c r="F103" s="401">
        <v>8869.0732075471715</v>
      </c>
      <c r="G103" s="814">
        <v>245</v>
      </c>
      <c r="H103" s="815">
        <v>530</v>
      </c>
      <c r="I103" s="786">
        <v>0.13</v>
      </c>
      <c r="J103" s="287">
        <v>1884.6153846153845</v>
      </c>
    </row>
    <row r="104" spans="1:10" ht="11.25" customHeight="1" x14ac:dyDescent="0.2">
      <c r="A104" s="111" t="s">
        <v>276</v>
      </c>
      <c r="B104" s="734">
        <v>1000</v>
      </c>
      <c r="C104" s="734">
        <v>2500</v>
      </c>
      <c r="D104" s="351">
        <v>1000</v>
      </c>
      <c r="E104" s="264">
        <v>2500</v>
      </c>
      <c r="F104" s="401">
        <v>3314.8708176100631</v>
      </c>
      <c r="G104" s="814">
        <v>429</v>
      </c>
      <c r="H104" s="815">
        <v>560000</v>
      </c>
      <c r="I104" s="786">
        <v>160</v>
      </c>
      <c r="J104" s="287">
        <v>2.6812499999999999</v>
      </c>
    </row>
    <row r="105" spans="1:10" ht="11.25" customHeight="1" x14ac:dyDescent="0.2">
      <c r="A105" s="111" t="s">
        <v>502</v>
      </c>
      <c r="B105" s="734">
        <v>1000</v>
      </c>
      <c r="C105" s="734">
        <v>2500</v>
      </c>
      <c r="D105" s="351">
        <v>1000</v>
      </c>
      <c r="E105" s="264">
        <v>2500</v>
      </c>
      <c r="F105" s="401" t="s">
        <v>460</v>
      </c>
      <c r="G105" s="814">
        <v>6.8000000000000005E-2</v>
      </c>
      <c r="H105" s="815">
        <v>68</v>
      </c>
      <c r="I105" s="786">
        <v>1.15E-2</v>
      </c>
      <c r="J105" s="287">
        <v>5.9130434782608701</v>
      </c>
    </row>
    <row r="106" spans="1:10" ht="11.25" customHeight="1" x14ac:dyDescent="0.2">
      <c r="A106" s="111" t="s">
        <v>503</v>
      </c>
      <c r="B106" s="734">
        <v>1000</v>
      </c>
      <c r="C106" s="734">
        <v>2500</v>
      </c>
      <c r="D106" s="351">
        <v>1000</v>
      </c>
      <c r="E106" s="264">
        <v>2500</v>
      </c>
      <c r="F106" s="401" t="s">
        <v>460</v>
      </c>
      <c r="G106" s="814">
        <v>6.8000000000000005E-2</v>
      </c>
      <c r="H106" s="815">
        <v>68</v>
      </c>
      <c r="I106" s="786">
        <v>1.15E-2</v>
      </c>
      <c r="J106" s="287">
        <v>5.9130434782608701</v>
      </c>
    </row>
    <row r="107" spans="1:10" ht="11.25" customHeight="1" x14ac:dyDescent="0.2">
      <c r="A107" s="111" t="s">
        <v>409</v>
      </c>
      <c r="B107" s="734">
        <v>2500</v>
      </c>
      <c r="C107" s="734">
        <v>5000</v>
      </c>
      <c r="D107" s="351">
        <v>2500</v>
      </c>
      <c r="E107" s="264">
        <v>5000</v>
      </c>
      <c r="F107" s="401" t="s">
        <v>460</v>
      </c>
      <c r="G107" s="814" t="s">
        <v>292</v>
      </c>
      <c r="H107" s="815" t="s">
        <v>292</v>
      </c>
      <c r="I107" s="786" t="s">
        <v>292</v>
      </c>
      <c r="J107" s="287" t="s">
        <v>292</v>
      </c>
    </row>
    <row r="108" spans="1:10" ht="11.25" customHeight="1" x14ac:dyDescent="0.2">
      <c r="A108" s="111" t="s">
        <v>410</v>
      </c>
      <c r="B108" s="734">
        <v>1000</v>
      </c>
      <c r="C108" s="734">
        <v>2500</v>
      </c>
      <c r="D108" s="351">
        <v>1000</v>
      </c>
      <c r="E108" s="264">
        <v>2500</v>
      </c>
      <c r="F108" s="401" t="s">
        <v>460</v>
      </c>
      <c r="G108" s="814">
        <v>8.2000000000000003E-2</v>
      </c>
      <c r="H108" s="815">
        <v>440</v>
      </c>
      <c r="I108" s="786">
        <v>8.4000000000000005E-2</v>
      </c>
      <c r="J108" s="287">
        <v>0.97619047619047616</v>
      </c>
    </row>
    <row r="109" spans="1:10" ht="11.25" customHeight="1" x14ac:dyDescent="0.2">
      <c r="A109" s="111" t="s">
        <v>703</v>
      </c>
      <c r="B109" s="734">
        <v>2500</v>
      </c>
      <c r="C109" s="734">
        <v>5000</v>
      </c>
      <c r="D109" s="351">
        <v>2500</v>
      </c>
      <c r="E109" s="264">
        <v>5000</v>
      </c>
      <c r="F109" s="401" t="s">
        <v>460</v>
      </c>
      <c r="G109" s="814" t="s">
        <v>292</v>
      </c>
      <c r="H109" s="815" t="s">
        <v>292</v>
      </c>
      <c r="I109" s="786" t="s">
        <v>292</v>
      </c>
      <c r="J109" s="287" t="s">
        <v>292</v>
      </c>
    </row>
    <row r="110" spans="1:10" ht="11.25" customHeight="1" x14ac:dyDescent="0.2">
      <c r="A110" s="111" t="s">
        <v>80</v>
      </c>
      <c r="B110" s="734">
        <v>1000</v>
      </c>
      <c r="C110" s="734">
        <v>2500</v>
      </c>
      <c r="D110" s="351">
        <v>1000</v>
      </c>
      <c r="E110" s="264">
        <v>2500</v>
      </c>
      <c r="F110" s="401">
        <v>3048.4437410062897</v>
      </c>
      <c r="G110" s="814">
        <v>0.245</v>
      </c>
      <c r="H110" s="815" t="s">
        <v>292</v>
      </c>
      <c r="I110" s="786" t="s">
        <v>292</v>
      </c>
      <c r="J110" s="287" t="s">
        <v>292</v>
      </c>
    </row>
    <row r="111" spans="1:10" ht="11.25" customHeight="1" x14ac:dyDescent="0.2">
      <c r="A111" s="111" t="s">
        <v>81</v>
      </c>
      <c r="B111" s="734">
        <v>1000</v>
      </c>
      <c r="C111" s="734">
        <v>2500</v>
      </c>
      <c r="D111" s="351">
        <v>1000</v>
      </c>
      <c r="E111" s="264">
        <v>2500</v>
      </c>
      <c r="F111" s="401" t="s">
        <v>460</v>
      </c>
      <c r="G111" s="814">
        <v>0.04</v>
      </c>
      <c r="H111" s="815" t="s">
        <v>292</v>
      </c>
      <c r="I111" s="786" t="s">
        <v>292</v>
      </c>
      <c r="J111" s="287" t="s">
        <v>292</v>
      </c>
    </row>
    <row r="112" spans="1:10" ht="11.25" customHeight="1" x14ac:dyDescent="0.2">
      <c r="A112" s="111" t="s">
        <v>82</v>
      </c>
      <c r="B112" s="734">
        <v>1000</v>
      </c>
      <c r="C112" s="734">
        <v>2500</v>
      </c>
      <c r="D112" s="351">
        <v>1000</v>
      </c>
      <c r="E112" s="264">
        <v>2500</v>
      </c>
      <c r="F112" s="401" t="s">
        <v>460</v>
      </c>
      <c r="G112" s="814">
        <v>0.20899999999999999</v>
      </c>
      <c r="H112" s="815" t="s">
        <v>292</v>
      </c>
      <c r="I112" s="786" t="s">
        <v>292</v>
      </c>
      <c r="J112" s="287" t="s">
        <v>292</v>
      </c>
    </row>
    <row r="113" spans="1:10" ht="11.25" customHeight="1" x14ac:dyDescent="0.2">
      <c r="A113" s="111" t="s">
        <v>83</v>
      </c>
      <c r="B113" s="734">
        <v>1000</v>
      </c>
      <c r="C113" s="734">
        <v>2500</v>
      </c>
      <c r="D113" s="351">
        <v>1000</v>
      </c>
      <c r="E113" s="264">
        <v>2500</v>
      </c>
      <c r="F113" s="401" t="s">
        <v>460</v>
      </c>
      <c r="G113" s="814">
        <v>0.20399999999999999</v>
      </c>
      <c r="H113" s="815" t="s">
        <v>292</v>
      </c>
      <c r="I113" s="786" t="s">
        <v>292</v>
      </c>
      <c r="J113" s="287" t="s">
        <v>292</v>
      </c>
    </row>
    <row r="114" spans="1:10" ht="11.25" customHeight="1" x14ac:dyDescent="0.2">
      <c r="A114" s="111" t="s">
        <v>84</v>
      </c>
      <c r="B114" s="734">
        <v>1000</v>
      </c>
      <c r="C114" s="734">
        <v>2500</v>
      </c>
      <c r="D114" s="351">
        <v>1000</v>
      </c>
      <c r="E114" s="264">
        <v>2500</v>
      </c>
      <c r="F114" s="401" t="s">
        <v>460</v>
      </c>
      <c r="G114" s="814">
        <v>4.8999999999999998E-3</v>
      </c>
      <c r="H114" s="815" t="s">
        <v>292</v>
      </c>
      <c r="I114" s="786" t="s">
        <v>292</v>
      </c>
      <c r="J114" s="287" t="s">
        <v>292</v>
      </c>
    </row>
    <row r="115" spans="1:10" ht="11.25" customHeight="1" x14ac:dyDescent="0.2">
      <c r="A115" s="111" t="s">
        <v>411</v>
      </c>
      <c r="B115" s="734">
        <v>1000</v>
      </c>
      <c r="C115" s="734">
        <v>2500</v>
      </c>
      <c r="D115" s="351">
        <v>1000</v>
      </c>
      <c r="E115" s="264">
        <v>2500</v>
      </c>
      <c r="F115" s="401" t="s">
        <v>460</v>
      </c>
      <c r="G115" s="814">
        <v>1.1E-4</v>
      </c>
      <c r="H115" s="815" t="s">
        <v>292</v>
      </c>
      <c r="I115" s="786" t="s">
        <v>292</v>
      </c>
      <c r="J115" s="287" t="s">
        <v>292</v>
      </c>
    </row>
    <row r="116" spans="1:10" ht="11.25" customHeight="1" x14ac:dyDescent="0.2">
      <c r="A116" s="111" t="s">
        <v>85</v>
      </c>
      <c r="B116" s="734">
        <v>1000</v>
      </c>
      <c r="C116" s="734">
        <v>2500</v>
      </c>
      <c r="D116" s="351">
        <v>1000</v>
      </c>
      <c r="E116" s="264">
        <v>2500</v>
      </c>
      <c r="F116" s="401" t="s">
        <v>460</v>
      </c>
      <c r="G116" s="814">
        <v>8.3799999999999999E-4</v>
      </c>
      <c r="H116" s="815" t="s">
        <v>292</v>
      </c>
      <c r="I116" s="786" t="s">
        <v>292</v>
      </c>
      <c r="J116" s="287" t="s">
        <v>292</v>
      </c>
    </row>
    <row r="117" spans="1:10" ht="11.25" customHeight="1" x14ac:dyDescent="0.2">
      <c r="A117" s="111" t="s">
        <v>193</v>
      </c>
      <c r="B117" s="734">
        <v>2500</v>
      </c>
      <c r="C117" s="734">
        <v>5000</v>
      </c>
      <c r="D117" s="351">
        <v>2500</v>
      </c>
      <c r="E117" s="264">
        <v>5000</v>
      </c>
      <c r="F117" s="401" t="s">
        <v>460</v>
      </c>
      <c r="G117" s="814" t="s">
        <v>292</v>
      </c>
      <c r="H117" s="815" t="s">
        <v>292</v>
      </c>
      <c r="I117" s="786" t="s">
        <v>292</v>
      </c>
      <c r="J117" s="287" t="s">
        <v>292</v>
      </c>
    </row>
    <row r="118" spans="1:10" ht="11.25" customHeight="1" x14ac:dyDescent="0.2">
      <c r="A118" s="111" t="s">
        <v>412</v>
      </c>
      <c r="B118" s="734">
        <v>1000</v>
      </c>
      <c r="C118" s="734">
        <v>2500</v>
      </c>
      <c r="D118" s="351">
        <v>1000</v>
      </c>
      <c r="E118" s="264">
        <v>2500</v>
      </c>
      <c r="F118" s="401" t="s">
        <v>460</v>
      </c>
      <c r="G118" s="814">
        <v>9.6000000000000002E-4</v>
      </c>
      <c r="H118" s="815">
        <v>55</v>
      </c>
      <c r="I118" s="786">
        <v>7.4200000000000004E-3</v>
      </c>
      <c r="J118" s="287">
        <v>0.1293800539083558</v>
      </c>
    </row>
    <row r="119" spans="1:10" ht="11.25" customHeight="1" x14ac:dyDescent="0.2">
      <c r="A119" s="111" t="s">
        <v>413</v>
      </c>
      <c r="B119" s="734">
        <v>1000</v>
      </c>
      <c r="C119" s="734">
        <v>2500</v>
      </c>
      <c r="D119" s="351">
        <v>1000</v>
      </c>
      <c r="E119" s="264">
        <v>2500</v>
      </c>
      <c r="F119" s="401" t="s">
        <v>460</v>
      </c>
      <c r="G119" s="814">
        <v>0.35</v>
      </c>
      <c r="H119" s="815">
        <v>156</v>
      </c>
      <c r="I119" s="786">
        <v>0.04</v>
      </c>
      <c r="J119" s="287">
        <v>8.75</v>
      </c>
    </row>
    <row r="120" spans="1:10" ht="11.25" customHeight="1" x14ac:dyDescent="0.2">
      <c r="A120" s="111" t="s">
        <v>290</v>
      </c>
      <c r="B120" s="734">
        <v>1000</v>
      </c>
      <c r="C120" s="734">
        <v>2500</v>
      </c>
      <c r="D120" s="351">
        <v>1000</v>
      </c>
      <c r="E120" s="264">
        <v>2500</v>
      </c>
      <c r="F120" s="401" t="s">
        <v>460</v>
      </c>
      <c r="G120" s="814">
        <v>6.7000000000000002E-3</v>
      </c>
      <c r="H120" s="815" t="s">
        <v>292</v>
      </c>
      <c r="I120" s="786" t="s">
        <v>292</v>
      </c>
      <c r="J120" s="287" t="s">
        <v>292</v>
      </c>
    </row>
    <row r="121" spans="1:10" ht="11.25" customHeight="1" x14ac:dyDescent="0.2">
      <c r="A121" s="111" t="s">
        <v>86</v>
      </c>
      <c r="B121" s="734">
        <v>1000</v>
      </c>
      <c r="C121" s="734">
        <v>2500</v>
      </c>
      <c r="D121" s="351">
        <v>1000</v>
      </c>
      <c r="E121" s="264">
        <v>2500</v>
      </c>
      <c r="F121" s="401" t="s">
        <v>460</v>
      </c>
      <c r="G121" s="814">
        <v>9.9999999999999995E-7</v>
      </c>
      <c r="H121" s="815" t="s">
        <v>292</v>
      </c>
      <c r="I121" s="786" t="s">
        <v>292</v>
      </c>
      <c r="J121" s="287" t="s">
        <v>292</v>
      </c>
    </row>
    <row r="122" spans="1:10" ht="11.25" customHeight="1" x14ac:dyDescent="0.2">
      <c r="A122" s="111" t="s">
        <v>414</v>
      </c>
      <c r="B122" s="734">
        <v>1000</v>
      </c>
      <c r="C122" s="734">
        <v>2500</v>
      </c>
      <c r="D122" s="351">
        <v>1000</v>
      </c>
      <c r="E122" s="264">
        <v>2500</v>
      </c>
      <c r="F122" s="401" t="s">
        <v>460</v>
      </c>
      <c r="G122" s="814">
        <v>2.5000000000000002E-6</v>
      </c>
      <c r="H122" s="815" t="s">
        <v>292</v>
      </c>
      <c r="I122" s="786" t="s">
        <v>292</v>
      </c>
      <c r="J122" s="287" t="s">
        <v>292</v>
      </c>
    </row>
    <row r="123" spans="1:10" ht="11.25" customHeight="1" x14ac:dyDescent="0.2">
      <c r="A123" s="111" t="s">
        <v>415</v>
      </c>
      <c r="B123" s="734">
        <v>2500</v>
      </c>
      <c r="C123" s="734">
        <v>5000</v>
      </c>
      <c r="D123" s="351">
        <v>2500</v>
      </c>
      <c r="E123" s="264">
        <v>5000</v>
      </c>
      <c r="F123" s="401" t="s">
        <v>460</v>
      </c>
      <c r="G123" s="814" t="s">
        <v>292</v>
      </c>
      <c r="H123" s="815" t="s">
        <v>292</v>
      </c>
      <c r="I123" s="786" t="s">
        <v>292</v>
      </c>
      <c r="J123" s="287" t="s">
        <v>292</v>
      </c>
    </row>
    <row r="124" spans="1:10" ht="11.25" customHeight="1" x14ac:dyDescent="0.2">
      <c r="A124" s="111" t="s">
        <v>704</v>
      </c>
      <c r="B124" s="734">
        <v>2500</v>
      </c>
      <c r="C124" s="734">
        <v>5000</v>
      </c>
      <c r="D124" s="351">
        <v>2500</v>
      </c>
      <c r="E124" s="264">
        <v>5000</v>
      </c>
      <c r="F124" s="401" t="s">
        <v>460</v>
      </c>
      <c r="G124" s="814" t="s">
        <v>292</v>
      </c>
      <c r="H124" s="815" t="s">
        <v>292</v>
      </c>
      <c r="I124" s="786" t="s">
        <v>292</v>
      </c>
      <c r="J124" s="287" t="s">
        <v>292</v>
      </c>
    </row>
    <row r="125" spans="1:10" ht="11.25" customHeight="1" x14ac:dyDescent="0.2">
      <c r="A125" s="111" t="s">
        <v>87</v>
      </c>
      <c r="B125" s="734">
        <v>1000</v>
      </c>
      <c r="C125" s="734">
        <v>2500</v>
      </c>
      <c r="D125" s="351">
        <v>1000</v>
      </c>
      <c r="E125" s="264">
        <v>2500</v>
      </c>
      <c r="F125" s="401" t="s">
        <v>460</v>
      </c>
      <c r="G125" s="814">
        <v>2.2099999999999999E-8</v>
      </c>
      <c r="H125" s="815" t="s">
        <v>292</v>
      </c>
      <c r="I125" s="786" t="s">
        <v>292</v>
      </c>
      <c r="J125" s="287" t="s">
        <v>292</v>
      </c>
    </row>
    <row r="126" spans="1:10" ht="11.25" customHeight="1" x14ac:dyDescent="0.2">
      <c r="A126" s="111" t="s">
        <v>416</v>
      </c>
      <c r="B126" s="734">
        <v>867.20140880503141</v>
      </c>
      <c r="C126" s="734">
        <v>867.20140880503141</v>
      </c>
      <c r="D126" s="351">
        <v>1000</v>
      </c>
      <c r="E126" s="264">
        <v>2500</v>
      </c>
      <c r="F126" s="401">
        <v>867.20140880503141</v>
      </c>
      <c r="G126" s="814">
        <v>5</v>
      </c>
      <c r="H126" s="815">
        <v>1360</v>
      </c>
      <c r="I126" s="786">
        <v>0.3</v>
      </c>
      <c r="J126" s="287">
        <v>16.666666666666668</v>
      </c>
    </row>
    <row r="127" spans="1:10" ht="11.25" customHeight="1" x14ac:dyDescent="0.2">
      <c r="A127" s="111" t="s">
        <v>88</v>
      </c>
      <c r="B127" s="734">
        <v>1000</v>
      </c>
      <c r="C127" s="734">
        <v>2500</v>
      </c>
      <c r="D127" s="351">
        <v>1000</v>
      </c>
      <c r="E127" s="264">
        <v>2500</v>
      </c>
      <c r="F127" s="401" t="s">
        <v>460</v>
      </c>
      <c r="G127" s="814">
        <v>2.7599999999999998E-7</v>
      </c>
      <c r="H127" s="815" t="s">
        <v>292</v>
      </c>
      <c r="I127" s="786" t="s">
        <v>292</v>
      </c>
      <c r="J127" s="287" t="s">
        <v>292</v>
      </c>
    </row>
    <row r="128" spans="1:10" ht="11.25" customHeight="1" x14ac:dyDescent="0.2">
      <c r="A128" s="111" t="s">
        <v>20</v>
      </c>
      <c r="B128" s="734">
        <v>500</v>
      </c>
      <c r="C128" s="734">
        <v>1000</v>
      </c>
      <c r="D128" s="351">
        <v>500</v>
      </c>
      <c r="E128" s="264">
        <v>1000</v>
      </c>
      <c r="F128" s="401">
        <v>322090.86792452831</v>
      </c>
      <c r="G128" s="814">
        <v>42</v>
      </c>
      <c r="H128" s="815" t="s">
        <v>292</v>
      </c>
      <c r="I128" s="786" t="s">
        <v>292</v>
      </c>
      <c r="J128" s="287" t="s">
        <v>292</v>
      </c>
    </row>
    <row r="129" spans="1:10" ht="11.25" customHeight="1" x14ac:dyDescent="0.2">
      <c r="A129" s="111" t="s">
        <v>417</v>
      </c>
      <c r="B129" s="734">
        <v>500</v>
      </c>
      <c r="C129" s="734">
        <v>679.56857484276736</v>
      </c>
      <c r="D129" s="351">
        <v>500</v>
      </c>
      <c r="E129" s="264">
        <v>1000</v>
      </c>
      <c r="F129" s="401">
        <v>679.56857484276736</v>
      </c>
      <c r="G129" s="814">
        <v>12</v>
      </c>
      <c r="H129" s="815" t="s">
        <v>292</v>
      </c>
      <c r="I129" s="786" t="s">
        <v>292</v>
      </c>
      <c r="J129" s="287" t="s">
        <v>292</v>
      </c>
    </row>
    <row r="130" spans="1:10" ht="11.25" customHeight="1" x14ac:dyDescent="0.2">
      <c r="A130" s="111" t="s">
        <v>418</v>
      </c>
      <c r="B130" s="734">
        <v>1000</v>
      </c>
      <c r="C130" s="734">
        <v>1903.1173320754715</v>
      </c>
      <c r="D130" s="351">
        <v>1000</v>
      </c>
      <c r="E130" s="264">
        <v>2500</v>
      </c>
      <c r="F130" s="401">
        <v>1903.1173320754715</v>
      </c>
      <c r="G130" s="814">
        <v>4</v>
      </c>
      <c r="H130" s="815">
        <v>10470</v>
      </c>
      <c r="I130" s="786">
        <v>1.5</v>
      </c>
      <c r="J130" s="287">
        <v>2.6666666666666665</v>
      </c>
    </row>
    <row r="131" spans="1:10" ht="11.25" customHeight="1" x14ac:dyDescent="0.2">
      <c r="A131" s="111" t="s">
        <v>419</v>
      </c>
      <c r="B131" s="734">
        <v>166.02402867924528</v>
      </c>
      <c r="C131" s="734">
        <v>166.02402867924528</v>
      </c>
      <c r="D131" s="351">
        <v>1000</v>
      </c>
      <c r="E131" s="264">
        <v>2500</v>
      </c>
      <c r="F131" s="401">
        <v>166.02402867924528</v>
      </c>
      <c r="G131" s="814">
        <v>19</v>
      </c>
      <c r="H131" s="815">
        <v>31730</v>
      </c>
      <c r="I131" s="786">
        <v>4.68</v>
      </c>
      <c r="J131" s="287">
        <v>4.0598290598290605</v>
      </c>
    </row>
    <row r="132" spans="1:10" ht="11.25" customHeight="1" x14ac:dyDescent="0.2">
      <c r="A132" s="111" t="s">
        <v>89</v>
      </c>
      <c r="B132" s="734">
        <v>1000</v>
      </c>
      <c r="C132" s="734">
        <v>2500</v>
      </c>
      <c r="D132" s="351">
        <v>1000</v>
      </c>
      <c r="E132" s="264">
        <v>2500</v>
      </c>
      <c r="F132" s="401" t="s">
        <v>460</v>
      </c>
      <c r="G132" s="814">
        <v>6.6600000000000003E-4</v>
      </c>
      <c r="H132" s="815" t="s">
        <v>292</v>
      </c>
      <c r="I132" s="786" t="s">
        <v>292</v>
      </c>
      <c r="J132" s="287" t="s">
        <v>292</v>
      </c>
    </row>
    <row r="133" spans="1:10" ht="11.25" customHeight="1" x14ac:dyDescent="0.2">
      <c r="A133" s="111" t="s">
        <v>90</v>
      </c>
      <c r="B133" s="734">
        <v>1000</v>
      </c>
      <c r="C133" s="734">
        <v>2500</v>
      </c>
      <c r="D133" s="351">
        <v>1000</v>
      </c>
      <c r="E133" s="264">
        <v>2500</v>
      </c>
      <c r="F133" s="401" t="s">
        <v>460</v>
      </c>
      <c r="G133" s="814">
        <v>2.4100000000000001E-8</v>
      </c>
      <c r="H133" s="815" t="s">
        <v>292</v>
      </c>
      <c r="I133" s="786" t="s">
        <v>292</v>
      </c>
      <c r="J133" s="287" t="s">
        <v>292</v>
      </c>
    </row>
    <row r="134" spans="1:10" ht="11.25" customHeight="1" x14ac:dyDescent="0.2">
      <c r="A134" s="111" t="s">
        <v>420</v>
      </c>
      <c r="B134" s="734">
        <v>2500</v>
      </c>
      <c r="C134" s="734">
        <v>5000</v>
      </c>
      <c r="D134" s="351">
        <v>2500</v>
      </c>
      <c r="E134" s="264">
        <v>5000</v>
      </c>
      <c r="F134" s="401" t="s">
        <v>460</v>
      </c>
      <c r="G134" s="814" t="s">
        <v>292</v>
      </c>
      <c r="H134" s="815" t="s">
        <v>292</v>
      </c>
      <c r="I134" s="786" t="s">
        <v>292</v>
      </c>
      <c r="J134" s="287" t="s">
        <v>292</v>
      </c>
    </row>
    <row r="135" spans="1:10" ht="11.25" customHeight="1" x14ac:dyDescent="0.2">
      <c r="A135" s="111" t="s">
        <v>291</v>
      </c>
      <c r="B135" s="734">
        <v>817.67394716981141</v>
      </c>
      <c r="C135" s="734">
        <v>817.67394716981141</v>
      </c>
      <c r="D135" s="351">
        <v>1000</v>
      </c>
      <c r="E135" s="264">
        <v>2500</v>
      </c>
      <c r="F135" s="401">
        <v>817.67394716981141</v>
      </c>
      <c r="G135" s="814">
        <v>28</v>
      </c>
      <c r="H135" s="815">
        <v>30000</v>
      </c>
      <c r="I135" s="786">
        <v>8</v>
      </c>
      <c r="J135" s="287">
        <v>3.5</v>
      </c>
    </row>
    <row r="136" spans="1:10" ht="11.25" customHeight="1" x14ac:dyDescent="0.2">
      <c r="A136" s="111" t="s">
        <v>21</v>
      </c>
      <c r="B136" s="734">
        <v>1000</v>
      </c>
      <c r="C136" s="734">
        <v>2500</v>
      </c>
      <c r="D136" s="351">
        <v>1000</v>
      </c>
      <c r="E136" s="264">
        <v>2500</v>
      </c>
      <c r="F136" s="401" t="s">
        <v>460</v>
      </c>
      <c r="G136" s="814">
        <v>0.4</v>
      </c>
      <c r="H136" s="815" t="s">
        <v>292</v>
      </c>
      <c r="I136" s="786" t="s">
        <v>292</v>
      </c>
      <c r="J136" s="287" t="s">
        <v>292</v>
      </c>
    </row>
    <row r="137" spans="1:10" ht="11.25" customHeight="1" x14ac:dyDescent="0.2">
      <c r="A137" s="111" t="s">
        <v>44</v>
      </c>
      <c r="B137" s="734">
        <v>2008.7716981132075</v>
      </c>
      <c r="C137" s="734">
        <v>2008.7716981132075</v>
      </c>
      <c r="D137" s="351">
        <v>5000</v>
      </c>
      <c r="E137" s="264">
        <v>5000</v>
      </c>
      <c r="F137" s="401">
        <v>2008.7716981132075</v>
      </c>
      <c r="G137" s="814">
        <v>300</v>
      </c>
      <c r="H137" s="815">
        <v>1000</v>
      </c>
      <c r="I137" s="786">
        <v>0.25</v>
      </c>
      <c r="J137" s="287">
        <v>1200</v>
      </c>
    </row>
    <row r="138" spans="1:10" ht="11.25" customHeight="1" x14ac:dyDescent="0.2">
      <c r="A138" s="111" t="s">
        <v>43</v>
      </c>
      <c r="B138" s="734">
        <v>5000</v>
      </c>
      <c r="C138" s="734">
        <v>5000</v>
      </c>
      <c r="D138" s="351">
        <v>5000</v>
      </c>
      <c r="E138" s="264">
        <v>5000</v>
      </c>
      <c r="F138" s="401" t="s">
        <v>460</v>
      </c>
      <c r="G138" s="814">
        <v>5</v>
      </c>
      <c r="H138" s="815">
        <v>1000</v>
      </c>
      <c r="I138" s="786">
        <v>0.7</v>
      </c>
      <c r="J138" s="287">
        <v>7.1428571428571432</v>
      </c>
    </row>
    <row r="139" spans="1:10" ht="11.25" customHeight="1" x14ac:dyDescent="0.2">
      <c r="A139" s="111" t="s">
        <v>665</v>
      </c>
      <c r="B139" s="734">
        <v>5000</v>
      </c>
      <c r="C139" s="734">
        <v>5000</v>
      </c>
      <c r="D139" s="351">
        <v>5000</v>
      </c>
      <c r="E139" s="264">
        <v>5000</v>
      </c>
      <c r="F139" s="401" t="s">
        <v>460</v>
      </c>
      <c r="G139" s="814" t="s">
        <v>292</v>
      </c>
      <c r="H139" s="815" t="s">
        <v>292</v>
      </c>
      <c r="I139" s="786" t="s">
        <v>292</v>
      </c>
      <c r="J139" s="287" t="s">
        <v>292</v>
      </c>
    </row>
    <row r="140" spans="1:10" ht="11.25" customHeight="1" x14ac:dyDescent="0.2">
      <c r="A140" s="111" t="s">
        <v>705</v>
      </c>
      <c r="B140" s="734">
        <v>1000</v>
      </c>
      <c r="C140" s="734">
        <v>2500</v>
      </c>
      <c r="D140" s="351">
        <v>1000</v>
      </c>
      <c r="E140" s="264">
        <v>2500</v>
      </c>
      <c r="F140" s="401" t="s">
        <v>460</v>
      </c>
      <c r="G140" s="814">
        <v>0.28999999999999998</v>
      </c>
      <c r="H140" s="815">
        <v>22000</v>
      </c>
      <c r="I140" s="786">
        <v>2.96</v>
      </c>
      <c r="J140" s="287">
        <v>9.7972972972972971E-2</v>
      </c>
    </row>
    <row r="141" spans="1:10" ht="11.25" customHeight="1" x14ac:dyDescent="0.2">
      <c r="A141" s="111" t="s">
        <v>706</v>
      </c>
      <c r="B141" s="734">
        <v>639.65388301886787</v>
      </c>
      <c r="C141" s="734">
        <v>639.65388301886787</v>
      </c>
      <c r="D141" s="351">
        <v>1000</v>
      </c>
      <c r="E141" s="264">
        <v>2500</v>
      </c>
      <c r="F141" s="401">
        <v>639.65388301886787</v>
      </c>
      <c r="G141" s="814">
        <v>100</v>
      </c>
      <c r="H141" s="815">
        <v>65127</v>
      </c>
      <c r="I141" s="786">
        <v>12</v>
      </c>
      <c r="J141" s="287">
        <v>8.3333333333333339</v>
      </c>
    </row>
    <row r="142" spans="1:10" ht="11.25" customHeight="1" x14ac:dyDescent="0.2">
      <c r="A142" s="111" t="s">
        <v>421</v>
      </c>
      <c r="B142" s="734">
        <v>500</v>
      </c>
      <c r="C142" s="734">
        <v>1000</v>
      </c>
      <c r="D142" s="351">
        <v>500</v>
      </c>
      <c r="E142" s="264">
        <v>1000</v>
      </c>
      <c r="F142" s="401">
        <v>2160.2214339622642</v>
      </c>
      <c r="G142" s="814">
        <v>22.5</v>
      </c>
      <c r="H142" s="815" t="s">
        <v>292</v>
      </c>
      <c r="I142" s="786" t="s">
        <v>292</v>
      </c>
      <c r="J142" s="287" t="s">
        <v>292</v>
      </c>
    </row>
    <row r="143" spans="1:10" ht="11.25" customHeight="1" x14ac:dyDescent="0.2">
      <c r="A143" s="111" t="s">
        <v>422</v>
      </c>
      <c r="B143" s="734">
        <v>691.10178616352209</v>
      </c>
      <c r="C143" s="734">
        <v>691.10178616352209</v>
      </c>
      <c r="D143" s="351">
        <v>2500</v>
      </c>
      <c r="E143" s="264">
        <v>5000</v>
      </c>
      <c r="F143" s="401">
        <v>691.10178616352209</v>
      </c>
      <c r="G143" s="814">
        <v>77</v>
      </c>
      <c r="H143" s="815">
        <v>1360000</v>
      </c>
      <c r="I143" s="786">
        <v>249</v>
      </c>
      <c r="J143" s="287">
        <v>0.30923694779116467</v>
      </c>
    </row>
    <row r="144" spans="1:10" ht="11.25" customHeight="1" x14ac:dyDescent="0.2">
      <c r="A144" s="111" t="s">
        <v>423</v>
      </c>
      <c r="B144" s="734">
        <v>500</v>
      </c>
      <c r="C144" s="734">
        <v>1000</v>
      </c>
      <c r="D144" s="351">
        <v>500</v>
      </c>
      <c r="E144" s="264">
        <v>1000</v>
      </c>
      <c r="F144" s="401" t="s">
        <v>460</v>
      </c>
      <c r="G144" s="814" t="s">
        <v>292</v>
      </c>
      <c r="H144" s="815" t="s">
        <v>292</v>
      </c>
      <c r="I144" s="786" t="s">
        <v>292</v>
      </c>
      <c r="J144" s="287" t="s">
        <v>292</v>
      </c>
    </row>
    <row r="145" spans="1:10" ht="11.25" customHeight="1" x14ac:dyDescent="0.2">
      <c r="A145" s="111" t="s">
        <v>424</v>
      </c>
      <c r="B145" s="734">
        <v>1000</v>
      </c>
      <c r="C145" s="734">
        <v>2500</v>
      </c>
      <c r="D145" s="351">
        <v>1000</v>
      </c>
      <c r="E145" s="264">
        <v>2500</v>
      </c>
      <c r="F145" s="401" t="s">
        <v>460</v>
      </c>
      <c r="G145" s="814">
        <v>1.2E-2</v>
      </c>
      <c r="H145" s="815">
        <v>0.3</v>
      </c>
      <c r="I145" s="786">
        <v>3.6000000000000001E-5</v>
      </c>
      <c r="J145" s="287">
        <v>333.33333333333331</v>
      </c>
    </row>
    <row r="146" spans="1:10" ht="11.25" customHeight="1" x14ac:dyDescent="0.2">
      <c r="A146" s="134" t="s">
        <v>91</v>
      </c>
      <c r="B146" s="734">
        <v>2500</v>
      </c>
      <c r="C146" s="734">
        <v>5000</v>
      </c>
      <c r="D146" s="351">
        <v>2500</v>
      </c>
      <c r="E146" s="264">
        <v>5000</v>
      </c>
      <c r="F146" s="401" t="s">
        <v>460</v>
      </c>
      <c r="G146" s="814">
        <v>3.7499999999999997E-5</v>
      </c>
      <c r="H146" s="815" t="s">
        <v>292</v>
      </c>
      <c r="I146" s="786" t="s">
        <v>292</v>
      </c>
      <c r="J146" s="287" t="s">
        <v>292</v>
      </c>
    </row>
    <row r="147" spans="1:10" ht="11.25" customHeight="1" x14ac:dyDescent="0.2">
      <c r="A147" s="111" t="s">
        <v>92</v>
      </c>
      <c r="B147" s="734">
        <v>1000</v>
      </c>
      <c r="C147" s="734">
        <v>2500</v>
      </c>
      <c r="D147" s="351">
        <v>1000</v>
      </c>
      <c r="E147" s="264">
        <v>2500</v>
      </c>
      <c r="F147" s="401" t="s">
        <v>460</v>
      </c>
      <c r="G147" s="814">
        <v>2.5799999999999999E-6</v>
      </c>
      <c r="H147" s="815" t="s">
        <v>292</v>
      </c>
      <c r="I147" s="786" t="s">
        <v>292</v>
      </c>
      <c r="J147" s="287" t="s">
        <v>292</v>
      </c>
    </row>
    <row r="148" spans="1:10" ht="11.25" customHeight="1" x14ac:dyDescent="0.2">
      <c r="A148" s="111" t="s">
        <v>93</v>
      </c>
      <c r="B148" s="734">
        <v>500</v>
      </c>
      <c r="C148" s="734">
        <v>1000</v>
      </c>
      <c r="D148" s="351">
        <v>500</v>
      </c>
      <c r="E148" s="264">
        <v>1000</v>
      </c>
      <c r="F148" s="401">
        <v>1395.5380503144659</v>
      </c>
      <c r="G148" s="814">
        <v>3.69</v>
      </c>
      <c r="H148" s="815" t="s">
        <v>292</v>
      </c>
      <c r="I148" s="786" t="s">
        <v>292</v>
      </c>
      <c r="J148" s="287" t="s">
        <v>292</v>
      </c>
    </row>
    <row r="149" spans="1:10" ht="11.25" customHeight="1" x14ac:dyDescent="0.2">
      <c r="A149" s="111" t="s">
        <v>94</v>
      </c>
      <c r="B149" s="734">
        <v>311.17425056603776</v>
      </c>
      <c r="C149" s="734">
        <v>311.17425056603776</v>
      </c>
      <c r="D149" s="351">
        <v>500</v>
      </c>
      <c r="E149" s="264">
        <v>1000</v>
      </c>
      <c r="F149" s="401">
        <v>311.17425056603776</v>
      </c>
      <c r="G149" s="814">
        <v>4.4000000000000004</v>
      </c>
      <c r="H149" s="815" t="s">
        <v>292</v>
      </c>
      <c r="I149" s="786" t="s">
        <v>292</v>
      </c>
      <c r="J149" s="287" t="s">
        <v>292</v>
      </c>
    </row>
    <row r="150" spans="1:10" ht="11.25" customHeight="1" x14ac:dyDescent="0.2">
      <c r="A150" s="111" t="s">
        <v>513</v>
      </c>
      <c r="B150" s="734">
        <v>1000</v>
      </c>
      <c r="C150" s="734">
        <v>2500</v>
      </c>
      <c r="D150" s="351">
        <v>1000</v>
      </c>
      <c r="E150" s="264">
        <v>2500</v>
      </c>
      <c r="F150" s="401" t="s">
        <v>460</v>
      </c>
      <c r="G150" s="814">
        <v>4.5800000000000002E-5</v>
      </c>
      <c r="H150" s="815" t="s">
        <v>292</v>
      </c>
      <c r="I150" s="786" t="s">
        <v>292</v>
      </c>
      <c r="J150" s="287" t="s">
        <v>292</v>
      </c>
    </row>
    <row r="151" spans="1:10" ht="11.25" customHeight="1" x14ac:dyDescent="0.2">
      <c r="A151" s="111" t="s">
        <v>802</v>
      </c>
      <c r="B151" s="734">
        <v>1000</v>
      </c>
      <c r="C151" s="734">
        <v>2500</v>
      </c>
      <c r="D151" s="351">
        <v>1000</v>
      </c>
      <c r="E151" s="264">
        <v>2500</v>
      </c>
      <c r="F151" s="401" t="s">
        <v>460</v>
      </c>
      <c r="G151" s="814">
        <v>6.3999999999999997E-6</v>
      </c>
      <c r="H151" s="815" t="s">
        <v>292</v>
      </c>
      <c r="I151" s="786" t="s">
        <v>292</v>
      </c>
      <c r="J151" s="287" t="s">
        <v>292</v>
      </c>
    </row>
    <row r="152" spans="1:10" ht="11.25" customHeight="1" x14ac:dyDescent="0.2">
      <c r="A152" s="111" t="s">
        <v>514</v>
      </c>
      <c r="B152" s="734">
        <v>1000</v>
      </c>
      <c r="C152" s="734">
        <v>2500</v>
      </c>
      <c r="D152" s="351">
        <v>1000</v>
      </c>
      <c r="E152" s="264">
        <v>2500</v>
      </c>
      <c r="F152" s="401" t="s">
        <v>460</v>
      </c>
      <c r="G152" s="814">
        <v>1.17E-7</v>
      </c>
      <c r="H152" s="815" t="s">
        <v>292</v>
      </c>
      <c r="I152" s="786" t="s">
        <v>292</v>
      </c>
      <c r="J152" s="287" t="s">
        <v>292</v>
      </c>
    </row>
    <row r="153" spans="1:10" ht="11.25" customHeight="1" x14ac:dyDescent="0.2">
      <c r="A153" s="111" t="s">
        <v>516</v>
      </c>
      <c r="B153" s="734">
        <v>1000</v>
      </c>
      <c r="C153" s="734">
        <v>2500</v>
      </c>
      <c r="D153" s="351">
        <v>1000</v>
      </c>
      <c r="E153" s="264">
        <v>2500</v>
      </c>
      <c r="F153" s="401" t="s">
        <v>460</v>
      </c>
      <c r="G153" s="814">
        <v>8.0199999999999994E-6</v>
      </c>
      <c r="H153" s="815" t="s">
        <v>292</v>
      </c>
      <c r="I153" s="786" t="s">
        <v>292</v>
      </c>
      <c r="J153" s="287" t="s">
        <v>292</v>
      </c>
    </row>
    <row r="154" spans="1:10" ht="11.25" customHeight="1" x14ac:dyDescent="0.2">
      <c r="A154" s="111" t="s">
        <v>425</v>
      </c>
      <c r="B154" s="734">
        <v>2500</v>
      </c>
      <c r="C154" s="734">
        <v>5000</v>
      </c>
      <c r="D154" s="351">
        <v>2500</v>
      </c>
      <c r="E154" s="264">
        <v>5000</v>
      </c>
      <c r="F154" s="401" t="s">
        <v>460</v>
      </c>
      <c r="G154" s="814" t="s">
        <v>292</v>
      </c>
      <c r="H154" s="815" t="s">
        <v>292</v>
      </c>
      <c r="I154" s="786" t="s">
        <v>292</v>
      </c>
      <c r="J154" s="287" t="s">
        <v>292</v>
      </c>
    </row>
    <row r="155" spans="1:10" ht="11.25" customHeight="1" x14ac:dyDescent="0.2">
      <c r="A155" s="111" t="s">
        <v>426</v>
      </c>
      <c r="B155" s="734">
        <v>1000</v>
      </c>
      <c r="C155" s="734">
        <v>2500</v>
      </c>
      <c r="D155" s="351">
        <v>1000</v>
      </c>
      <c r="E155" s="264">
        <v>2500</v>
      </c>
      <c r="F155" s="401">
        <v>3859.8471446540889</v>
      </c>
      <c r="G155" s="814">
        <v>2580</v>
      </c>
      <c r="H155" s="815">
        <v>771244</v>
      </c>
      <c r="I155" s="786">
        <v>294</v>
      </c>
      <c r="J155" s="287">
        <v>8.7755102040816322</v>
      </c>
    </row>
    <row r="156" spans="1:10" ht="11.25" customHeight="1" x14ac:dyDescent="0.2">
      <c r="A156" s="111" t="s">
        <v>427</v>
      </c>
      <c r="B156" s="734">
        <v>259.54240000000004</v>
      </c>
      <c r="C156" s="734">
        <v>259.54240000000004</v>
      </c>
      <c r="D156" s="351">
        <v>1000</v>
      </c>
      <c r="E156" s="264">
        <v>2500</v>
      </c>
      <c r="F156" s="401">
        <v>259.54240000000004</v>
      </c>
      <c r="G156" s="814">
        <v>6</v>
      </c>
      <c r="H156" s="815">
        <v>441</v>
      </c>
      <c r="I156" s="786">
        <v>0.1</v>
      </c>
      <c r="J156" s="287">
        <v>60</v>
      </c>
    </row>
    <row r="157" spans="1:10" ht="11.25" customHeight="1" thickBot="1" x14ac:dyDescent="0.25">
      <c r="A157" s="148" t="s">
        <v>428</v>
      </c>
      <c r="B157" s="734">
        <v>2500</v>
      </c>
      <c r="C157" s="734">
        <v>5000</v>
      </c>
      <c r="D157" s="523">
        <v>2500</v>
      </c>
      <c r="E157" s="409">
        <v>5000</v>
      </c>
      <c r="F157" s="401" t="s">
        <v>460</v>
      </c>
      <c r="G157" s="816" t="s">
        <v>292</v>
      </c>
      <c r="H157" s="817" t="s">
        <v>292</v>
      </c>
      <c r="I157" s="818" t="s">
        <v>292</v>
      </c>
      <c r="J157" s="287" t="s">
        <v>292</v>
      </c>
    </row>
    <row r="158" spans="1:10" ht="11.25" customHeight="1" thickTop="1" x14ac:dyDescent="0.2">
      <c r="A158" s="334"/>
      <c r="B158" s="684"/>
      <c r="C158" s="684"/>
      <c r="D158" s="151"/>
      <c r="E158" s="151"/>
      <c r="F158" s="819"/>
      <c r="G158" s="820"/>
      <c r="H158" s="820"/>
      <c r="I158" s="820"/>
      <c r="J158" s="822"/>
    </row>
    <row r="159" spans="1:10" ht="11.25" customHeight="1" x14ac:dyDescent="0.2">
      <c r="A159" s="65" t="s">
        <v>432</v>
      </c>
      <c r="B159" s="256"/>
      <c r="C159" s="256"/>
      <c r="D159" s="109"/>
      <c r="E159" s="109"/>
      <c r="F159" s="411"/>
      <c r="G159" s="443"/>
      <c r="H159" s="443"/>
      <c r="I159" s="443"/>
      <c r="J159" s="321"/>
    </row>
    <row r="160" spans="1:10" ht="11.25" customHeight="1" x14ac:dyDescent="0.2">
      <c r="A160" s="66" t="s">
        <v>433</v>
      </c>
      <c r="B160" s="256"/>
      <c r="C160" s="256"/>
      <c r="D160" s="109"/>
      <c r="E160" s="109"/>
      <c r="F160" s="411"/>
      <c r="G160" s="443"/>
      <c r="H160" s="443"/>
      <c r="I160" s="443"/>
      <c r="J160" s="321"/>
    </row>
    <row r="161" spans="1:12" ht="11.25" customHeight="1" x14ac:dyDescent="0.2">
      <c r="A161" s="255" t="s">
        <v>778</v>
      </c>
      <c r="B161" s="338"/>
      <c r="C161" s="338"/>
      <c r="D161" s="109"/>
      <c r="E161" s="109"/>
      <c r="F161" s="411"/>
      <c r="G161" s="443"/>
      <c r="H161" s="443"/>
      <c r="I161" s="443"/>
      <c r="J161" s="321"/>
    </row>
    <row r="162" spans="1:12" ht="11.25" customHeight="1" x14ac:dyDescent="0.2">
      <c r="A162" s="66" t="s">
        <v>213</v>
      </c>
      <c r="B162" s="256"/>
      <c r="C162" s="256"/>
      <c r="D162" s="109"/>
      <c r="E162" s="109"/>
      <c r="F162" s="411"/>
      <c r="G162" s="443"/>
      <c r="H162" s="443"/>
      <c r="I162" s="443"/>
      <c r="J162" s="321"/>
    </row>
    <row r="163" spans="1:12" ht="11.25" customHeight="1" x14ac:dyDescent="0.2">
      <c r="A163" s="65"/>
      <c r="B163" s="256"/>
      <c r="C163" s="256"/>
      <c r="D163" s="109"/>
      <c r="E163" s="109"/>
      <c r="F163" s="411"/>
      <c r="G163" s="443"/>
      <c r="H163" s="443"/>
      <c r="I163" s="443"/>
      <c r="J163" s="321"/>
    </row>
    <row r="164" spans="1:12" ht="11.25" customHeight="1" x14ac:dyDescent="0.2">
      <c r="A164" s="66" t="s">
        <v>309</v>
      </c>
      <c r="B164" s="338"/>
      <c r="C164" s="338"/>
      <c r="D164" s="109"/>
      <c r="E164" s="109"/>
      <c r="F164" s="411"/>
      <c r="G164" s="443"/>
      <c r="H164" s="443"/>
      <c r="I164" s="443"/>
      <c r="J164" s="321"/>
    </row>
    <row r="165" spans="1:12" ht="11.25" customHeight="1" x14ac:dyDescent="0.2">
      <c r="A165" s="66" t="s">
        <v>313</v>
      </c>
      <c r="B165" s="338"/>
      <c r="C165" s="338"/>
      <c r="D165" s="109"/>
      <c r="E165" s="109"/>
      <c r="F165" s="411"/>
      <c r="G165" s="443"/>
      <c r="H165" s="443"/>
      <c r="I165" s="443"/>
      <c r="J165" s="321"/>
    </row>
    <row r="166" spans="1:12" ht="11.25" customHeight="1" x14ac:dyDescent="0.2">
      <c r="A166" s="66" t="s">
        <v>884</v>
      </c>
      <c r="B166" s="338"/>
      <c r="C166" s="338"/>
      <c r="D166" s="109"/>
      <c r="E166" s="109"/>
      <c r="F166" s="411"/>
      <c r="G166" s="443"/>
      <c r="H166" s="443"/>
      <c r="I166" s="443"/>
      <c r="J166" s="321"/>
    </row>
    <row r="167" spans="1:12" ht="11.25" customHeight="1" x14ac:dyDescent="0.2">
      <c r="A167" s="66" t="s">
        <v>708</v>
      </c>
      <c r="B167" s="338"/>
      <c r="C167" s="338"/>
      <c r="D167" s="338"/>
      <c r="E167" s="338"/>
      <c r="F167" s="560"/>
      <c r="G167" s="67"/>
      <c r="H167" s="67"/>
      <c r="I167" s="67"/>
      <c r="J167" s="337"/>
      <c r="K167" s="112"/>
      <c r="L167" s="112"/>
    </row>
    <row r="168" spans="1:12" ht="11.25" customHeight="1" x14ac:dyDescent="0.2">
      <c r="A168" s="66" t="s">
        <v>666</v>
      </c>
      <c r="B168" s="338"/>
      <c r="C168" s="338"/>
      <c r="D168" s="109"/>
      <c r="E168" s="109"/>
      <c r="F168" s="411"/>
      <c r="G168" s="443"/>
      <c r="H168" s="443"/>
      <c r="I168" s="443"/>
      <c r="J168" s="321"/>
    </row>
    <row r="169" spans="1:12" ht="11.25" customHeight="1" x14ac:dyDescent="0.2">
      <c r="A169" s="66" t="s">
        <v>711</v>
      </c>
      <c r="B169" s="338"/>
      <c r="C169" s="338"/>
      <c r="D169" s="109"/>
      <c r="E169" s="109"/>
      <c r="F169" s="411"/>
      <c r="G169" s="443"/>
      <c r="H169" s="443"/>
      <c r="I169" s="443"/>
      <c r="J169" s="321"/>
    </row>
    <row r="170" spans="1:12" ht="11.25" customHeight="1" x14ac:dyDescent="0.2">
      <c r="A170" s="66" t="s">
        <v>47</v>
      </c>
      <c r="B170" s="338"/>
      <c r="C170" s="338"/>
      <c r="D170" s="109"/>
      <c r="E170" s="109"/>
      <c r="F170" s="411"/>
      <c r="G170" s="443"/>
      <c r="H170" s="443"/>
      <c r="I170" s="443"/>
      <c r="J170" s="321"/>
    </row>
    <row r="171" spans="1:12" ht="11.25" customHeight="1" x14ac:dyDescent="0.2">
      <c r="A171" s="66" t="s">
        <v>48</v>
      </c>
      <c r="B171" s="338"/>
      <c r="C171" s="338"/>
      <c r="D171" s="109"/>
      <c r="E171" s="109"/>
      <c r="F171" s="411"/>
      <c r="G171" s="443"/>
      <c r="H171" s="443"/>
      <c r="I171" s="443"/>
      <c r="J171" s="321"/>
    </row>
    <row r="172" spans="1:12" ht="11.25" customHeight="1" x14ac:dyDescent="0.2">
      <c r="A172" s="66" t="s">
        <v>709</v>
      </c>
      <c r="B172" s="338"/>
      <c r="C172" s="338"/>
      <c r="D172" s="109"/>
      <c r="E172" s="109"/>
      <c r="F172" s="411"/>
      <c r="G172" s="443"/>
      <c r="H172" s="443"/>
      <c r="I172" s="443"/>
      <c r="J172" s="321"/>
    </row>
    <row r="173" spans="1:12" ht="11.25" customHeight="1" x14ac:dyDescent="0.2">
      <c r="A173" s="66" t="s">
        <v>650</v>
      </c>
      <c r="B173" s="338"/>
      <c r="C173" s="338"/>
      <c r="D173" s="109"/>
      <c r="E173" s="109"/>
      <c r="F173" s="411"/>
      <c r="G173" s="443"/>
      <c r="H173" s="443"/>
      <c r="I173" s="443"/>
      <c r="J173" s="321"/>
    </row>
    <row r="174" spans="1:12" ht="11.25" customHeight="1" x14ac:dyDescent="0.2">
      <c r="A174" s="957" t="s">
        <v>909</v>
      </c>
      <c r="B174" s="955"/>
      <c r="C174" s="955"/>
      <c r="D174" s="955"/>
      <c r="E174" s="955"/>
      <c r="F174" s="955"/>
      <c r="G174" s="955"/>
      <c r="H174" s="955"/>
      <c r="I174" s="955"/>
      <c r="J174" s="956"/>
    </row>
    <row r="175" spans="1:12" ht="11.25" customHeight="1" x14ac:dyDescent="0.2">
      <c r="A175" s="958"/>
      <c r="B175" s="955"/>
      <c r="C175" s="955"/>
      <c r="D175" s="955"/>
      <c r="E175" s="955"/>
      <c r="F175" s="955"/>
      <c r="G175" s="955"/>
      <c r="H175" s="955"/>
      <c r="I175" s="955"/>
      <c r="J175" s="956"/>
    </row>
    <row r="176" spans="1:12" ht="11.25" customHeight="1" x14ac:dyDescent="0.2">
      <c r="A176" s="254" t="s">
        <v>229</v>
      </c>
      <c r="B176" s="823"/>
      <c r="C176" s="823"/>
      <c r="D176" s="823"/>
      <c r="E176" s="823"/>
      <c r="F176" s="823"/>
      <c r="G176" s="823"/>
      <c r="H176" s="823"/>
      <c r="I176" s="823"/>
      <c r="J176" s="824"/>
    </row>
    <row r="177" spans="1:10" ht="11.25" customHeight="1" x14ac:dyDescent="0.2">
      <c r="A177" s="65" t="s">
        <v>49</v>
      </c>
      <c r="B177" s="823"/>
      <c r="C177" s="823"/>
      <c r="D177" s="823"/>
      <c r="E177" s="823"/>
      <c r="F177" s="823"/>
      <c r="G177" s="823"/>
      <c r="H177" s="823"/>
      <c r="I177" s="823"/>
      <c r="J177" s="824"/>
    </row>
    <row r="178" spans="1:10" ht="11.25" customHeight="1" x14ac:dyDescent="0.2">
      <c r="A178" s="115" t="s">
        <v>50</v>
      </c>
      <c r="B178" s="339"/>
      <c r="C178" s="339"/>
      <c r="D178" s="109"/>
      <c r="E178" s="109"/>
      <c r="F178" s="411"/>
      <c r="G178" s="443"/>
      <c r="H178" s="443"/>
      <c r="I178" s="443"/>
      <c r="J178" s="321"/>
    </row>
    <row r="179" spans="1:10" ht="11.25" customHeight="1" x14ac:dyDescent="0.2">
      <c r="A179" s="115" t="s">
        <v>812</v>
      </c>
      <c r="B179" s="339"/>
      <c r="C179" s="339"/>
      <c r="D179" s="109"/>
      <c r="E179" s="109"/>
      <c r="F179" s="411"/>
      <c r="G179" s="443"/>
      <c r="H179" s="443"/>
      <c r="I179" s="443"/>
      <c r="J179" s="321"/>
    </row>
    <row r="180" spans="1:10" ht="11.25" customHeight="1" x14ac:dyDescent="0.2">
      <c r="A180" s="115" t="s">
        <v>813</v>
      </c>
      <c r="B180" s="339"/>
      <c r="C180" s="339"/>
      <c r="D180" s="109"/>
      <c r="E180" s="109"/>
      <c r="F180" s="411"/>
      <c r="G180" s="443"/>
      <c r="H180" s="443"/>
      <c r="I180" s="443"/>
      <c r="J180" s="321"/>
    </row>
    <row r="181" spans="1:10" ht="11.25" customHeight="1" x14ac:dyDescent="0.2">
      <c r="A181" s="66" t="s">
        <v>731</v>
      </c>
      <c r="B181" s="338"/>
      <c r="C181" s="338"/>
      <c r="D181" s="109"/>
      <c r="E181" s="109"/>
      <c r="F181" s="411"/>
      <c r="G181" s="443"/>
      <c r="H181" s="443"/>
      <c r="I181" s="443"/>
      <c r="J181" s="321"/>
    </row>
    <row r="182" spans="1:10" ht="11.25" customHeight="1" thickBot="1" x14ac:dyDescent="0.25">
      <c r="A182" s="68" t="s">
        <v>710</v>
      </c>
      <c r="B182" s="449"/>
      <c r="C182" s="449"/>
      <c r="D182" s="114"/>
      <c r="E182" s="114"/>
      <c r="F182" s="825"/>
      <c r="G182" s="826"/>
      <c r="H182" s="826"/>
      <c r="I182" s="826"/>
      <c r="J182" s="827"/>
    </row>
    <row r="183" spans="1:10" ht="13.5" thickTop="1" x14ac:dyDescent="0.2"/>
  </sheetData>
  <sheetProtection algorithmName="SHA-512" hashValue="YLXwuH+WPIuQxCbaJYgbII8Iqg+hr8HSygf9x67jikfqqoysi3obRmZVkS+6zfDJaqPobVGyJZfsojp3T/Pq3g==" saltValue="N8FJugqxb2L4RdMnOBR6fA==" spinCount="100000" sheet="1" objects="1" scenarios="1"/>
  <mergeCells count="1">
    <mergeCell ref="A174:J175"/>
  </mergeCells>
  <phoneticPr fontId="0" type="noConversion"/>
  <printOptions horizontalCentered="1"/>
  <pageMargins left="0.17" right="0.16" top="0.53" bottom="1" header="0.5" footer="0.5"/>
  <pageSetup scale="77" fitToHeight="4" orientation="landscape" r:id="rId1"/>
  <headerFooter alignWithMargins="0">
    <oddFooter>&amp;LHawai'i DOH
Fall 2017&amp;C&amp;8Page &amp;P of &amp;N&amp;R&amp;A</oddFooter>
  </headerFooter>
  <rowBreaks count="1" manualBreakCount="1">
    <brk id="15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L172"/>
  <sheetViews>
    <sheetView zoomScaleNormal="100" workbookViewId="0">
      <pane ySplit="2220" topLeftCell="A4" activePane="bottomLeft"/>
      <selection activeCell="I16" sqref="I16"/>
      <selection pane="bottomLeft" activeCell="I16" sqref="I16"/>
    </sheetView>
  </sheetViews>
  <sheetFormatPr defaultColWidth="9.140625" defaultRowHeight="12.75" x14ac:dyDescent="0.2"/>
  <cols>
    <col min="1" max="1" width="40.7109375" style="112" customWidth="1"/>
    <col min="2" max="2" width="12.5703125" style="116" customWidth="1"/>
    <col min="3" max="3" width="20.7109375" style="580" customWidth="1"/>
    <col min="4" max="5" width="12.5703125" style="116" customWidth="1"/>
    <col min="6" max="6" width="13.5703125" style="116" customWidth="1"/>
    <col min="7" max="7" width="12.5703125" style="116" customWidth="1"/>
    <col min="8" max="8" width="9" style="122"/>
    <col min="9" max="9" width="14.140625" style="122" customWidth="1"/>
    <col min="10" max="10" width="9" style="122"/>
    <col min="11" max="11" width="10.5703125" style="122" customWidth="1"/>
    <col min="12" max="12" width="9.140625" style="836"/>
    <col min="13" max="16384" width="9.140625" style="112"/>
  </cols>
  <sheetData>
    <row r="1" spans="1:12" s="107" customFormat="1" ht="47.25" x14ac:dyDescent="0.25">
      <c r="A1" s="626" t="s">
        <v>157</v>
      </c>
      <c r="B1" s="363"/>
      <c r="C1" s="363"/>
      <c r="D1" s="363"/>
      <c r="E1" s="363"/>
      <c r="F1" s="364"/>
      <c r="G1" s="363"/>
      <c r="H1" s="122"/>
      <c r="I1" s="122"/>
      <c r="J1" s="122"/>
      <c r="K1" s="122"/>
      <c r="L1" s="832"/>
    </row>
    <row r="2" spans="1:12" s="107" customFormat="1" ht="15.95" customHeight="1" thickBot="1" x14ac:dyDescent="0.25">
      <c r="A2" s="565"/>
      <c r="B2" s="363"/>
      <c r="C2" s="566"/>
      <c r="D2" s="363"/>
      <c r="E2" s="363"/>
      <c r="F2" s="364"/>
      <c r="G2" s="363"/>
      <c r="H2" s="122"/>
      <c r="I2" s="122"/>
      <c r="J2" s="122"/>
      <c r="K2" s="122"/>
      <c r="L2" s="832"/>
    </row>
    <row r="3" spans="1:12" s="110" customFormat="1" ht="35.25" thickTop="1" thickBot="1" x14ac:dyDescent="0.25">
      <c r="A3" s="599" t="s">
        <v>194</v>
      </c>
      <c r="B3" s="600" t="s">
        <v>161</v>
      </c>
      <c r="C3" s="730" t="s">
        <v>429</v>
      </c>
      <c r="D3" s="833" t="s">
        <v>333</v>
      </c>
      <c r="E3" s="834" t="s">
        <v>334</v>
      </c>
      <c r="F3" s="834" t="s">
        <v>429</v>
      </c>
      <c r="G3" s="358" t="s">
        <v>335</v>
      </c>
      <c r="H3" s="122"/>
      <c r="I3" s="122"/>
      <c r="J3" s="122"/>
      <c r="K3" s="122"/>
      <c r="L3" s="835"/>
    </row>
    <row r="4" spans="1:12" s="110" customFormat="1" ht="11.25" customHeight="1" x14ac:dyDescent="0.2">
      <c r="A4" s="138" t="s">
        <v>477</v>
      </c>
      <c r="B4" s="736">
        <v>20</v>
      </c>
      <c r="C4" s="735" t="s">
        <v>1048</v>
      </c>
      <c r="D4" s="347">
        <v>1950</v>
      </c>
      <c r="E4" s="263">
        <v>20</v>
      </c>
      <c r="F4" s="712" t="s">
        <v>336</v>
      </c>
      <c r="G4" s="737">
        <v>50000</v>
      </c>
      <c r="H4" s="122"/>
      <c r="I4" s="122"/>
      <c r="J4" s="122"/>
      <c r="K4" s="122"/>
      <c r="L4" s="835"/>
    </row>
    <row r="5" spans="1:12" s="110" customFormat="1" ht="11.25" customHeight="1" x14ac:dyDescent="0.2">
      <c r="A5" s="111" t="s">
        <v>478</v>
      </c>
      <c r="B5" s="736">
        <v>1965</v>
      </c>
      <c r="C5" s="735" t="s">
        <v>1049</v>
      </c>
      <c r="D5" s="351">
        <v>1965</v>
      </c>
      <c r="E5" s="263" t="s">
        <v>292</v>
      </c>
      <c r="F5" s="712" t="s">
        <v>292</v>
      </c>
      <c r="G5" s="737">
        <v>50000</v>
      </c>
      <c r="H5" s="122"/>
      <c r="I5" s="122"/>
      <c r="J5" s="122"/>
      <c r="K5" s="122"/>
      <c r="L5" s="835"/>
    </row>
    <row r="6" spans="1:12" s="110" customFormat="1" ht="11.25" customHeight="1" x14ac:dyDescent="0.2">
      <c r="A6" s="111" t="s">
        <v>479</v>
      </c>
      <c r="B6" s="736">
        <v>20000</v>
      </c>
      <c r="C6" s="735" t="s">
        <v>1048</v>
      </c>
      <c r="D6" s="351">
        <v>500000000</v>
      </c>
      <c r="E6" s="263">
        <v>20000</v>
      </c>
      <c r="F6" s="712" t="s">
        <v>238</v>
      </c>
      <c r="G6" s="737">
        <v>50000</v>
      </c>
      <c r="H6" s="122"/>
      <c r="I6" s="122"/>
      <c r="J6" s="122"/>
      <c r="K6" s="122"/>
      <c r="L6" s="835"/>
    </row>
    <row r="7" spans="1:12" s="110" customFormat="1" ht="11.25" customHeight="1" x14ac:dyDescent="0.2">
      <c r="A7" s="111" t="s">
        <v>480</v>
      </c>
      <c r="B7" s="736">
        <v>8.5</v>
      </c>
      <c r="C7" s="735" t="s">
        <v>1049</v>
      </c>
      <c r="D7" s="351">
        <v>8.5</v>
      </c>
      <c r="E7" s="263">
        <v>17</v>
      </c>
      <c r="F7" s="712" t="s">
        <v>336</v>
      </c>
      <c r="G7" s="737">
        <v>50000</v>
      </c>
      <c r="H7" s="122"/>
      <c r="I7" s="122"/>
      <c r="J7" s="122"/>
      <c r="K7" s="122"/>
      <c r="L7" s="835"/>
    </row>
    <row r="8" spans="1:12" s="110" customFormat="1" ht="11.25" customHeight="1" x14ac:dyDescent="0.2">
      <c r="A8" s="111" t="s">
        <v>133</v>
      </c>
      <c r="B8" s="736">
        <v>50000</v>
      </c>
      <c r="C8" s="735" t="s">
        <v>335</v>
      </c>
      <c r="D8" s="351">
        <v>104500</v>
      </c>
      <c r="E8" s="263" t="s">
        <v>292</v>
      </c>
      <c r="F8" s="712" t="s">
        <v>292</v>
      </c>
      <c r="G8" s="737">
        <v>50000</v>
      </c>
      <c r="H8" s="122"/>
      <c r="I8" s="122"/>
      <c r="J8" s="122"/>
      <c r="K8" s="122"/>
      <c r="L8" s="835"/>
    </row>
    <row r="9" spans="1:12" s="110" customFormat="1" ht="11.25" customHeight="1" x14ac:dyDescent="0.2">
      <c r="A9" s="134" t="s">
        <v>134</v>
      </c>
      <c r="B9" s="736">
        <v>50000</v>
      </c>
      <c r="C9" s="735" t="s">
        <v>335</v>
      </c>
      <c r="D9" s="351">
        <v>610000</v>
      </c>
      <c r="E9" s="263" t="s">
        <v>292</v>
      </c>
      <c r="F9" s="712" t="s">
        <v>292</v>
      </c>
      <c r="G9" s="737">
        <v>50000</v>
      </c>
      <c r="H9" s="122"/>
      <c r="I9" s="122"/>
      <c r="J9" s="122"/>
      <c r="K9" s="122"/>
      <c r="L9" s="835"/>
    </row>
    <row r="10" spans="1:12" s="110" customFormat="1" ht="11.25" customHeight="1" x14ac:dyDescent="0.2">
      <c r="A10" s="134" t="s">
        <v>68</v>
      </c>
      <c r="B10" s="736">
        <v>50000</v>
      </c>
      <c r="C10" s="735" t="s">
        <v>335</v>
      </c>
      <c r="D10" s="351">
        <v>610000</v>
      </c>
      <c r="E10" s="263" t="s">
        <v>292</v>
      </c>
      <c r="F10" s="712" t="s">
        <v>292</v>
      </c>
      <c r="G10" s="737">
        <v>50000</v>
      </c>
      <c r="H10" s="122"/>
      <c r="I10" s="122"/>
      <c r="J10" s="122"/>
      <c r="K10" s="122"/>
      <c r="L10" s="835"/>
    </row>
    <row r="11" spans="1:12" s="110" customFormat="1" ht="11.25" customHeight="1" x14ac:dyDescent="0.2">
      <c r="A11" s="111" t="s">
        <v>481</v>
      </c>
      <c r="B11" s="736">
        <v>21.5</v>
      </c>
      <c r="C11" s="735" t="s">
        <v>1049</v>
      </c>
      <c r="D11" s="351">
        <v>21.5</v>
      </c>
      <c r="E11" s="263" t="s">
        <v>292</v>
      </c>
      <c r="F11" s="712" t="s">
        <v>292</v>
      </c>
      <c r="G11" s="737">
        <v>50000</v>
      </c>
      <c r="H11" s="122"/>
      <c r="I11" s="122"/>
      <c r="J11" s="122"/>
      <c r="K11" s="122"/>
      <c r="L11" s="835"/>
    </row>
    <row r="12" spans="1:12" s="110" customFormat="1" ht="11.25" customHeight="1" x14ac:dyDescent="0.2">
      <c r="A12" s="111" t="s">
        <v>482</v>
      </c>
      <c r="B12" s="736">
        <v>50000</v>
      </c>
      <c r="C12" s="735" t="s">
        <v>335</v>
      </c>
      <c r="D12" s="351" t="s">
        <v>816</v>
      </c>
      <c r="E12" s="263" t="s">
        <v>292</v>
      </c>
      <c r="F12" s="712" t="s">
        <v>292</v>
      </c>
      <c r="G12" s="737">
        <v>50000</v>
      </c>
      <c r="H12" s="122"/>
      <c r="I12" s="122"/>
      <c r="J12" s="122"/>
      <c r="K12" s="122"/>
      <c r="L12" s="835"/>
    </row>
    <row r="13" spans="1:12" s="110" customFormat="1" ht="11.25" customHeight="1" x14ac:dyDescent="0.2">
      <c r="A13" s="111" t="s">
        <v>584</v>
      </c>
      <c r="B13" s="736">
        <v>50000</v>
      </c>
      <c r="C13" s="735" t="s">
        <v>335</v>
      </c>
      <c r="D13" s="351" t="s">
        <v>816</v>
      </c>
      <c r="E13" s="263" t="s">
        <v>292</v>
      </c>
      <c r="F13" s="712" t="s">
        <v>292</v>
      </c>
      <c r="G13" s="737">
        <v>50000</v>
      </c>
      <c r="H13" s="122"/>
      <c r="I13" s="122"/>
      <c r="J13" s="122"/>
      <c r="K13" s="122"/>
      <c r="L13" s="835"/>
    </row>
    <row r="14" spans="1:12" s="110" customFormat="1" ht="11.25" customHeight="1" x14ac:dyDescent="0.2">
      <c r="A14" s="111" t="s">
        <v>69</v>
      </c>
      <c r="B14" s="736">
        <v>20</v>
      </c>
      <c r="C14" s="735" t="s">
        <v>1048</v>
      </c>
      <c r="D14" s="351">
        <v>17500</v>
      </c>
      <c r="E14" s="263">
        <v>20</v>
      </c>
      <c r="F14" s="712" t="s">
        <v>874</v>
      </c>
      <c r="G14" s="737">
        <v>50000</v>
      </c>
      <c r="H14" s="122"/>
      <c r="I14" s="122"/>
      <c r="J14" s="122"/>
      <c r="K14" s="122"/>
      <c r="L14" s="835"/>
    </row>
    <row r="15" spans="1:12" s="110" customFormat="1" ht="11.25" customHeight="1" x14ac:dyDescent="0.2">
      <c r="A15" s="111" t="s">
        <v>585</v>
      </c>
      <c r="B15" s="736">
        <v>50000</v>
      </c>
      <c r="C15" s="735" t="s">
        <v>335</v>
      </c>
      <c r="D15" s="351" t="s">
        <v>816</v>
      </c>
      <c r="E15" s="263" t="s">
        <v>292</v>
      </c>
      <c r="F15" s="712" t="s">
        <v>292</v>
      </c>
      <c r="G15" s="737">
        <v>50000</v>
      </c>
      <c r="H15" s="122"/>
      <c r="I15" s="122"/>
      <c r="J15" s="122"/>
      <c r="K15" s="122"/>
      <c r="L15" s="835"/>
    </row>
    <row r="16" spans="1:12" s="110" customFormat="1" ht="11.25" customHeight="1" x14ac:dyDescent="0.2">
      <c r="A16" s="111" t="s">
        <v>964</v>
      </c>
      <c r="B16" s="736">
        <v>1900</v>
      </c>
      <c r="C16" s="735" t="s">
        <v>1049</v>
      </c>
      <c r="D16" s="351">
        <v>1900</v>
      </c>
      <c r="E16" s="263" t="s">
        <v>292</v>
      </c>
      <c r="F16" s="712" t="s">
        <v>292</v>
      </c>
      <c r="G16" s="737">
        <v>50000</v>
      </c>
      <c r="H16" s="122"/>
      <c r="I16" s="122"/>
      <c r="J16" s="122"/>
      <c r="K16" s="122"/>
      <c r="L16" s="835"/>
    </row>
    <row r="17" spans="1:12" s="110" customFormat="1" ht="11.25" customHeight="1" x14ac:dyDescent="0.2">
      <c r="A17" s="111" t="s">
        <v>586</v>
      </c>
      <c r="B17" s="736">
        <v>170</v>
      </c>
      <c r="C17" s="735" t="s">
        <v>1048</v>
      </c>
      <c r="D17" s="351">
        <v>895000</v>
      </c>
      <c r="E17" s="263">
        <v>170</v>
      </c>
      <c r="F17" s="712" t="s">
        <v>238</v>
      </c>
      <c r="G17" s="737">
        <v>50000</v>
      </c>
      <c r="H17" s="122"/>
      <c r="I17" s="122"/>
      <c r="J17" s="122"/>
      <c r="K17" s="122"/>
      <c r="L17" s="835"/>
    </row>
    <row r="18" spans="1:12" s="110" customFormat="1" ht="11.25" customHeight="1" x14ac:dyDescent="0.2">
      <c r="A18" s="111" t="s">
        <v>587</v>
      </c>
      <c r="B18" s="736">
        <v>4.7</v>
      </c>
      <c r="C18" s="735" t="s">
        <v>1049</v>
      </c>
      <c r="D18" s="351">
        <v>4.7</v>
      </c>
      <c r="E18" s="263" t="s">
        <v>292</v>
      </c>
      <c r="F18" s="712" t="s">
        <v>292</v>
      </c>
      <c r="G18" s="737">
        <v>50000</v>
      </c>
      <c r="H18" s="122"/>
      <c r="I18" s="122"/>
      <c r="J18" s="122"/>
      <c r="K18" s="122"/>
      <c r="L18" s="835"/>
    </row>
    <row r="19" spans="1:12" s="110" customFormat="1" ht="11.25" customHeight="1" x14ac:dyDescent="0.2">
      <c r="A19" s="111" t="s">
        <v>588</v>
      </c>
      <c r="B19" s="736">
        <v>0.8</v>
      </c>
      <c r="C19" s="735" t="s">
        <v>1049</v>
      </c>
      <c r="D19" s="351">
        <v>0.8</v>
      </c>
      <c r="E19" s="263" t="s">
        <v>292</v>
      </c>
      <c r="F19" s="712" t="s">
        <v>292</v>
      </c>
      <c r="G19" s="737">
        <v>50000</v>
      </c>
      <c r="H19" s="122"/>
      <c r="I19" s="122"/>
      <c r="J19" s="122"/>
      <c r="K19" s="122"/>
      <c r="L19" s="835"/>
    </row>
    <row r="20" spans="1:12" s="110" customFormat="1" ht="11.25" customHeight="1" x14ac:dyDescent="0.2">
      <c r="A20" s="111" t="s">
        <v>589</v>
      </c>
      <c r="B20" s="736">
        <v>0.75</v>
      </c>
      <c r="C20" s="735" t="s">
        <v>1049</v>
      </c>
      <c r="D20" s="351">
        <v>0.75</v>
      </c>
      <c r="E20" s="263" t="s">
        <v>292</v>
      </c>
      <c r="F20" s="712" t="s">
        <v>292</v>
      </c>
      <c r="G20" s="737">
        <v>50000</v>
      </c>
      <c r="H20" s="122"/>
      <c r="I20" s="122"/>
      <c r="J20" s="122"/>
      <c r="K20" s="122"/>
      <c r="L20" s="835"/>
    </row>
    <row r="21" spans="1:12" s="110" customFormat="1" ht="11.25" customHeight="1" x14ac:dyDescent="0.2">
      <c r="A21" s="111" t="s">
        <v>590</v>
      </c>
      <c r="B21" s="736">
        <v>0.12999999999999998</v>
      </c>
      <c r="C21" s="735" t="s">
        <v>1049</v>
      </c>
      <c r="D21" s="351">
        <v>0.12999999999999998</v>
      </c>
      <c r="E21" s="263" t="s">
        <v>292</v>
      </c>
      <c r="F21" s="712" t="s">
        <v>292</v>
      </c>
      <c r="G21" s="737">
        <v>50000</v>
      </c>
      <c r="H21" s="122"/>
      <c r="I21" s="122"/>
      <c r="J21" s="122"/>
      <c r="K21" s="122"/>
      <c r="L21" s="835"/>
    </row>
    <row r="22" spans="1:12" s="110" customFormat="1" ht="11.25" customHeight="1" x14ac:dyDescent="0.2">
      <c r="A22" s="111" t="s">
        <v>591</v>
      </c>
      <c r="B22" s="736">
        <v>0.4</v>
      </c>
      <c r="C22" s="735" t="s">
        <v>1049</v>
      </c>
      <c r="D22" s="351">
        <v>0.4</v>
      </c>
      <c r="E22" s="263" t="s">
        <v>292</v>
      </c>
      <c r="F22" s="712" t="s">
        <v>292</v>
      </c>
      <c r="G22" s="737">
        <v>50000</v>
      </c>
      <c r="H22" s="122"/>
      <c r="I22" s="122"/>
      <c r="J22" s="122"/>
      <c r="K22" s="122"/>
      <c r="L22" s="835"/>
    </row>
    <row r="23" spans="1:12" s="110" customFormat="1" ht="11.25" customHeight="1" x14ac:dyDescent="0.2">
      <c r="A23" s="111" t="s">
        <v>100</v>
      </c>
      <c r="B23" s="736">
        <v>50000</v>
      </c>
      <c r="C23" s="735" t="s">
        <v>335</v>
      </c>
      <c r="D23" s="351" t="s">
        <v>816</v>
      </c>
      <c r="E23" s="263" t="s">
        <v>292</v>
      </c>
      <c r="F23" s="712" t="s">
        <v>292</v>
      </c>
      <c r="G23" s="737">
        <v>50000</v>
      </c>
      <c r="H23" s="122"/>
      <c r="I23" s="122"/>
      <c r="J23" s="122"/>
      <c r="K23" s="122"/>
      <c r="L23" s="835"/>
    </row>
    <row r="24" spans="1:12" s="110" customFormat="1" ht="11.25" customHeight="1" x14ac:dyDescent="0.2">
      <c r="A24" s="111" t="s">
        <v>195</v>
      </c>
      <c r="B24" s="736">
        <v>0.5</v>
      </c>
      <c r="C24" s="735" t="s">
        <v>1048</v>
      </c>
      <c r="D24" s="351">
        <v>3740</v>
      </c>
      <c r="E24" s="263">
        <v>0.5</v>
      </c>
      <c r="F24" s="712" t="s">
        <v>238</v>
      </c>
      <c r="G24" s="737">
        <v>50000</v>
      </c>
      <c r="H24" s="122"/>
      <c r="I24" s="122"/>
      <c r="J24" s="122"/>
      <c r="K24" s="122"/>
      <c r="L24" s="835"/>
    </row>
    <row r="25" spans="1:12" s="110" customFormat="1" ht="11.25" customHeight="1" x14ac:dyDescent="0.2">
      <c r="A25" s="111" t="s">
        <v>101</v>
      </c>
      <c r="B25" s="736">
        <v>360</v>
      </c>
      <c r="C25" s="735" t="s">
        <v>1048</v>
      </c>
      <c r="D25" s="351">
        <v>8600000</v>
      </c>
      <c r="E25" s="263">
        <v>360</v>
      </c>
      <c r="F25" s="712" t="s">
        <v>238</v>
      </c>
      <c r="G25" s="737">
        <v>50000</v>
      </c>
      <c r="H25" s="122"/>
      <c r="I25" s="122"/>
      <c r="J25" s="122"/>
      <c r="K25" s="122"/>
      <c r="L25" s="835"/>
    </row>
    <row r="26" spans="1:12" s="110" customFormat="1" ht="11.25" customHeight="1" x14ac:dyDescent="0.2">
      <c r="A26" s="353" t="s">
        <v>927</v>
      </c>
      <c r="B26" s="736">
        <v>320</v>
      </c>
      <c r="C26" s="735" t="s">
        <v>1048</v>
      </c>
      <c r="D26" s="351">
        <v>850000</v>
      </c>
      <c r="E26" s="263">
        <v>320</v>
      </c>
      <c r="F26" s="712" t="s">
        <v>336</v>
      </c>
      <c r="G26" s="737">
        <v>50000</v>
      </c>
      <c r="H26" s="122"/>
      <c r="I26" s="122"/>
      <c r="J26" s="122"/>
      <c r="K26" s="122"/>
      <c r="L26" s="835"/>
    </row>
    <row r="27" spans="1:12" s="110" customFormat="1" ht="11.25" customHeight="1" x14ac:dyDescent="0.2">
      <c r="A27" s="111" t="s">
        <v>102</v>
      </c>
      <c r="B27" s="736">
        <v>135</v>
      </c>
      <c r="C27" s="735" t="s">
        <v>1049</v>
      </c>
      <c r="D27" s="351">
        <v>135</v>
      </c>
      <c r="E27" s="263" t="s">
        <v>292</v>
      </c>
      <c r="F27" s="712" t="s">
        <v>292</v>
      </c>
      <c r="G27" s="737">
        <v>50000</v>
      </c>
      <c r="H27" s="122"/>
      <c r="I27" s="122"/>
      <c r="J27" s="122"/>
      <c r="K27" s="122"/>
      <c r="L27" s="835"/>
    </row>
    <row r="28" spans="1:12" s="110" customFormat="1" ht="11.25" customHeight="1" x14ac:dyDescent="0.2">
      <c r="A28" s="111" t="s">
        <v>103</v>
      </c>
      <c r="B28" s="736">
        <v>50000</v>
      </c>
      <c r="C28" s="735" t="s">
        <v>335</v>
      </c>
      <c r="D28" s="351" t="s">
        <v>816</v>
      </c>
      <c r="E28" s="263" t="s">
        <v>292</v>
      </c>
      <c r="F28" s="712" t="s">
        <v>292</v>
      </c>
      <c r="G28" s="737">
        <v>50000</v>
      </c>
      <c r="H28" s="122"/>
      <c r="I28" s="122"/>
      <c r="J28" s="122"/>
      <c r="K28" s="122"/>
      <c r="L28" s="835"/>
    </row>
    <row r="29" spans="1:12" s="110" customFormat="1" ht="11.25" customHeight="1" x14ac:dyDescent="0.2">
      <c r="A29" s="111" t="s">
        <v>104</v>
      </c>
      <c r="B29" s="736">
        <v>50000</v>
      </c>
      <c r="C29" s="735" t="s">
        <v>335</v>
      </c>
      <c r="D29" s="351">
        <v>1516000</v>
      </c>
      <c r="E29" s="263" t="s">
        <v>292</v>
      </c>
      <c r="F29" s="712" t="s">
        <v>292</v>
      </c>
      <c r="G29" s="737">
        <v>50000</v>
      </c>
      <c r="H29" s="122"/>
      <c r="I29" s="122"/>
      <c r="J29" s="122"/>
      <c r="K29" s="122"/>
      <c r="L29" s="835"/>
    </row>
    <row r="30" spans="1:12" s="110" customFormat="1" ht="11.25" customHeight="1" x14ac:dyDescent="0.2">
      <c r="A30" s="111" t="s">
        <v>105</v>
      </c>
      <c r="B30" s="736">
        <v>510</v>
      </c>
      <c r="C30" s="735" t="s">
        <v>1048</v>
      </c>
      <c r="D30" s="351">
        <v>1550000</v>
      </c>
      <c r="E30" s="263">
        <v>510</v>
      </c>
      <c r="F30" s="712" t="s">
        <v>238</v>
      </c>
      <c r="G30" s="737">
        <v>50000</v>
      </c>
      <c r="H30" s="122"/>
      <c r="I30" s="122"/>
      <c r="J30" s="122"/>
      <c r="K30" s="122"/>
      <c r="L30" s="835"/>
    </row>
    <row r="31" spans="1:12" s="110" customFormat="1" ht="11.25" customHeight="1" x14ac:dyDescent="0.2">
      <c r="A31" s="111" t="s">
        <v>106</v>
      </c>
      <c r="B31" s="736">
        <v>50000</v>
      </c>
      <c r="C31" s="735" t="s">
        <v>335</v>
      </c>
      <c r="D31" s="351">
        <v>7600000</v>
      </c>
      <c r="E31" s="263" t="s">
        <v>292</v>
      </c>
      <c r="F31" s="712" t="s">
        <v>292</v>
      </c>
      <c r="G31" s="737">
        <v>50000</v>
      </c>
      <c r="H31" s="122"/>
      <c r="I31" s="122"/>
      <c r="J31" s="122"/>
      <c r="K31" s="122"/>
      <c r="L31" s="835"/>
    </row>
    <row r="32" spans="1:12" s="110" customFormat="1" ht="11.25" customHeight="1" x14ac:dyDescent="0.2">
      <c r="A32" s="111" t="s">
        <v>107</v>
      </c>
      <c r="B32" s="736">
        <v>50000</v>
      </c>
      <c r="C32" s="735" t="s">
        <v>335</v>
      </c>
      <c r="D32" s="351" t="s">
        <v>816</v>
      </c>
      <c r="E32" s="263" t="s">
        <v>292</v>
      </c>
      <c r="F32" s="712" t="s">
        <v>292</v>
      </c>
      <c r="G32" s="737">
        <v>50000</v>
      </c>
      <c r="H32" s="122"/>
      <c r="I32" s="122"/>
      <c r="J32" s="122"/>
      <c r="K32" s="122"/>
      <c r="L32" s="835"/>
    </row>
    <row r="33" spans="1:12" s="110" customFormat="1" ht="11.25" customHeight="1" x14ac:dyDescent="0.2">
      <c r="A33" s="111" t="s">
        <v>108</v>
      </c>
      <c r="B33" s="736">
        <v>520</v>
      </c>
      <c r="C33" s="735" t="s">
        <v>1048</v>
      </c>
      <c r="D33" s="351">
        <v>396500</v>
      </c>
      <c r="E33" s="263">
        <v>520</v>
      </c>
      <c r="F33" s="712" t="s">
        <v>238</v>
      </c>
      <c r="G33" s="737">
        <v>50000</v>
      </c>
      <c r="H33" s="122"/>
      <c r="I33" s="122"/>
      <c r="J33" s="122"/>
      <c r="K33" s="122"/>
      <c r="L33" s="835"/>
    </row>
    <row r="34" spans="1:12" s="110" customFormat="1" ht="11.25" customHeight="1" x14ac:dyDescent="0.2">
      <c r="A34" s="111" t="s">
        <v>524</v>
      </c>
      <c r="B34" s="736">
        <v>2.5</v>
      </c>
      <c r="C34" s="735" t="s">
        <v>1048</v>
      </c>
      <c r="D34" s="351">
        <v>28</v>
      </c>
      <c r="E34" s="263">
        <v>2.5</v>
      </c>
      <c r="F34" s="712" t="s">
        <v>336</v>
      </c>
      <c r="G34" s="737">
        <v>50000</v>
      </c>
      <c r="H34" s="122"/>
      <c r="I34" s="122"/>
      <c r="J34" s="122"/>
      <c r="K34" s="122"/>
      <c r="L34" s="835"/>
    </row>
    <row r="35" spans="1:12" s="110" customFormat="1" ht="11.25" customHeight="1" x14ac:dyDescent="0.2">
      <c r="A35" s="111" t="s">
        <v>109</v>
      </c>
      <c r="B35" s="736">
        <v>50000</v>
      </c>
      <c r="C35" s="735" t="s">
        <v>335</v>
      </c>
      <c r="D35" s="351">
        <v>1950000</v>
      </c>
      <c r="E35" s="263" t="s">
        <v>292</v>
      </c>
      <c r="F35" s="712" t="s">
        <v>292</v>
      </c>
      <c r="G35" s="737">
        <v>50000</v>
      </c>
      <c r="H35" s="122"/>
      <c r="I35" s="122"/>
      <c r="J35" s="122"/>
      <c r="K35" s="122"/>
      <c r="L35" s="835"/>
    </row>
    <row r="36" spans="1:12" s="110" customFormat="1" ht="11.25" customHeight="1" x14ac:dyDescent="0.2">
      <c r="A36" s="111" t="s">
        <v>110</v>
      </c>
      <c r="B36" s="736">
        <v>50</v>
      </c>
      <c r="C36" s="735" t="s">
        <v>1048</v>
      </c>
      <c r="D36" s="351">
        <v>249000</v>
      </c>
      <c r="E36" s="263">
        <v>50</v>
      </c>
      <c r="F36" s="712" t="s">
        <v>238</v>
      </c>
      <c r="G36" s="737">
        <v>50000</v>
      </c>
      <c r="H36" s="122"/>
      <c r="I36" s="122"/>
      <c r="J36" s="122"/>
      <c r="K36" s="122"/>
      <c r="L36" s="835"/>
    </row>
    <row r="37" spans="1:12" s="110" customFormat="1" ht="11.25" customHeight="1" x14ac:dyDescent="0.2">
      <c r="A37" s="111" t="s">
        <v>669</v>
      </c>
      <c r="B37" s="736">
        <v>16</v>
      </c>
      <c r="C37" s="735" t="s">
        <v>1048</v>
      </c>
      <c r="D37" s="351">
        <v>3355000</v>
      </c>
      <c r="E37" s="263">
        <v>16</v>
      </c>
      <c r="F37" s="712" t="s">
        <v>238</v>
      </c>
      <c r="G37" s="737">
        <v>50000</v>
      </c>
      <c r="H37" s="122"/>
      <c r="I37" s="122"/>
      <c r="J37" s="122"/>
      <c r="K37" s="122"/>
      <c r="L37" s="835"/>
    </row>
    <row r="38" spans="1:12" ht="11.25" customHeight="1" x14ac:dyDescent="0.2">
      <c r="A38" s="136" t="s">
        <v>111</v>
      </c>
      <c r="B38" s="736">
        <v>2400</v>
      </c>
      <c r="C38" s="735" t="s">
        <v>1048</v>
      </c>
      <c r="D38" s="351">
        <v>3975000</v>
      </c>
      <c r="E38" s="712">
        <v>2400</v>
      </c>
      <c r="F38" s="712" t="s">
        <v>238</v>
      </c>
      <c r="G38" s="737">
        <v>50000</v>
      </c>
    </row>
    <row r="39" spans="1:12" ht="11.25" customHeight="1" x14ac:dyDescent="0.2">
      <c r="A39" s="111" t="s">
        <v>670</v>
      </c>
      <c r="B39" s="736">
        <v>50000</v>
      </c>
      <c r="C39" s="735" t="s">
        <v>335</v>
      </c>
      <c r="D39" s="351">
        <v>2660000</v>
      </c>
      <c r="E39" s="263"/>
      <c r="F39" s="712" t="s">
        <v>292</v>
      </c>
      <c r="G39" s="737">
        <v>50000</v>
      </c>
    </row>
    <row r="40" spans="1:12" ht="11.25" customHeight="1" x14ac:dyDescent="0.2">
      <c r="A40" s="111" t="s">
        <v>112</v>
      </c>
      <c r="B40" s="736">
        <v>0.18</v>
      </c>
      <c r="C40" s="735" t="s">
        <v>1048</v>
      </c>
      <c r="D40" s="351">
        <v>5650000</v>
      </c>
      <c r="E40" s="263">
        <v>0.18</v>
      </c>
      <c r="F40" s="712" t="s">
        <v>336</v>
      </c>
      <c r="G40" s="737">
        <v>50000</v>
      </c>
    </row>
    <row r="41" spans="1:12" ht="11.25" customHeight="1" x14ac:dyDescent="0.2">
      <c r="A41" s="111" t="s">
        <v>522</v>
      </c>
      <c r="B41" s="736">
        <v>50000</v>
      </c>
      <c r="C41" s="735" t="s">
        <v>335</v>
      </c>
      <c r="D41" s="351" t="s">
        <v>816</v>
      </c>
      <c r="E41" s="263" t="s">
        <v>292</v>
      </c>
      <c r="F41" s="712" t="s">
        <v>292</v>
      </c>
      <c r="G41" s="737">
        <v>50000</v>
      </c>
    </row>
    <row r="42" spans="1:12" ht="11.25" customHeight="1" x14ac:dyDescent="0.2">
      <c r="A42" s="111" t="s">
        <v>667</v>
      </c>
      <c r="B42" s="736">
        <v>50000</v>
      </c>
      <c r="C42" s="735" t="s">
        <v>335</v>
      </c>
      <c r="D42" s="351" t="s">
        <v>816</v>
      </c>
      <c r="E42" s="263" t="s">
        <v>292</v>
      </c>
      <c r="F42" s="712" t="s">
        <v>292</v>
      </c>
      <c r="G42" s="737">
        <v>50000</v>
      </c>
    </row>
    <row r="43" spans="1:12" ht="11.25" customHeight="1" x14ac:dyDescent="0.2">
      <c r="A43" s="111" t="s">
        <v>668</v>
      </c>
      <c r="B43" s="736">
        <v>50000</v>
      </c>
      <c r="C43" s="735" t="s">
        <v>335</v>
      </c>
      <c r="D43" s="351">
        <v>845000000</v>
      </c>
      <c r="E43" s="263" t="s">
        <v>292</v>
      </c>
      <c r="F43" s="712" t="s">
        <v>292</v>
      </c>
      <c r="G43" s="737">
        <v>50000</v>
      </c>
    </row>
    <row r="44" spans="1:12" ht="11.25" customHeight="1" x14ac:dyDescent="0.2">
      <c r="A44" s="111" t="s">
        <v>113</v>
      </c>
      <c r="B44" s="736">
        <v>1</v>
      </c>
      <c r="C44" s="735" t="s">
        <v>1049</v>
      </c>
      <c r="D44" s="351">
        <v>1</v>
      </c>
      <c r="E44" s="263" t="s">
        <v>292</v>
      </c>
      <c r="F44" s="712" t="s">
        <v>292</v>
      </c>
      <c r="G44" s="737">
        <v>50000</v>
      </c>
    </row>
    <row r="45" spans="1:12" ht="11.25" customHeight="1" x14ac:dyDescent="0.2">
      <c r="A45" s="111" t="s">
        <v>114</v>
      </c>
      <c r="B45" s="736">
        <v>50000</v>
      </c>
      <c r="C45" s="735" t="s">
        <v>335</v>
      </c>
      <c r="D45" s="351" t="s">
        <v>816</v>
      </c>
      <c r="E45" s="263" t="s">
        <v>292</v>
      </c>
      <c r="F45" s="712" t="s">
        <v>292</v>
      </c>
      <c r="G45" s="737">
        <v>50000</v>
      </c>
    </row>
    <row r="46" spans="1:12" ht="11.25" customHeight="1" x14ac:dyDescent="0.2">
      <c r="A46" s="111" t="s">
        <v>115</v>
      </c>
      <c r="B46" s="736">
        <v>1000</v>
      </c>
      <c r="C46" s="735" t="s">
        <v>1048</v>
      </c>
      <c r="D46" s="351" t="s">
        <v>816</v>
      </c>
      <c r="E46" s="263">
        <v>1000</v>
      </c>
      <c r="F46" s="712" t="s">
        <v>239</v>
      </c>
      <c r="G46" s="737">
        <v>50000</v>
      </c>
    </row>
    <row r="47" spans="1:12" ht="11.25" customHeight="1" x14ac:dyDescent="0.2">
      <c r="A47" s="111" t="s">
        <v>116</v>
      </c>
      <c r="B47" s="736">
        <v>170</v>
      </c>
      <c r="C47" s="735" t="s">
        <v>1048</v>
      </c>
      <c r="D47" s="351">
        <v>47700000</v>
      </c>
      <c r="E47" s="263">
        <v>170</v>
      </c>
      <c r="F47" s="712" t="s">
        <v>238</v>
      </c>
      <c r="G47" s="737">
        <v>50000</v>
      </c>
    </row>
    <row r="48" spans="1:12" ht="11.25" customHeight="1" x14ac:dyDescent="0.2">
      <c r="A48" s="134" t="s">
        <v>70</v>
      </c>
      <c r="B48" s="736">
        <v>29850</v>
      </c>
      <c r="C48" s="735" t="s">
        <v>1049</v>
      </c>
      <c r="D48" s="351">
        <v>29850</v>
      </c>
      <c r="E48" s="263" t="s">
        <v>292</v>
      </c>
      <c r="F48" s="712" t="s">
        <v>292</v>
      </c>
      <c r="G48" s="737">
        <v>50000</v>
      </c>
    </row>
    <row r="49" spans="1:7" ht="11.25" customHeight="1" x14ac:dyDescent="0.2">
      <c r="A49" s="111" t="s">
        <v>71</v>
      </c>
      <c r="B49" s="736">
        <v>50000</v>
      </c>
      <c r="C49" s="735" t="s">
        <v>335</v>
      </c>
      <c r="D49" s="351">
        <v>251000000</v>
      </c>
      <c r="E49" s="263" t="s">
        <v>292</v>
      </c>
      <c r="F49" s="712" t="s">
        <v>292</v>
      </c>
      <c r="G49" s="737">
        <v>50000</v>
      </c>
    </row>
    <row r="50" spans="1:7" ht="11.25" customHeight="1" x14ac:dyDescent="0.2">
      <c r="A50" s="111" t="s">
        <v>117</v>
      </c>
      <c r="B50" s="736">
        <v>1.25</v>
      </c>
      <c r="C50" s="735" t="s">
        <v>1049</v>
      </c>
      <c r="D50" s="351">
        <v>1.25</v>
      </c>
      <c r="E50" s="263" t="s">
        <v>292</v>
      </c>
      <c r="F50" s="712" t="s">
        <v>292</v>
      </c>
      <c r="G50" s="737">
        <v>50000</v>
      </c>
    </row>
    <row r="51" spans="1:7" ht="11.25" customHeight="1" x14ac:dyDescent="0.2">
      <c r="A51" s="111" t="s">
        <v>311</v>
      </c>
      <c r="B51" s="736">
        <v>10</v>
      </c>
      <c r="C51" s="735" t="s">
        <v>1048</v>
      </c>
      <c r="D51" s="351">
        <v>615000</v>
      </c>
      <c r="E51" s="263">
        <v>10</v>
      </c>
      <c r="F51" s="712" t="s">
        <v>238</v>
      </c>
      <c r="G51" s="737">
        <v>50000</v>
      </c>
    </row>
    <row r="52" spans="1:7" ht="11.25" customHeight="1" x14ac:dyDescent="0.2">
      <c r="A52" s="111" t="s">
        <v>118</v>
      </c>
      <c r="B52" s="736">
        <v>50000</v>
      </c>
      <c r="C52" s="735" t="s">
        <v>335</v>
      </c>
      <c r="D52" s="351">
        <v>1350000</v>
      </c>
      <c r="E52" s="263" t="s">
        <v>292</v>
      </c>
      <c r="F52" s="712" t="s">
        <v>292</v>
      </c>
      <c r="G52" s="737">
        <v>50000</v>
      </c>
    </row>
    <row r="53" spans="1:7" ht="11.25" customHeight="1" x14ac:dyDescent="0.2">
      <c r="A53" s="111" t="s">
        <v>431</v>
      </c>
      <c r="B53" s="736">
        <v>50000</v>
      </c>
      <c r="C53" s="735" t="s">
        <v>335</v>
      </c>
      <c r="D53" s="351">
        <v>1955000</v>
      </c>
      <c r="E53" s="263" t="s">
        <v>292</v>
      </c>
      <c r="F53" s="712" t="s">
        <v>292</v>
      </c>
      <c r="G53" s="737">
        <v>50000</v>
      </c>
    </row>
    <row r="54" spans="1:7" ht="11.25" customHeight="1" x14ac:dyDescent="0.2">
      <c r="A54" s="111" t="s">
        <v>119</v>
      </c>
      <c r="B54" s="736">
        <v>10</v>
      </c>
      <c r="C54" s="735" t="s">
        <v>1048</v>
      </c>
      <c r="D54" s="351">
        <v>78000</v>
      </c>
      <c r="E54" s="263">
        <v>10</v>
      </c>
      <c r="F54" s="712" t="s">
        <v>240</v>
      </c>
      <c r="G54" s="737">
        <v>50000</v>
      </c>
    </row>
    <row r="55" spans="1:7" ht="11.25" customHeight="1" x14ac:dyDescent="0.2">
      <c r="A55" s="111" t="s">
        <v>188</v>
      </c>
      <c r="B55" s="736">
        <v>5</v>
      </c>
      <c r="C55" s="735" t="s">
        <v>1048</v>
      </c>
      <c r="D55" s="351">
        <v>78000</v>
      </c>
      <c r="E55" s="263">
        <v>5</v>
      </c>
      <c r="F55" s="712" t="s">
        <v>876</v>
      </c>
      <c r="G55" s="737">
        <v>50000</v>
      </c>
    </row>
    <row r="56" spans="1:7" ht="11.25" customHeight="1" x14ac:dyDescent="0.2">
      <c r="A56" s="111" t="s">
        <v>189</v>
      </c>
      <c r="B56" s="736">
        <v>5</v>
      </c>
      <c r="C56" s="735" t="s">
        <v>1048</v>
      </c>
      <c r="D56" s="351">
        <v>40650</v>
      </c>
      <c r="E56" s="263">
        <v>5</v>
      </c>
      <c r="F56" s="712" t="s">
        <v>240</v>
      </c>
      <c r="G56" s="737">
        <v>50000</v>
      </c>
    </row>
    <row r="57" spans="1:7" ht="11.25" customHeight="1" x14ac:dyDescent="0.2">
      <c r="A57" s="111" t="s">
        <v>190</v>
      </c>
      <c r="B57" s="736">
        <v>1550</v>
      </c>
      <c r="C57" s="735" t="s">
        <v>1049</v>
      </c>
      <c r="D57" s="351">
        <v>1550</v>
      </c>
      <c r="E57" s="263" t="s">
        <v>292</v>
      </c>
      <c r="F57" s="712" t="s">
        <v>292</v>
      </c>
      <c r="G57" s="737">
        <v>50000</v>
      </c>
    </row>
    <row r="58" spans="1:7" ht="11.25" customHeight="1" x14ac:dyDescent="0.2">
      <c r="A58" s="111" t="s">
        <v>286</v>
      </c>
      <c r="B58" s="736">
        <v>45</v>
      </c>
      <c r="C58" s="735" t="s">
        <v>1049</v>
      </c>
      <c r="D58" s="351">
        <v>45</v>
      </c>
      <c r="E58" s="263" t="s">
        <v>292</v>
      </c>
      <c r="F58" s="712" t="s">
        <v>292</v>
      </c>
      <c r="G58" s="737">
        <v>50000</v>
      </c>
    </row>
    <row r="59" spans="1:7" ht="11.25" customHeight="1" x14ac:dyDescent="0.2">
      <c r="A59" s="111" t="s">
        <v>287</v>
      </c>
      <c r="B59" s="736">
        <v>20</v>
      </c>
      <c r="C59" s="735" t="s">
        <v>1049</v>
      </c>
      <c r="D59" s="351">
        <v>20</v>
      </c>
      <c r="E59" s="263" t="s">
        <v>292</v>
      </c>
      <c r="F59" s="712" t="s">
        <v>292</v>
      </c>
      <c r="G59" s="737">
        <v>50000</v>
      </c>
    </row>
    <row r="60" spans="1:7" ht="11.25" customHeight="1" x14ac:dyDescent="0.2">
      <c r="A60" s="111" t="s">
        <v>288</v>
      </c>
      <c r="B60" s="736">
        <v>2.75</v>
      </c>
      <c r="C60" s="735" t="s">
        <v>1049</v>
      </c>
      <c r="D60" s="351">
        <v>2.75</v>
      </c>
      <c r="E60" s="263">
        <v>350</v>
      </c>
      <c r="F60" s="712" t="s">
        <v>336</v>
      </c>
      <c r="G60" s="737">
        <v>50000</v>
      </c>
    </row>
    <row r="61" spans="1:7" ht="11.25" customHeight="1" x14ac:dyDescent="0.2">
      <c r="A61" s="111" t="s">
        <v>196</v>
      </c>
      <c r="B61" s="736">
        <v>50000</v>
      </c>
      <c r="C61" s="735" t="s">
        <v>335</v>
      </c>
      <c r="D61" s="351">
        <v>2520000</v>
      </c>
      <c r="E61" s="263" t="s">
        <v>292</v>
      </c>
      <c r="F61" s="712" t="s">
        <v>292</v>
      </c>
      <c r="G61" s="737">
        <v>50000</v>
      </c>
    </row>
    <row r="62" spans="1:7" ht="11.25" customHeight="1" x14ac:dyDescent="0.2">
      <c r="A62" s="111" t="s">
        <v>197</v>
      </c>
      <c r="B62" s="736">
        <v>7000</v>
      </c>
      <c r="C62" s="735" t="s">
        <v>1048</v>
      </c>
      <c r="D62" s="351">
        <v>4300000</v>
      </c>
      <c r="E62" s="263">
        <v>7000</v>
      </c>
      <c r="F62" s="712" t="s">
        <v>238</v>
      </c>
      <c r="G62" s="737">
        <v>50000</v>
      </c>
    </row>
    <row r="63" spans="1:7" ht="11.25" customHeight="1" x14ac:dyDescent="0.2">
      <c r="A63" s="111" t="s">
        <v>243</v>
      </c>
      <c r="B63" s="736">
        <v>1500</v>
      </c>
      <c r="C63" s="735" t="s">
        <v>1048</v>
      </c>
      <c r="D63" s="351">
        <v>1210000</v>
      </c>
      <c r="E63" s="263">
        <v>1500</v>
      </c>
      <c r="F63" s="712" t="s">
        <v>238</v>
      </c>
      <c r="G63" s="737">
        <v>50000</v>
      </c>
    </row>
    <row r="64" spans="1:7" ht="11.25" customHeight="1" x14ac:dyDescent="0.2">
      <c r="A64" s="111" t="s">
        <v>244</v>
      </c>
      <c r="B64" s="736">
        <v>50000</v>
      </c>
      <c r="C64" s="735" t="s">
        <v>335</v>
      </c>
      <c r="D64" s="351">
        <v>3205000</v>
      </c>
      <c r="E64" s="263" t="s">
        <v>292</v>
      </c>
      <c r="F64" s="712" t="s">
        <v>292</v>
      </c>
      <c r="G64" s="737">
        <v>50000</v>
      </c>
    </row>
    <row r="65" spans="1:7" ht="11.25" customHeight="1" x14ac:dyDescent="0.2">
      <c r="A65" s="111" t="s">
        <v>191</v>
      </c>
      <c r="B65" s="736">
        <v>260</v>
      </c>
      <c r="C65" s="735" t="s">
        <v>1048</v>
      </c>
      <c r="D65" s="351">
        <v>2260000</v>
      </c>
      <c r="E65" s="263">
        <v>260</v>
      </c>
      <c r="F65" s="712" t="s">
        <v>238</v>
      </c>
      <c r="G65" s="737">
        <v>50000</v>
      </c>
    </row>
    <row r="66" spans="1:7" ht="11.25" customHeight="1" x14ac:dyDescent="0.2">
      <c r="A66" s="111" t="s">
        <v>805</v>
      </c>
      <c r="B66" s="736">
        <v>0.3</v>
      </c>
      <c r="C66" s="735" t="s">
        <v>1048</v>
      </c>
      <c r="D66" s="351">
        <v>2775000</v>
      </c>
      <c r="E66" s="263">
        <v>0.3</v>
      </c>
      <c r="F66" s="712" t="s">
        <v>336</v>
      </c>
      <c r="G66" s="737">
        <v>50000</v>
      </c>
    </row>
    <row r="67" spans="1:7" ht="11.25" customHeight="1" x14ac:dyDescent="0.2">
      <c r="A67" s="111" t="s">
        <v>72</v>
      </c>
      <c r="B67" s="736">
        <v>50000</v>
      </c>
      <c r="C67" s="735" t="s">
        <v>335</v>
      </c>
      <c r="D67" s="351">
        <v>338500</v>
      </c>
      <c r="E67" s="263" t="s">
        <v>292</v>
      </c>
      <c r="F67" s="712" t="s">
        <v>292</v>
      </c>
      <c r="G67" s="737">
        <v>50000</v>
      </c>
    </row>
    <row r="68" spans="1:7" ht="11.25" customHeight="1" x14ac:dyDescent="0.2">
      <c r="A68" s="111" t="s">
        <v>806</v>
      </c>
      <c r="B68" s="736">
        <v>10</v>
      </c>
      <c r="C68" s="735" t="s">
        <v>1048</v>
      </c>
      <c r="D68" s="351">
        <v>1400000</v>
      </c>
      <c r="E68" s="263">
        <v>10</v>
      </c>
      <c r="F68" s="712" t="s">
        <v>336</v>
      </c>
      <c r="G68" s="737">
        <v>50000</v>
      </c>
    </row>
    <row r="69" spans="1:7" ht="11.25" customHeight="1" x14ac:dyDescent="0.2">
      <c r="A69" s="111" t="s">
        <v>245</v>
      </c>
      <c r="B69" s="736">
        <v>50000</v>
      </c>
      <c r="C69" s="735" t="s">
        <v>335</v>
      </c>
      <c r="D69" s="351">
        <v>1400000</v>
      </c>
      <c r="E69" s="263" t="s">
        <v>292</v>
      </c>
      <c r="F69" s="712" t="s">
        <v>292</v>
      </c>
      <c r="G69" s="737">
        <v>50000</v>
      </c>
    </row>
    <row r="70" spans="1:7" ht="11.25" customHeight="1" x14ac:dyDescent="0.2">
      <c r="A70" s="111" t="s">
        <v>807</v>
      </c>
      <c r="B70" s="736">
        <v>41</v>
      </c>
      <c r="C70" s="735" t="s">
        <v>1048</v>
      </c>
      <c r="D70" s="351">
        <v>97.5</v>
      </c>
      <c r="E70" s="263">
        <v>41</v>
      </c>
      <c r="F70" s="712" t="s">
        <v>336</v>
      </c>
      <c r="G70" s="737">
        <v>50000</v>
      </c>
    </row>
    <row r="71" spans="1:7" ht="11.25" customHeight="1" x14ac:dyDescent="0.2">
      <c r="A71" s="111" t="s">
        <v>808</v>
      </c>
      <c r="B71" s="736">
        <v>50000</v>
      </c>
      <c r="C71" s="735" t="s">
        <v>335</v>
      </c>
      <c r="D71" s="351">
        <v>540000</v>
      </c>
      <c r="E71" s="263" t="s">
        <v>292</v>
      </c>
      <c r="F71" s="712" t="s">
        <v>292</v>
      </c>
      <c r="G71" s="737">
        <v>50000</v>
      </c>
    </row>
    <row r="72" spans="1:7" ht="11.25" customHeight="1" x14ac:dyDescent="0.2">
      <c r="A72" s="111" t="s">
        <v>810</v>
      </c>
      <c r="B72" s="736">
        <v>400</v>
      </c>
      <c r="C72" s="735" t="s">
        <v>1048</v>
      </c>
      <c r="D72" s="351">
        <v>3935000</v>
      </c>
      <c r="E72" s="263">
        <v>400</v>
      </c>
      <c r="F72" s="712" t="s">
        <v>294</v>
      </c>
      <c r="G72" s="737">
        <v>50000</v>
      </c>
    </row>
    <row r="73" spans="1:7" ht="11.25" customHeight="1" x14ac:dyDescent="0.2">
      <c r="A73" s="111" t="s">
        <v>809</v>
      </c>
      <c r="B73" s="736">
        <v>50000</v>
      </c>
      <c r="C73" s="735" t="s">
        <v>335</v>
      </c>
      <c r="D73" s="351">
        <v>2500000</v>
      </c>
      <c r="E73" s="263" t="s">
        <v>292</v>
      </c>
      <c r="F73" s="712" t="s">
        <v>292</v>
      </c>
      <c r="G73" s="737">
        <v>50000</v>
      </c>
    </row>
    <row r="74" spans="1:7" ht="11.25" customHeight="1" x14ac:dyDescent="0.2">
      <c r="A74" s="134" t="s">
        <v>73</v>
      </c>
      <c r="B74" s="736">
        <v>50000</v>
      </c>
      <c r="C74" s="735" t="s">
        <v>335</v>
      </c>
      <c r="D74" s="351">
        <v>266500</v>
      </c>
      <c r="E74" s="263" t="s">
        <v>292</v>
      </c>
      <c r="F74" s="712" t="s">
        <v>292</v>
      </c>
      <c r="G74" s="737">
        <v>50000</v>
      </c>
    </row>
    <row r="75" spans="1:7" ht="11.25" customHeight="1" x14ac:dyDescent="0.2">
      <c r="A75" s="111" t="s">
        <v>246</v>
      </c>
      <c r="B75" s="736">
        <v>50000</v>
      </c>
      <c r="C75" s="735" t="s">
        <v>335</v>
      </c>
      <c r="D75" s="351">
        <v>1395000</v>
      </c>
      <c r="E75" s="263" t="s">
        <v>292</v>
      </c>
      <c r="F75" s="712" t="s">
        <v>292</v>
      </c>
      <c r="G75" s="737">
        <v>50000</v>
      </c>
    </row>
    <row r="76" spans="1:7" ht="11.25" customHeight="1" x14ac:dyDescent="0.2">
      <c r="A76" s="134" t="s">
        <v>74</v>
      </c>
      <c r="B76" s="736">
        <v>50000</v>
      </c>
      <c r="C76" s="735" t="s">
        <v>335</v>
      </c>
      <c r="D76" s="351">
        <v>100000</v>
      </c>
      <c r="E76" s="263" t="s">
        <v>292</v>
      </c>
      <c r="F76" s="712" t="s">
        <v>292</v>
      </c>
      <c r="G76" s="737">
        <v>50000</v>
      </c>
    </row>
    <row r="77" spans="1:7" ht="11.25" customHeight="1" x14ac:dyDescent="0.2">
      <c r="A77" s="134" t="s">
        <v>75</v>
      </c>
      <c r="B77" s="736">
        <v>50000</v>
      </c>
      <c r="C77" s="735" t="s">
        <v>335</v>
      </c>
      <c r="D77" s="351">
        <v>91000</v>
      </c>
      <c r="E77" s="263" t="s">
        <v>292</v>
      </c>
      <c r="F77" s="712" t="s">
        <v>292</v>
      </c>
      <c r="G77" s="737">
        <v>50000</v>
      </c>
    </row>
    <row r="78" spans="1:7" ht="11.25" customHeight="1" x14ac:dyDescent="0.2">
      <c r="A78" s="111" t="s">
        <v>312</v>
      </c>
      <c r="B78" s="736">
        <v>50000</v>
      </c>
      <c r="C78" s="735" t="s">
        <v>335</v>
      </c>
      <c r="D78" s="351">
        <v>500000000</v>
      </c>
      <c r="E78" s="263">
        <v>230000</v>
      </c>
      <c r="F78" s="712" t="s">
        <v>238</v>
      </c>
      <c r="G78" s="737">
        <v>50000</v>
      </c>
    </row>
    <row r="79" spans="1:7" ht="11.25" customHeight="1" x14ac:dyDescent="0.2">
      <c r="A79" s="111" t="s">
        <v>506</v>
      </c>
      <c r="B79" s="736">
        <v>0.1</v>
      </c>
      <c r="C79" s="735" t="s">
        <v>1049</v>
      </c>
      <c r="D79" s="351">
        <v>0.1</v>
      </c>
      <c r="E79" s="263" t="s">
        <v>292</v>
      </c>
      <c r="F79" s="712" t="s">
        <v>292</v>
      </c>
      <c r="G79" s="737">
        <v>50000</v>
      </c>
    </row>
    <row r="80" spans="1:7" ht="11.25" customHeight="1" x14ac:dyDescent="0.2">
      <c r="A80" s="111" t="s">
        <v>76</v>
      </c>
      <c r="B80" s="736">
        <v>21000</v>
      </c>
      <c r="C80" s="735" t="s">
        <v>1049</v>
      </c>
      <c r="D80" s="351">
        <v>21000</v>
      </c>
      <c r="E80" s="263" t="s">
        <v>292</v>
      </c>
      <c r="F80" s="712" t="s">
        <v>292</v>
      </c>
      <c r="G80" s="737">
        <v>50000</v>
      </c>
    </row>
    <row r="81" spans="1:7" ht="11.25" customHeight="1" x14ac:dyDescent="0.2">
      <c r="A81" s="111" t="s">
        <v>295</v>
      </c>
      <c r="B81" s="736">
        <v>162.5</v>
      </c>
      <c r="C81" s="735" t="s">
        <v>1049</v>
      </c>
      <c r="D81" s="351">
        <v>162.5</v>
      </c>
      <c r="E81" s="263" t="s">
        <v>292</v>
      </c>
      <c r="F81" s="712" t="s">
        <v>292</v>
      </c>
      <c r="G81" s="737">
        <v>50000</v>
      </c>
    </row>
    <row r="82" spans="1:7" ht="11.25" customHeight="1" x14ac:dyDescent="0.2">
      <c r="A82" s="111" t="s">
        <v>264</v>
      </c>
      <c r="B82" s="736">
        <v>41</v>
      </c>
      <c r="C82" s="735" t="s">
        <v>1048</v>
      </c>
      <c r="D82" s="351">
        <v>125</v>
      </c>
      <c r="E82" s="263">
        <v>41</v>
      </c>
      <c r="F82" s="712" t="s">
        <v>336</v>
      </c>
      <c r="G82" s="737">
        <v>50000</v>
      </c>
    </row>
    <row r="83" spans="1:7" ht="11.25" customHeight="1" x14ac:dyDescent="0.2">
      <c r="A83" s="111" t="s">
        <v>27</v>
      </c>
      <c r="B83" s="736">
        <v>50000</v>
      </c>
      <c r="C83" s="735" t="s">
        <v>335</v>
      </c>
      <c r="D83" s="351">
        <v>500000000</v>
      </c>
      <c r="E83" s="263">
        <v>760000</v>
      </c>
      <c r="F83" s="712" t="s">
        <v>238</v>
      </c>
      <c r="G83" s="737">
        <v>50000</v>
      </c>
    </row>
    <row r="84" spans="1:7" ht="11.25" customHeight="1" x14ac:dyDescent="0.2">
      <c r="A84" s="111" t="s">
        <v>265</v>
      </c>
      <c r="B84" s="736">
        <v>30</v>
      </c>
      <c r="C84" s="735" t="s">
        <v>1048</v>
      </c>
      <c r="D84" s="351">
        <v>84500</v>
      </c>
      <c r="E84" s="263">
        <v>30</v>
      </c>
      <c r="F84" s="712" t="s">
        <v>240</v>
      </c>
      <c r="G84" s="737">
        <v>50000</v>
      </c>
    </row>
    <row r="85" spans="1:7" ht="11.25" customHeight="1" x14ac:dyDescent="0.2">
      <c r="A85" s="111" t="s">
        <v>266</v>
      </c>
      <c r="B85" s="736">
        <v>130</v>
      </c>
      <c r="C85" s="735" t="s">
        <v>1049</v>
      </c>
      <c r="D85" s="351">
        <v>130</v>
      </c>
      <c r="E85" s="263" t="s">
        <v>292</v>
      </c>
      <c r="F85" s="712" t="s">
        <v>292</v>
      </c>
      <c r="G85" s="737">
        <v>50000</v>
      </c>
    </row>
    <row r="86" spans="1:7" ht="11.25" customHeight="1" x14ac:dyDescent="0.2">
      <c r="A86" s="111" t="s">
        <v>267</v>
      </c>
      <c r="B86" s="736">
        <v>845</v>
      </c>
      <c r="C86" s="735" t="s">
        <v>1049</v>
      </c>
      <c r="D86" s="351">
        <v>845</v>
      </c>
      <c r="E86" s="263" t="s">
        <v>292</v>
      </c>
      <c r="F86" s="712" t="s">
        <v>292</v>
      </c>
      <c r="G86" s="737">
        <v>50000</v>
      </c>
    </row>
    <row r="87" spans="1:7" ht="11.25" customHeight="1" x14ac:dyDescent="0.2">
      <c r="A87" s="111" t="s">
        <v>77</v>
      </c>
      <c r="B87" s="736">
        <v>50000</v>
      </c>
      <c r="C87" s="735" t="s">
        <v>335</v>
      </c>
      <c r="D87" s="351">
        <v>5250000</v>
      </c>
      <c r="E87" s="263" t="s">
        <v>292</v>
      </c>
      <c r="F87" s="712" t="s">
        <v>292</v>
      </c>
      <c r="G87" s="737">
        <v>50000</v>
      </c>
    </row>
    <row r="88" spans="1:7" ht="11.25" customHeight="1" x14ac:dyDescent="0.2">
      <c r="A88" s="111" t="s">
        <v>268</v>
      </c>
      <c r="B88" s="736">
        <v>20</v>
      </c>
      <c r="C88" s="735" t="s">
        <v>1048</v>
      </c>
      <c r="D88" s="351">
        <v>90</v>
      </c>
      <c r="E88" s="263">
        <v>20</v>
      </c>
      <c r="F88" s="712" t="s">
        <v>336</v>
      </c>
      <c r="G88" s="737">
        <v>50000</v>
      </c>
    </row>
    <row r="89" spans="1:7" ht="11.25" customHeight="1" x14ac:dyDescent="0.2">
      <c r="A89" s="111" t="s">
        <v>269</v>
      </c>
      <c r="B89" s="736">
        <v>100</v>
      </c>
      <c r="C89" s="735" t="s">
        <v>1049</v>
      </c>
      <c r="D89" s="351">
        <v>100</v>
      </c>
      <c r="E89" s="263" t="s">
        <v>292</v>
      </c>
      <c r="F89" s="712" t="s">
        <v>292</v>
      </c>
      <c r="G89" s="737">
        <v>50000</v>
      </c>
    </row>
    <row r="90" spans="1:7" ht="11.25" customHeight="1" x14ac:dyDescent="0.2">
      <c r="A90" s="111" t="s">
        <v>296</v>
      </c>
      <c r="B90" s="736">
        <v>3.1</v>
      </c>
      <c r="C90" s="735" t="s">
        <v>1049</v>
      </c>
      <c r="D90" s="351">
        <v>3.1</v>
      </c>
      <c r="E90" s="263">
        <v>3000</v>
      </c>
      <c r="F90" s="712" t="s">
        <v>336</v>
      </c>
      <c r="G90" s="737">
        <v>50000</v>
      </c>
    </row>
    <row r="91" spans="1:7" ht="11.25" customHeight="1" x14ac:dyDescent="0.2">
      <c r="A91" s="111" t="s">
        <v>270</v>
      </c>
      <c r="B91" s="736">
        <v>6</v>
      </c>
      <c r="C91" s="735" t="s">
        <v>1048</v>
      </c>
      <c r="D91" s="351">
        <v>1600</v>
      </c>
      <c r="E91" s="263">
        <v>6</v>
      </c>
      <c r="F91" s="712" t="s">
        <v>336</v>
      </c>
      <c r="G91" s="737">
        <v>50000</v>
      </c>
    </row>
    <row r="92" spans="1:7" ht="11.25" customHeight="1" x14ac:dyDescent="0.2">
      <c r="A92" s="111" t="s">
        <v>289</v>
      </c>
      <c r="B92" s="736">
        <v>3650</v>
      </c>
      <c r="C92" s="735" t="s">
        <v>1049</v>
      </c>
      <c r="D92" s="351">
        <v>3650</v>
      </c>
      <c r="E92" s="263">
        <v>12000</v>
      </c>
      <c r="F92" s="712" t="s">
        <v>336</v>
      </c>
      <c r="G92" s="737">
        <v>50000</v>
      </c>
    </row>
    <row r="93" spans="1:7" ht="11.25" customHeight="1" x14ac:dyDescent="0.2">
      <c r="A93" s="111" t="s">
        <v>271</v>
      </c>
      <c r="B93" s="736">
        <v>10</v>
      </c>
      <c r="C93" s="735" t="s">
        <v>1048</v>
      </c>
      <c r="D93" s="351">
        <v>25000</v>
      </c>
      <c r="E93" s="263">
        <v>10</v>
      </c>
      <c r="F93" s="712" t="s">
        <v>238</v>
      </c>
      <c r="G93" s="737">
        <v>50000</v>
      </c>
    </row>
    <row r="94" spans="1:7" ht="11.25" customHeight="1" x14ac:dyDescent="0.2">
      <c r="A94" s="111" t="s">
        <v>78</v>
      </c>
      <c r="B94" s="736">
        <v>50000</v>
      </c>
      <c r="C94" s="735" t="s">
        <v>335</v>
      </c>
      <c r="D94" s="351">
        <v>16500000</v>
      </c>
      <c r="E94" s="263" t="s">
        <v>292</v>
      </c>
      <c r="F94" s="712" t="s">
        <v>292</v>
      </c>
      <c r="G94" s="737">
        <v>50000</v>
      </c>
    </row>
    <row r="95" spans="1:7" ht="11.25" customHeight="1" x14ac:dyDescent="0.2">
      <c r="A95" s="111" t="s">
        <v>272</v>
      </c>
      <c r="B95" s="736">
        <v>9.5000000000000001E-2</v>
      </c>
      <c r="C95" s="735" t="s">
        <v>1049</v>
      </c>
      <c r="D95" s="351">
        <v>9.5000000000000001E-2</v>
      </c>
      <c r="E95" s="263" t="s">
        <v>292</v>
      </c>
      <c r="F95" s="712" t="s">
        <v>292</v>
      </c>
      <c r="G95" s="737">
        <v>50000</v>
      </c>
    </row>
    <row r="96" spans="1:7" ht="11.25" customHeight="1" x14ac:dyDescent="0.2">
      <c r="A96" s="111" t="s">
        <v>79</v>
      </c>
      <c r="B96" s="736">
        <v>50000</v>
      </c>
      <c r="C96" s="735" t="s">
        <v>335</v>
      </c>
      <c r="D96" s="351">
        <v>6000000</v>
      </c>
      <c r="E96" s="263" t="s">
        <v>292</v>
      </c>
      <c r="F96" s="712" t="s">
        <v>292</v>
      </c>
      <c r="G96" s="737">
        <v>50000</v>
      </c>
    </row>
    <row r="97" spans="1:7" ht="11.25" customHeight="1" x14ac:dyDescent="0.2">
      <c r="A97" s="111" t="s">
        <v>273</v>
      </c>
      <c r="B97" s="736">
        <v>50000</v>
      </c>
      <c r="C97" s="735" t="s">
        <v>335</v>
      </c>
      <c r="D97" s="351" t="s">
        <v>816</v>
      </c>
      <c r="E97" s="263" t="s">
        <v>292</v>
      </c>
      <c r="F97" s="712" t="s">
        <v>292</v>
      </c>
      <c r="G97" s="737">
        <v>50000</v>
      </c>
    </row>
    <row r="98" spans="1:7" ht="11.25" customHeight="1" x14ac:dyDescent="0.2">
      <c r="A98" s="111" t="s">
        <v>274</v>
      </c>
      <c r="B98" s="736">
        <v>50000</v>
      </c>
      <c r="C98" s="735" t="s">
        <v>335</v>
      </c>
      <c r="D98" s="351">
        <v>34500000</v>
      </c>
      <c r="E98" s="263" t="s">
        <v>292</v>
      </c>
      <c r="F98" s="712" t="s">
        <v>292</v>
      </c>
      <c r="G98" s="737">
        <v>50000</v>
      </c>
    </row>
    <row r="99" spans="1:7" ht="11.25" customHeight="1" x14ac:dyDescent="0.2">
      <c r="A99" s="111" t="s">
        <v>275</v>
      </c>
      <c r="B99" s="736">
        <v>50</v>
      </c>
      <c r="C99" s="735" t="s">
        <v>1049</v>
      </c>
      <c r="D99" s="351">
        <v>50</v>
      </c>
      <c r="E99" s="263">
        <v>4700</v>
      </c>
      <c r="F99" s="712" t="s">
        <v>238</v>
      </c>
      <c r="G99" s="737">
        <v>50000</v>
      </c>
    </row>
    <row r="100" spans="1:7" ht="11.25" customHeight="1" x14ac:dyDescent="0.2">
      <c r="A100" s="111" t="s">
        <v>277</v>
      </c>
      <c r="B100" s="736">
        <v>8400</v>
      </c>
      <c r="C100" s="735" t="s">
        <v>1048</v>
      </c>
      <c r="D100" s="351">
        <v>111500000</v>
      </c>
      <c r="E100" s="263">
        <v>8400</v>
      </c>
      <c r="F100" s="712" t="s">
        <v>238</v>
      </c>
      <c r="G100" s="737">
        <v>50000</v>
      </c>
    </row>
    <row r="101" spans="1:7" ht="11.25" customHeight="1" x14ac:dyDescent="0.2">
      <c r="A101" s="111" t="s">
        <v>278</v>
      </c>
      <c r="B101" s="736">
        <v>1300</v>
      </c>
      <c r="C101" s="735" t="s">
        <v>1048</v>
      </c>
      <c r="D101" s="351">
        <v>9500000</v>
      </c>
      <c r="E101" s="263">
        <v>1300</v>
      </c>
      <c r="F101" s="712" t="s">
        <v>238</v>
      </c>
      <c r="G101" s="737">
        <v>50000</v>
      </c>
    </row>
    <row r="102" spans="1:7" ht="11.25" customHeight="1" x14ac:dyDescent="0.2">
      <c r="A102" s="111" t="s">
        <v>279</v>
      </c>
      <c r="B102" s="736">
        <v>50000</v>
      </c>
      <c r="C102" s="735" t="s">
        <v>335</v>
      </c>
      <c r="D102" s="351" t="s">
        <v>816</v>
      </c>
      <c r="E102" s="263" t="s">
        <v>292</v>
      </c>
      <c r="F102" s="712" t="s">
        <v>292</v>
      </c>
      <c r="G102" s="737">
        <v>50000</v>
      </c>
    </row>
    <row r="103" spans="1:7" ht="11.25" customHeight="1" x14ac:dyDescent="0.2">
      <c r="A103" s="111" t="s">
        <v>280</v>
      </c>
      <c r="B103" s="736">
        <v>5</v>
      </c>
      <c r="C103" s="735" t="s">
        <v>1048</v>
      </c>
      <c r="D103" s="351">
        <v>25500000</v>
      </c>
      <c r="E103" s="263">
        <v>5</v>
      </c>
      <c r="F103" s="712" t="s">
        <v>241</v>
      </c>
      <c r="G103" s="737">
        <v>50000</v>
      </c>
    </row>
    <row r="104" spans="1:7" ht="11.25" customHeight="1" x14ac:dyDescent="0.2">
      <c r="A104" s="111" t="s">
        <v>276</v>
      </c>
      <c r="B104" s="736">
        <v>9100</v>
      </c>
      <c r="C104" s="735" t="s">
        <v>1048</v>
      </c>
      <c r="D104" s="351">
        <v>6500000</v>
      </c>
      <c r="E104" s="263">
        <v>9100</v>
      </c>
      <c r="F104" s="712" t="s">
        <v>336</v>
      </c>
      <c r="G104" s="737">
        <v>50000</v>
      </c>
    </row>
    <row r="105" spans="1:7" ht="11.25" customHeight="1" x14ac:dyDescent="0.2">
      <c r="A105" s="111" t="s">
        <v>502</v>
      </c>
      <c r="B105" s="736">
        <v>10</v>
      </c>
      <c r="C105" s="735" t="s">
        <v>1048</v>
      </c>
      <c r="D105" s="351">
        <v>12900</v>
      </c>
      <c r="E105" s="263">
        <v>10</v>
      </c>
      <c r="F105" s="712" t="s">
        <v>336</v>
      </c>
      <c r="G105" s="737">
        <v>50000</v>
      </c>
    </row>
    <row r="106" spans="1:7" ht="11.25" customHeight="1" x14ac:dyDescent="0.2">
      <c r="A106" s="111" t="s">
        <v>503</v>
      </c>
      <c r="B106" s="736">
        <v>10</v>
      </c>
      <c r="C106" s="735" t="s">
        <v>1048</v>
      </c>
      <c r="D106" s="351">
        <v>12300</v>
      </c>
      <c r="E106" s="263">
        <v>10</v>
      </c>
      <c r="F106" s="712" t="s">
        <v>336</v>
      </c>
      <c r="G106" s="737">
        <v>50000</v>
      </c>
    </row>
    <row r="107" spans="1:7" ht="11.25" customHeight="1" x14ac:dyDescent="0.2">
      <c r="A107" s="111" t="s">
        <v>409</v>
      </c>
      <c r="B107" s="736">
        <v>50000</v>
      </c>
      <c r="C107" s="735" t="s">
        <v>335</v>
      </c>
      <c r="D107" s="351" t="s">
        <v>816</v>
      </c>
      <c r="E107" s="263" t="s">
        <v>292</v>
      </c>
      <c r="F107" s="712" t="s">
        <v>292</v>
      </c>
      <c r="G107" s="737">
        <v>50000</v>
      </c>
    </row>
    <row r="108" spans="1:7" ht="11.25" customHeight="1" x14ac:dyDescent="0.2">
      <c r="A108" s="111" t="s">
        <v>410</v>
      </c>
      <c r="B108" s="736">
        <v>21</v>
      </c>
      <c r="C108" s="735" t="s">
        <v>1048</v>
      </c>
      <c r="D108" s="351">
        <v>15500</v>
      </c>
      <c r="E108" s="263">
        <v>21</v>
      </c>
      <c r="F108" s="712" t="s">
        <v>238</v>
      </c>
      <c r="G108" s="737">
        <v>50000</v>
      </c>
    </row>
    <row r="109" spans="1:7" ht="11.25" customHeight="1" x14ac:dyDescent="0.2">
      <c r="A109" s="111" t="s">
        <v>703</v>
      </c>
      <c r="B109" s="736">
        <v>50000</v>
      </c>
      <c r="C109" s="735" t="s">
        <v>335</v>
      </c>
      <c r="D109" s="351" t="s">
        <v>816</v>
      </c>
      <c r="E109" s="263" t="s">
        <v>292</v>
      </c>
      <c r="F109" s="712" t="s">
        <v>292</v>
      </c>
      <c r="G109" s="737">
        <v>50000</v>
      </c>
    </row>
    <row r="110" spans="1:7" ht="11.25" customHeight="1" x14ac:dyDescent="0.2">
      <c r="A110" s="134" t="s">
        <v>80</v>
      </c>
      <c r="B110" s="736">
        <v>50000</v>
      </c>
      <c r="C110" s="735" t="s">
        <v>335</v>
      </c>
      <c r="D110" s="351">
        <v>1045000</v>
      </c>
      <c r="E110" s="263" t="s">
        <v>292</v>
      </c>
      <c r="F110" s="712" t="s">
        <v>292</v>
      </c>
      <c r="G110" s="737">
        <v>50000</v>
      </c>
    </row>
    <row r="111" spans="1:7" ht="11.25" customHeight="1" x14ac:dyDescent="0.2">
      <c r="A111" s="134" t="s">
        <v>81</v>
      </c>
      <c r="B111" s="736">
        <v>50000</v>
      </c>
      <c r="C111" s="735" t="s">
        <v>335</v>
      </c>
      <c r="D111" s="351">
        <v>690000</v>
      </c>
      <c r="E111" s="263" t="s">
        <v>292</v>
      </c>
      <c r="F111" s="712" t="s">
        <v>292</v>
      </c>
      <c r="G111" s="737">
        <v>50000</v>
      </c>
    </row>
    <row r="112" spans="1:7" ht="11.25" customHeight="1" x14ac:dyDescent="0.2">
      <c r="A112" s="134" t="s">
        <v>82</v>
      </c>
      <c r="B112" s="736">
        <v>50000</v>
      </c>
      <c r="C112" s="735" t="s">
        <v>335</v>
      </c>
      <c r="D112" s="351">
        <v>325000</v>
      </c>
      <c r="E112" s="263" t="s">
        <v>292</v>
      </c>
      <c r="F112" s="712" t="s">
        <v>292</v>
      </c>
      <c r="G112" s="737">
        <v>50000</v>
      </c>
    </row>
    <row r="113" spans="1:7" ht="11.25" customHeight="1" x14ac:dyDescent="0.2">
      <c r="A113" s="134" t="s">
        <v>83</v>
      </c>
      <c r="B113" s="736">
        <v>50000</v>
      </c>
      <c r="C113" s="735" t="s">
        <v>335</v>
      </c>
      <c r="D113" s="351">
        <v>250000</v>
      </c>
      <c r="E113" s="263" t="s">
        <v>292</v>
      </c>
      <c r="F113" s="712" t="s">
        <v>292</v>
      </c>
      <c r="G113" s="737">
        <v>50000</v>
      </c>
    </row>
    <row r="114" spans="1:7" ht="11.25" customHeight="1" x14ac:dyDescent="0.2">
      <c r="A114" s="134" t="s">
        <v>84</v>
      </c>
      <c r="B114" s="736">
        <v>50000</v>
      </c>
      <c r="C114" s="735" t="s">
        <v>335</v>
      </c>
      <c r="D114" s="351">
        <v>221000</v>
      </c>
      <c r="E114" s="263" t="s">
        <v>292</v>
      </c>
      <c r="F114" s="712" t="s">
        <v>292</v>
      </c>
      <c r="G114" s="737">
        <v>50000</v>
      </c>
    </row>
    <row r="115" spans="1:7" ht="11.25" customHeight="1" x14ac:dyDescent="0.2">
      <c r="A115" s="111" t="s">
        <v>411</v>
      </c>
      <c r="B115" s="736">
        <v>30</v>
      </c>
      <c r="C115" s="735" t="s">
        <v>1048</v>
      </c>
      <c r="D115" s="351">
        <v>7000</v>
      </c>
      <c r="E115" s="263">
        <v>30</v>
      </c>
      <c r="F115" s="712" t="s">
        <v>238</v>
      </c>
      <c r="G115" s="737">
        <v>50000</v>
      </c>
    </row>
    <row r="116" spans="1:7" ht="11.25" customHeight="1" x14ac:dyDescent="0.2">
      <c r="A116" s="134" t="s">
        <v>85</v>
      </c>
      <c r="B116" s="736">
        <v>21500</v>
      </c>
      <c r="C116" s="735" t="s">
        <v>1049</v>
      </c>
      <c r="D116" s="351">
        <v>21500</v>
      </c>
      <c r="E116" s="263" t="s">
        <v>292</v>
      </c>
      <c r="F116" s="712" t="s">
        <v>292</v>
      </c>
      <c r="G116" s="737">
        <v>50000</v>
      </c>
    </row>
    <row r="117" spans="1:7" ht="11.25" customHeight="1" x14ac:dyDescent="0.2">
      <c r="A117" s="111" t="s">
        <v>193</v>
      </c>
      <c r="B117" s="736">
        <v>50000</v>
      </c>
      <c r="C117" s="735" t="s">
        <v>335</v>
      </c>
      <c r="D117" s="351">
        <v>122500000</v>
      </c>
      <c r="E117" s="263" t="s">
        <v>292</v>
      </c>
      <c r="F117" s="712" t="s">
        <v>292</v>
      </c>
      <c r="G117" s="737">
        <v>50000</v>
      </c>
    </row>
    <row r="118" spans="1:7" ht="11.25" customHeight="1" x14ac:dyDescent="0.2">
      <c r="A118" s="111" t="s">
        <v>412</v>
      </c>
      <c r="B118" s="736">
        <v>408</v>
      </c>
      <c r="C118" s="735" t="s">
        <v>1049</v>
      </c>
      <c r="D118" s="351">
        <v>408</v>
      </c>
      <c r="E118" s="263">
        <v>1000</v>
      </c>
      <c r="F118" s="712" t="s">
        <v>336</v>
      </c>
      <c r="G118" s="737">
        <v>50000</v>
      </c>
    </row>
    <row r="119" spans="1:7" ht="11.25" customHeight="1" x14ac:dyDescent="0.2">
      <c r="A119" s="111" t="s">
        <v>413</v>
      </c>
      <c r="B119" s="736">
        <v>7900</v>
      </c>
      <c r="C119" s="735" t="s">
        <v>1048</v>
      </c>
      <c r="D119" s="351">
        <v>41400000</v>
      </c>
      <c r="E119" s="263">
        <v>7900</v>
      </c>
      <c r="F119" s="712" t="s">
        <v>238</v>
      </c>
      <c r="G119" s="737">
        <v>50000</v>
      </c>
    </row>
    <row r="120" spans="1:7" ht="11.25" customHeight="1" x14ac:dyDescent="0.2">
      <c r="A120" s="111" t="s">
        <v>290</v>
      </c>
      <c r="B120" s="736">
        <v>21.5</v>
      </c>
      <c r="C120" s="735" t="s">
        <v>1049</v>
      </c>
      <c r="D120" s="351">
        <v>21.5</v>
      </c>
      <c r="E120" s="263" t="s">
        <v>292</v>
      </c>
      <c r="F120" s="712" t="s">
        <v>292</v>
      </c>
      <c r="G120" s="737">
        <v>50000</v>
      </c>
    </row>
    <row r="121" spans="1:7" ht="11.25" customHeight="1" x14ac:dyDescent="0.2">
      <c r="A121" s="111" t="s">
        <v>86</v>
      </c>
      <c r="B121" s="736">
        <v>50000</v>
      </c>
      <c r="C121" s="735" t="s">
        <v>335</v>
      </c>
      <c r="D121" s="351">
        <v>55000</v>
      </c>
      <c r="E121" s="263" t="s">
        <v>292</v>
      </c>
      <c r="F121" s="712" t="s">
        <v>292</v>
      </c>
      <c r="G121" s="737">
        <v>50000</v>
      </c>
    </row>
    <row r="122" spans="1:7" ht="11.25" customHeight="1" x14ac:dyDescent="0.2">
      <c r="A122" s="111" t="s">
        <v>414</v>
      </c>
      <c r="B122" s="736">
        <v>67.5</v>
      </c>
      <c r="C122" s="735" t="s">
        <v>1049</v>
      </c>
      <c r="D122" s="351">
        <v>67.5</v>
      </c>
      <c r="E122" s="263" t="s">
        <v>292</v>
      </c>
      <c r="F122" s="712" t="s">
        <v>292</v>
      </c>
      <c r="G122" s="737">
        <v>50000</v>
      </c>
    </row>
    <row r="123" spans="1:7" ht="11.25" customHeight="1" x14ac:dyDescent="0.2">
      <c r="A123" s="111" t="s">
        <v>415</v>
      </c>
      <c r="B123" s="736">
        <v>50000</v>
      </c>
      <c r="C123" s="735" t="s">
        <v>335</v>
      </c>
      <c r="D123" s="351" t="s">
        <v>816</v>
      </c>
      <c r="E123" s="263" t="s">
        <v>292</v>
      </c>
      <c r="F123" s="712" t="s">
        <v>292</v>
      </c>
      <c r="G123" s="737">
        <v>50000</v>
      </c>
    </row>
    <row r="124" spans="1:7" ht="11.25" customHeight="1" x14ac:dyDescent="0.2">
      <c r="A124" s="111" t="s">
        <v>704</v>
      </c>
      <c r="B124" s="736">
        <v>100</v>
      </c>
      <c r="C124" s="735" t="s">
        <v>1048</v>
      </c>
      <c r="D124" s="351" t="s">
        <v>816</v>
      </c>
      <c r="E124" s="263">
        <v>100</v>
      </c>
      <c r="F124" s="712" t="s">
        <v>241</v>
      </c>
      <c r="G124" s="737">
        <v>50000</v>
      </c>
    </row>
    <row r="125" spans="1:7" ht="11.25" customHeight="1" x14ac:dyDescent="0.2">
      <c r="A125" s="111" t="s">
        <v>87</v>
      </c>
      <c r="B125" s="736">
        <v>3100</v>
      </c>
      <c r="C125" s="735" t="s">
        <v>1049</v>
      </c>
      <c r="D125" s="351">
        <v>3100</v>
      </c>
      <c r="E125" s="263" t="s">
        <v>292</v>
      </c>
      <c r="F125" s="712" t="s">
        <v>292</v>
      </c>
      <c r="G125" s="737">
        <v>50000</v>
      </c>
    </row>
    <row r="126" spans="1:7" ht="11.25" customHeight="1" x14ac:dyDescent="0.2">
      <c r="A126" s="111" t="s">
        <v>416</v>
      </c>
      <c r="B126" s="736">
        <v>10</v>
      </c>
      <c r="C126" s="735" t="s">
        <v>1048</v>
      </c>
      <c r="D126" s="351">
        <v>155000</v>
      </c>
      <c r="E126" s="263">
        <v>10</v>
      </c>
      <c r="F126" s="712" t="s">
        <v>240</v>
      </c>
      <c r="G126" s="737">
        <v>50000</v>
      </c>
    </row>
    <row r="127" spans="1:7" ht="11.25" customHeight="1" x14ac:dyDescent="0.2">
      <c r="A127" s="111" t="s">
        <v>88</v>
      </c>
      <c r="B127" s="736">
        <v>50000</v>
      </c>
      <c r="C127" s="735" t="s">
        <v>335</v>
      </c>
      <c r="D127" s="351">
        <v>355000</v>
      </c>
      <c r="E127" s="263" t="s">
        <v>292</v>
      </c>
      <c r="F127" s="712" t="s">
        <v>292</v>
      </c>
      <c r="G127" s="737">
        <v>50000</v>
      </c>
    </row>
    <row r="128" spans="1:7" ht="11.25" customHeight="1" x14ac:dyDescent="0.2">
      <c r="A128" s="111" t="s">
        <v>20</v>
      </c>
      <c r="B128" s="736">
        <v>50000</v>
      </c>
      <c r="C128" s="735" t="s">
        <v>335</v>
      </c>
      <c r="D128" s="351">
        <v>500000000</v>
      </c>
      <c r="E128" s="263" t="s">
        <v>292</v>
      </c>
      <c r="F128" s="712" t="s">
        <v>292</v>
      </c>
      <c r="G128" s="737">
        <v>50000</v>
      </c>
    </row>
    <row r="129" spans="1:7" ht="11.25" customHeight="1" x14ac:dyDescent="0.2">
      <c r="A129" s="111" t="s">
        <v>417</v>
      </c>
      <c r="B129" s="736">
        <v>50000</v>
      </c>
      <c r="C129" s="735" t="s">
        <v>335</v>
      </c>
      <c r="D129" s="351">
        <v>535000</v>
      </c>
      <c r="E129" s="263" t="s">
        <v>292</v>
      </c>
      <c r="F129" s="712" t="s">
        <v>292</v>
      </c>
      <c r="G129" s="737">
        <v>50000</v>
      </c>
    </row>
    <row r="130" spans="1:7" ht="11.25" customHeight="1" x14ac:dyDescent="0.2">
      <c r="A130" s="111" t="s">
        <v>418</v>
      </c>
      <c r="B130" s="736">
        <v>500</v>
      </c>
      <c r="C130" s="735" t="s">
        <v>1048</v>
      </c>
      <c r="D130" s="351">
        <v>1415000</v>
      </c>
      <c r="E130" s="263">
        <v>500</v>
      </c>
      <c r="F130" s="712" t="s">
        <v>238</v>
      </c>
      <c r="G130" s="737">
        <v>50000</v>
      </c>
    </row>
    <row r="131" spans="1:7" ht="11.25" customHeight="1" x14ac:dyDescent="0.2">
      <c r="A131" s="111" t="s">
        <v>419</v>
      </c>
      <c r="B131" s="736">
        <v>170</v>
      </c>
      <c r="C131" s="735" t="s">
        <v>1048</v>
      </c>
      <c r="D131" s="351">
        <v>103000</v>
      </c>
      <c r="E131" s="263">
        <v>170</v>
      </c>
      <c r="F131" s="712" t="s">
        <v>238</v>
      </c>
      <c r="G131" s="737">
        <v>50000</v>
      </c>
    </row>
    <row r="132" spans="1:7" ht="11.25" customHeight="1" x14ac:dyDescent="0.2">
      <c r="A132" s="111" t="s">
        <v>89</v>
      </c>
      <c r="B132" s="736">
        <v>11500</v>
      </c>
      <c r="C132" s="735" t="s">
        <v>1049</v>
      </c>
      <c r="D132" s="351">
        <v>11500</v>
      </c>
      <c r="E132" s="263" t="s">
        <v>292</v>
      </c>
      <c r="F132" s="712" t="s">
        <v>292</v>
      </c>
      <c r="G132" s="737">
        <v>50000</v>
      </c>
    </row>
    <row r="133" spans="1:7" ht="11.25" customHeight="1" x14ac:dyDescent="0.2">
      <c r="A133" s="134" t="s">
        <v>90</v>
      </c>
      <c r="B133" s="736">
        <v>2500</v>
      </c>
      <c r="C133" s="735" t="s">
        <v>1049</v>
      </c>
      <c r="D133" s="351">
        <v>2500</v>
      </c>
      <c r="E133" s="263" t="s">
        <v>292</v>
      </c>
      <c r="F133" s="712" t="s">
        <v>292</v>
      </c>
      <c r="G133" s="737">
        <v>50000</v>
      </c>
    </row>
    <row r="134" spans="1:7" ht="11.25" customHeight="1" x14ac:dyDescent="0.2">
      <c r="A134" s="111" t="s">
        <v>420</v>
      </c>
      <c r="B134" s="736">
        <v>50000</v>
      </c>
      <c r="C134" s="735" t="s">
        <v>335</v>
      </c>
      <c r="D134" s="351" t="s">
        <v>816</v>
      </c>
      <c r="E134" s="263" t="s">
        <v>292</v>
      </c>
      <c r="F134" s="712" t="s">
        <v>292</v>
      </c>
      <c r="G134" s="737">
        <v>50000</v>
      </c>
    </row>
    <row r="135" spans="1:7" ht="11.25" customHeight="1" x14ac:dyDescent="0.2">
      <c r="A135" s="111" t="s">
        <v>291</v>
      </c>
      <c r="B135" s="736">
        <v>40</v>
      </c>
      <c r="C135" s="735" t="s">
        <v>1048</v>
      </c>
      <c r="D135" s="351">
        <v>263000</v>
      </c>
      <c r="E135" s="263">
        <v>40</v>
      </c>
      <c r="F135" s="712" t="s">
        <v>240</v>
      </c>
      <c r="G135" s="737">
        <v>50000</v>
      </c>
    </row>
    <row r="136" spans="1:7" ht="11.25" customHeight="1" x14ac:dyDescent="0.2">
      <c r="A136" s="111" t="s">
        <v>21</v>
      </c>
      <c r="B136" s="736">
        <v>140</v>
      </c>
      <c r="C136" s="735" t="s">
        <v>1048</v>
      </c>
      <c r="D136" s="351">
        <v>275</v>
      </c>
      <c r="E136" s="263">
        <v>140</v>
      </c>
      <c r="F136" s="712" t="s">
        <v>240</v>
      </c>
      <c r="G136" s="737">
        <v>50000</v>
      </c>
    </row>
    <row r="137" spans="1:7" ht="11.25" customHeight="1" x14ac:dyDescent="0.2">
      <c r="A137" s="111" t="s">
        <v>44</v>
      </c>
      <c r="B137" s="736">
        <v>500</v>
      </c>
      <c r="C137" s="735" t="s">
        <v>1048</v>
      </c>
      <c r="D137" s="351">
        <v>75000</v>
      </c>
      <c r="E137" s="263">
        <v>500</v>
      </c>
      <c r="F137" s="712" t="s">
        <v>980</v>
      </c>
      <c r="G137" s="737">
        <v>50000</v>
      </c>
    </row>
    <row r="138" spans="1:7" ht="11.25" customHeight="1" x14ac:dyDescent="0.2">
      <c r="A138" s="111" t="s">
        <v>43</v>
      </c>
      <c r="B138" s="736">
        <v>500</v>
      </c>
      <c r="C138" s="735" t="s">
        <v>1048</v>
      </c>
      <c r="D138" s="351">
        <v>25500</v>
      </c>
      <c r="E138" s="263">
        <v>500</v>
      </c>
      <c r="F138" s="712" t="s">
        <v>980</v>
      </c>
      <c r="G138" s="737">
        <v>50000</v>
      </c>
    </row>
    <row r="139" spans="1:7" ht="11.25" customHeight="1" x14ac:dyDescent="0.2">
      <c r="A139" s="111" t="s">
        <v>665</v>
      </c>
      <c r="B139" s="736">
        <v>500</v>
      </c>
      <c r="C139" s="735" t="s">
        <v>1048</v>
      </c>
      <c r="D139" s="351" t="s">
        <v>816</v>
      </c>
      <c r="E139" s="263">
        <v>500</v>
      </c>
      <c r="F139" s="712" t="s">
        <v>980</v>
      </c>
      <c r="G139" s="737">
        <v>50000</v>
      </c>
    </row>
    <row r="140" spans="1:7" ht="11.25" customHeight="1" x14ac:dyDescent="0.2">
      <c r="A140" s="111" t="s">
        <v>705</v>
      </c>
      <c r="B140" s="736">
        <v>3000</v>
      </c>
      <c r="C140" s="735" t="s">
        <v>1048</v>
      </c>
      <c r="D140" s="351">
        <v>24500</v>
      </c>
      <c r="E140" s="263">
        <v>3000</v>
      </c>
      <c r="F140" s="712" t="s">
        <v>242</v>
      </c>
      <c r="G140" s="737">
        <v>50000</v>
      </c>
    </row>
    <row r="141" spans="1:7" ht="11.25" customHeight="1" x14ac:dyDescent="0.2">
      <c r="A141" s="111" t="s">
        <v>706</v>
      </c>
      <c r="B141" s="736">
        <v>970</v>
      </c>
      <c r="C141" s="735" t="s">
        <v>1048</v>
      </c>
      <c r="D141" s="351">
        <v>645000</v>
      </c>
      <c r="E141" s="263">
        <v>970</v>
      </c>
      <c r="F141" s="712" t="s">
        <v>238</v>
      </c>
      <c r="G141" s="737">
        <v>50000</v>
      </c>
    </row>
    <row r="142" spans="1:7" ht="11.25" customHeight="1" x14ac:dyDescent="0.2">
      <c r="A142" s="111" t="s">
        <v>421</v>
      </c>
      <c r="B142" s="736">
        <v>50000</v>
      </c>
      <c r="C142" s="735" t="s">
        <v>335</v>
      </c>
      <c r="D142" s="351">
        <v>2295000</v>
      </c>
      <c r="E142" s="263" t="s">
        <v>292</v>
      </c>
      <c r="F142" s="712" t="s">
        <v>292</v>
      </c>
      <c r="G142" s="737">
        <v>50000</v>
      </c>
    </row>
    <row r="143" spans="1:7" ht="11.25" customHeight="1" x14ac:dyDescent="0.2">
      <c r="A143" s="111" t="s">
        <v>422</v>
      </c>
      <c r="B143" s="736">
        <v>310</v>
      </c>
      <c r="C143" s="735" t="s">
        <v>1048</v>
      </c>
      <c r="D143" s="351">
        <v>640000</v>
      </c>
      <c r="E143" s="263">
        <v>310</v>
      </c>
      <c r="F143" s="712" t="s">
        <v>238</v>
      </c>
      <c r="G143" s="737">
        <v>50000</v>
      </c>
    </row>
    <row r="144" spans="1:7" ht="11.25" customHeight="1" x14ac:dyDescent="0.2">
      <c r="A144" s="111" t="s">
        <v>423</v>
      </c>
      <c r="B144" s="736">
        <v>200</v>
      </c>
      <c r="C144" s="735" t="s">
        <v>1048</v>
      </c>
      <c r="D144" s="351">
        <v>600000</v>
      </c>
      <c r="E144" s="263">
        <v>200</v>
      </c>
      <c r="F144" s="712" t="s">
        <v>336</v>
      </c>
      <c r="G144" s="737">
        <v>50000</v>
      </c>
    </row>
    <row r="145" spans="1:7" ht="11.25" customHeight="1" x14ac:dyDescent="0.2">
      <c r="A145" s="111" t="s">
        <v>424</v>
      </c>
      <c r="B145" s="736">
        <v>100</v>
      </c>
      <c r="C145" s="735" t="s">
        <v>1048</v>
      </c>
      <c r="D145" s="351">
        <v>400000</v>
      </c>
      <c r="E145" s="263">
        <v>100</v>
      </c>
      <c r="F145" s="712" t="s">
        <v>336</v>
      </c>
      <c r="G145" s="737">
        <v>50000</v>
      </c>
    </row>
    <row r="146" spans="1:7" ht="11.25" customHeight="1" x14ac:dyDescent="0.2">
      <c r="A146" s="134" t="s">
        <v>91</v>
      </c>
      <c r="B146" s="736">
        <v>50000</v>
      </c>
      <c r="C146" s="735" t="s">
        <v>335</v>
      </c>
      <c r="D146" s="351">
        <v>139000</v>
      </c>
      <c r="E146" s="263" t="s">
        <v>292</v>
      </c>
      <c r="F146" s="712" t="s">
        <v>292</v>
      </c>
      <c r="G146" s="737">
        <v>50000</v>
      </c>
    </row>
    <row r="147" spans="1:7" ht="11.25" customHeight="1" x14ac:dyDescent="0.2">
      <c r="A147" s="111" t="s">
        <v>92</v>
      </c>
      <c r="B147" s="736">
        <v>35500</v>
      </c>
      <c r="C147" s="735" t="s">
        <v>1049</v>
      </c>
      <c r="D147" s="351">
        <v>35500</v>
      </c>
      <c r="E147" s="263" t="s">
        <v>292</v>
      </c>
      <c r="F147" s="712" t="s">
        <v>292</v>
      </c>
      <c r="G147" s="737">
        <v>50000</v>
      </c>
    </row>
    <row r="148" spans="1:7" ht="11.25" customHeight="1" x14ac:dyDescent="0.2">
      <c r="A148" s="111" t="s">
        <v>93</v>
      </c>
      <c r="B148" s="736">
        <v>50000</v>
      </c>
      <c r="C148" s="735" t="s">
        <v>335</v>
      </c>
      <c r="D148" s="351">
        <v>875000</v>
      </c>
      <c r="E148" s="263" t="s">
        <v>292</v>
      </c>
      <c r="F148" s="712" t="s">
        <v>292</v>
      </c>
      <c r="G148" s="737">
        <v>50000</v>
      </c>
    </row>
    <row r="149" spans="1:7" ht="11.25" customHeight="1" x14ac:dyDescent="0.2">
      <c r="A149" s="111" t="s">
        <v>94</v>
      </c>
      <c r="B149" s="736">
        <v>50000</v>
      </c>
      <c r="C149" s="735" t="s">
        <v>335</v>
      </c>
      <c r="D149" s="351">
        <v>167100</v>
      </c>
      <c r="E149" s="263" t="s">
        <v>292</v>
      </c>
      <c r="F149" s="712" t="s">
        <v>292</v>
      </c>
      <c r="G149" s="737">
        <v>50000</v>
      </c>
    </row>
    <row r="150" spans="1:7" ht="11.25" customHeight="1" x14ac:dyDescent="0.2">
      <c r="A150" s="111" t="s">
        <v>513</v>
      </c>
      <c r="B150" s="736">
        <v>90</v>
      </c>
      <c r="C150" s="735" t="s">
        <v>1049</v>
      </c>
      <c r="D150" s="351">
        <v>90</v>
      </c>
      <c r="E150" s="263" t="s">
        <v>292</v>
      </c>
      <c r="F150" s="712" t="s">
        <v>292</v>
      </c>
      <c r="G150" s="737">
        <v>50000</v>
      </c>
    </row>
    <row r="151" spans="1:7" ht="11.25" customHeight="1" x14ac:dyDescent="0.2">
      <c r="A151" s="134" t="s">
        <v>802</v>
      </c>
      <c r="B151" s="736">
        <v>50000</v>
      </c>
      <c r="C151" s="735" t="s">
        <v>335</v>
      </c>
      <c r="D151" s="351">
        <v>139000</v>
      </c>
      <c r="E151" s="263" t="s">
        <v>292</v>
      </c>
      <c r="F151" s="712" t="s">
        <v>292</v>
      </c>
      <c r="G151" s="737">
        <v>50000</v>
      </c>
    </row>
    <row r="152" spans="1:7" ht="11.25" customHeight="1" x14ac:dyDescent="0.2">
      <c r="A152" s="134" t="s">
        <v>514</v>
      </c>
      <c r="B152" s="736">
        <v>37000</v>
      </c>
      <c r="C152" s="735" t="s">
        <v>1049</v>
      </c>
      <c r="D152" s="351">
        <v>37000</v>
      </c>
      <c r="E152" s="263" t="s">
        <v>292</v>
      </c>
      <c r="F152" s="712" t="s">
        <v>292</v>
      </c>
      <c r="G152" s="737">
        <v>50000</v>
      </c>
    </row>
    <row r="153" spans="1:7" ht="11.25" customHeight="1" x14ac:dyDescent="0.2">
      <c r="A153" s="134" t="s">
        <v>516</v>
      </c>
      <c r="B153" s="736">
        <v>50000</v>
      </c>
      <c r="C153" s="735" t="s">
        <v>335</v>
      </c>
      <c r="D153" s="351">
        <v>57500</v>
      </c>
      <c r="E153" s="263" t="s">
        <v>292</v>
      </c>
      <c r="F153" s="712" t="s">
        <v>292</v>
      </c>
      <c r="G153" s="737">
        <v>50000</v>
      </c>
    </row>
    <row r="154" spans="1:7" ht="11.25" customHeight="1" x14ac:dyDescent="0.2">
      <c r="A154" s="111" t="s">
        <v>425</v>
      </c>
      <c r="B154" s="736">
        <v>50000</v>
      </c>
      <c r="C154" s="735" t="s">
        <v>335</v>
      </c>
      <c r="D154" s="351" t="s">
        <v>816</v>
      </c>
      <c r="E154" s="263" t="s">
        <v>292</v>
      </c>
      <c r="F154" s="712" t="s">
        <v>292</v>
      </c>
      <c r="G154" s="737">
        <v>50000</v>
      </c>
    </row>
    <row r="155" spans="1:7" ht="11.25" customHeight="1" x14ac:dyDescent="0.2">
      <c r="A155" s="111" t="s">
        <v>426</v>
      </c>
      <c r="B155" s="736">
        <v>3400</v>
      </c>
      <c r="C155" s="735" t="s">
        <v>1048</v>
      </c>
      <c r="D155" s="351">
        <v>4400000</v>
      </c>
      <c r="E155" s="263">
        <v>3400</v>
      </c>
      <c r="F155" s="712" t="s">
        <v>238</v>
      </c>
      <c r="G155" s="737">
        <v>50000</v>
      </c>
    </row>
    <row r="156" spans="1:7" ht="11.25" customHeight="1" x14ac:dyDescent="0.2">
      <c r="A156" s="111" t="s">
        <v>427</v>
      </c>
      <c r="B156" s="736">
        <v>20</v>
      </c>
      <c r="C156" s="735" t="s">
        <v>1048</v>
      </c>
      <c r="D156" s="351">
        <v>53000</v>
      </c>
      <c r="E156" s="263">
        <v>20</v>
      </c>
      <c r="F156" s="712" t="s">
        <v>240</v>
      </c>
      <c r="G156" s="737">
        <v>50000</v>
      </c>
    </row>
    <row r="157" spans="1:7" ht="11.25" customHeight="1" thickBot="1" x14ac:dyDescent="0.25">
      <c r="A157" s="113" t="s">
        <v>428</v>
      </c>
      <c r="B157" s="736">
        <v>5000</v>
      </c>
      <c r="C157" s="735" t="s">
        <v>1048</v>
      </c>
      <c r="D157" s="523" t="s">
        <v>816</v>
      </c>
      <c r="E157" s="292">
        <v>5000</v>
      </c>
      <c r="F157" s="292" t="s">
        <v>241</v>
      </c>
      <c r="G157" s="737">
        <v>50000</v>
      </c>
    </row>
    <row r="158" spans="1:7" ht="11.25" customHeight="1" thickTop="1" x14ac:dyDescent="0.2">
      <c r="A158" s="334"/>
      <c r="B158" s="151"/>
      <c r="C158" s="583"/>
      <c r="D158" s="151"/>
      <c r="E158" s="151"/>
      <c r="F158" s="151"/>
      <c r="G158" s="335"/>
    </row>
    <row r="159" spans="1:7" ht="11.25" customHeight="1" x14ac:dyDescent="0.2">
      <c r="A159" s="65" t="s">
        <v>594</v>
      </c>
      <c r="B159" s="109"/>
      <c r="C159" s="446"/>
      <c r="D159" s="109"/>
      <c r="E159" s="109"/>
      <c r="F159" s="109"/>
      <c r="G159" s="336"/>
    </row>
    <row r="160" spans="1:7" ht="23.25" customHeight="1" x14ac:dyDescent="0.2">
      <c r="A160" s="957" t="s">
        <v>885</v>
      </c>
      <c r="B160" s="955"/>
      <c r="C160" s="955"/>
      <c r="D160" s="955"/>
      <c r="E160" s="955"/>
      <c r="F160" s="955"/>
      <c r="G160" s="956"/>
    </row>
    <row r="161" spans="1:7" ht="11.25" customHeight="1" x14ac:dyDescent="0.2">
      <c r="A161" s="66" t="s">
        <v>875</v>
      </c>
      <c r="B161" s="109"/>
      <c r="C161" s="446"/>
      <c r="D161" s="109"/>
      <c r="E161" s="109"/>
      <c r="F161" s="109"/>
      <c r="G161" s="336"/>
    </row>
    <row r="162" spans="1:7" ht="11.25" customHeight="1" x14ac:dyDescent="0.2">
      <c r="A162" s="66" t="s">
        <v>248</v>
      </c>
      <c r="B162" s="109"/>
      <c r="C162" s="446"/>
      <c r="D162" s="109"/>
      <c r="E162" s="109"/>
      <c r="F162" s="109"/>
      <c r="G162" s="336"/>
    </row>
    <row r="163" spans="1:7" ht="11.25" customHeight="1" x14ac:dyDescent="0.2">
      <c r="A163" s="66" t="s">
        <v>162</v>
      </c>
      <c r="B163" s="109"/>
      <c r="C163" s="446"/>
      <c r="D163" s="109"/>
      <c r="E163" s="109"/>
      <c r="F163" s="109"/>
      <c r="G163" s="336"/>
    </row>
    <row r="164" spans="1:7" ht="11.25" customHeight="1" x14ac:dyDescent="0.2">
      <c r="A164" s="65" t="s">
        <v>432</v>
      </c>
      <c r="B164" s="109"/>
      <c r="C164" s="446"/>
      <c r="D164" s="109"/>
      <c r="E164" s="109"/>
      <c r="F164" s="109"/>
      <c r="G164" s="336"/>
    </row>
    <row r="165" spans="1:7" ht="11.25" customHeight="1" x14ac:dyDescent="0.2">
      <c r="A165" s="66" t="s">
        <v>886</v>
      </c>
      <c r="B165" s="109"/>
      <c r="C165" s="446"/>
      <c r="D165" s="109"/>
      <c r="E165" s="109"/>
      <c r="F165" s="109"/>
      <c r="G165" s="336"/>
    </row>
    <row r="166" spans="1:7" ht="11.25" customHeight="1" x14ac:dyDescent="0.2">
      <c r="A166" s="66" t="s">
        <v>666</v>
      </c>
      <c r="B166" s="109"/>
      <c r="C166" s="446"/>
      <c r="D166" s="109"/>
      <c r="E166" s="109"/>
      <c r="F166" s="109"/>
      <c r="G166" s="336"/>
    </row>
    <row r="167" spans="1:7" ht="11.25" customHeight="1" x14ac:dyDescent="0.2">
      <c r="A167" s="66" t="s">
        <v>57</v>
      </c>
      <c r="B167" s="109"/>
      <c r="C167" s="446"/>
      <c r="D167" s="109"/>
      <c r="E167" s="109"/>
      <c r="F167" s="109"/>
      <c r="G167" s="336"/>
    </row>
    <row r="168" spans="1:7" ht="11.25" customHeight="1" thickBot="1" x14ac:dyDescent="0.25">
      <c r="A168" s="68" t="s">
        <v>981</v>
      </c>
      <c r="B168" s="114"/>
      <c r="C168" s="416"/>
      <c r="D168" s="114"/>
      <c r="E168" s="114"/>
      <c r="F168" s="114"/>
      <c r="G168" s="527"/>
    </row>
    <row r="169" spans="1:7" ht="13.5" thickTop="1" x14ac:dyDescent="0.2"/>
    <row r="171" spans="1:7" x14ac:dyDescent="0.2">
      <c r="A171" s="581"/>
    </row>
    <row r="172" spans="1:7" x14ac:dyDescent="0.2">
      <c r="A172" s="581"/>
    </row>
  </sheetData>
  <sheetProtection algorithmName="SHA-512" hashValue="PYUr8zTaf7BP2METMGx75qRJBqe6GOxsBGC40l+hQYBocPREAm/3VMgOVYAUgiY/+Sv9Jfx6gqBqMEoqW99pAQ==" saltValue="KYkEgqnOxu6DVg1gmFZH/A==" spinCount="100000" sheet="1" objects="1" scenarios="1"/>
  <mergeCells count="1">
    <mergeCell ref="A160:G160"/>
  </mergeCells>
  <phoneticPr fontId="0" type="noConversion"/>
  <printOptions horizontalCentered="1"/>
  <pageMargins left="0.17" right="0.16" top="0.53" bottom="1" header="0.5" footer="0.5"/>
  <pageSetup scale="85" fitToHeight="4" orientation="landscape" r:id="rId1"/>
  <headerFooter alignWithMargins="0">
    <oddFooter>&amp;LHawai'i DOH
Fall 2017&amp;C&amp;8Page &amp;P of &amp;N&amp;R&amp;A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73"/>
  <sheetViews>
    <sheetView zoomScaleNormal="100" workbookViewId="0">
      <pane ySplit="2145" topLeftCell="A4" activePane="bottomLeft"/>
      <selection activeCell="I16" sqref="I16"/>
      <selection pane="bottomLeft" activeCell="I16" sqref="I16"/>
    </sheetView>
  </sheetViews>
  <sheetFormatPr defaultColWidth="9.140625" defaultRowHeight="11.25" x14ac:dyDescent="0.2"/>
  <cols>
    <col min="1" max="1" width="40.7109375" style="112" customWidth="1"/>
    <col min="2" max="2" width="12.5703125" style="116" customWidth="1"/>
    <col min="3" max="3" width="20.7109375" style="580" customWidth="1"/>
    <col min="4" max="5" width="12.5703125" style="116" customWidth="1"/>
    <col min="6" max="6" width="12.85546875" style="116" customWidth="1"/>
    <col min="7" max="7" width="12.5703125" style="116" customWidth="1"/>
    <col min="8" max="16384" width="9.140625" style="112"/>
  </cols>
  <sheetData>
    <row r="1" spans="1:7" s="107" customFormat="1" ht="47.25" x14ac:dyDescent="0.25">
      <c r="A1" s="626" t="s">
        <v>158</v>
      </c>
      <c r="B1" s="363"/>
      <c r="C1" s="363"/>
      <c r="D1" s="363"/>
      <c r="E1" s="363"/>
      <c r="F1" s="364"/>
      <c r="G1" s="363"/>
    </row>
    <row r="2" spans="1:7" s="107" customFormat="1" ht="15.95" customHeight="1" thickBot="1" x14ac:dyDescent="0.25">
      <c r="A2" s="565"/>
      <c r="B2" s="363"/>
      <c r="C2" s="566"/>
      <c r="D2" s="363"/>
      <c r="E2" s="363"/>
      <c r="F2" s="364"/>
      <c r="G2" s="363"/>
    </row>
    <row r="3" spans="1:7" s="110" customFormat="1" ht="31.5" customHeight="1" thickTop="1" thickBot="1" x14ac:dyDescent="0.25">
      <c r="A3" s="599" t="s">
        <v>194</v>
      </c>
      <c r="B3" s="600" t="s">
        <v>161</v>
      </c>
      <c r="C3" s="730" t="s">
        <v>429</v>
      </c>
      <c r="D3" s="833" t="s">
        <v>333</v>
      </c>
      <c r="E3" s="834" t="s">
        <v>603</v>
      </c>
      <c r="F3" s="834" t="s">
        <v>429</v>
      </c>
      <c r="G3" s="358" t="s">
        <v>335</v>
      </c>
    </row>
    <row r="4" spans="1:7" s="110" customFormat="1" ht="11.25" customHeight="1" x14ac:dyDescent="0.2">
      <c r="A4" s="138" t="s">
        <v>477</v>
      </c>
      <c r="B4" s="736">
        <v>200</v>
      </c>
      <c r="C4" s="735" t="s">
        <v>1050</v>
      </c>
      <c r="D4" s="347">
        <v>1950</v>
      </c>
      <c r="E4" s="712">
        <v>200</v>
      </c>
      <c r="F4" s="712" t="s">
        <v>336</v>
      </c>
      <c r="G4" s="737">
        <v>50000</v>
      </c>
    </row>
    <row r="5" spans="1:7" s="110" customFormat="1" ht="11.25" customHeight="1" x14ac:dyDescent="0.2">
      <c r="A5" s="111" t="s">
        <v>478</v>
      </c>
      <c r="B5" s="736">
        <v>1965</v>
      </c>
      <c r="C5" s="735" t="s">
        <v>1049</v>
      </c>
      <c r="D5" s="351">
        <v>1965</v>
      </c>
      <c r="E5" s="712" t="s">
        <v>292</v>
      </c>
      <c r="F5" s="712" t="s">
        <v>292</v>
      </c>
      <c r="G5" s="737">
        <v>50000</v>
      </c>
    </row>
    <row r="6" spans="1:7" s="110" customFormat="1" ht="11.25" customHeight="1" x14ac:dyDescent="0.2">
      <c r="A6" s="111" t="s">
        <v>479</v>
      </c>
      <c r="B6" s="736">
        <v>50000</v>
      </c>
      <c r="C6" s="735" t="s">
        <v>335</v>
      </c>
      <c r="D6" s="351">
        <v>500000000</v>
      </c>
      <c r="E6" s="712" t="s">
        <v>207</v>
      </c>
      <c r="F6" s="712" t="s">
        <v>336</v>
      </c>
      <c r="G6" s="737">
        <v>50000</v>
      </c>
    </row>
    <row r="7" spans="1:7" s="110" customFormat="1" ht="11.25" customHeight="1" x14ac:dyDescent="0.2">
      <c r="A7" s="111" t="s">
        <v>480</v>
      </c>
      <c r="B7" s="736">
        <v>8.5</v>
      </c>
      <c r="C7" s="735" t="s">
        <v>1049</v>
      </c>
      <c r="D7" s="351">
        <v>8.5</v>
      </c>
      <c r="E7" s="712" t="s">
        <v>285</v>
      </c>
      <c r="F7" s="712" t="s">
        <v>336</v>
      </c>
      <c r="G7" s="737">
        <v>50000</v>
      </c>
    </row>
    <row r="8" spans="1:7" s="110" customFormat="1" ht="11.25" customHeight="1" x14ac:dyDescent="0.2">
      <c r="A8" s="111" t="s">
        <v>133</v>
      </c>
      <c r="B8" s="736">
        <v>50000</v>
      </c>
      <c r="C8" s="735" t="s">
        <v>335</v>
      </c>
      <c r="D8" s="351">
        <v>104500</v>
      </c>
      <c r="E8" s="712" t="s">
        <v>292</v>
      </c>
      <c r="F8" s="712" t="s">
        <v>292</v>
      </c>
      <c r="G8" s="737">
        <v>50000</v>
      </c>
    </row>
    <row r="9" spans="1:7" s="110" customFormat="1" ht="11.25" customHeight="1" x14ac:dyDescent="0.2">
      <c r="A9" s="134" t="s">
        <v>134</v>
      </c>
      <c r="B9" s="736">
        <v>50000</v>
      </c>
      <c r="C9" s="735" t="s">
        <v>335</v>
      </c>
      <c r="D9" s="351">
        <v>610000</v>
      </c>
      <c r="E9" s="712" t="s">
        <v>292</v>
      </c>
      <c r="F9" s="712" t="s">
        <v>292</v>
      </c>
      <c r="G9" s="737">
        <v>50000</v>
      </c>
    </row>
    <row r="10" spans="1:7" s="110" customFormat="1" ht="11.25" customHeight="1" x14ac:dyDescent="0.2">
      <c r="A10" s="134" t="s">
        <v>68</v>
      </c>
      <c r="B10" s="736">
        <v>50000</v>
      </c>
      <c r="C10" s="735" t="s">
        <v>335</v>
      </c>
      <c r="D10" s="351">
        <v>610000</v>
      </c>
      <c r="E10" s="712" t="s">
        <v>292</v>
      </c>
      <c r="F10" s="712" t="s">
        <v>292</v>
      </c>
      <c r="G10" s="737">
        <v>50000</v>
      </c>
    </row>
    <row r="11" spans="1:7" s="110" customFormat="1" ht="11.25" customHeight="1" x14ac:dyDescent="0.2">
      <c r="A11" s="111" t="s">
        <v>481</v>
      </c>
      <c r="B11" s="736">
        <v>21.5</v>
      </c>
      <c r="C11" s="735" t="s">
        <v>1049</v>
      </c>
      <c r="D11" s="351">
        <v>21.5</v>
      </c>
      <c r="E11" s="712" t="s">
        <v>292</v>
      </c>
      <c r="F11" s="712" t="s">
        <v>292</v>
      </c>
      <c r="G11" s="737">
        <v>50000</v>
      </c>
    </row>
    <row r="12" spans="1:7" s="110" customFormat="1" ht="11.25" customHeight="1" x14ac:dyDescent="0.2">
      <c r="A12" s="111" t="s">
        <v>482</v>
      </c>
      <c r="B12" s="736">
        <v>50000</v>
      </c>
      <c r="C12" s="735" t="s">
        <v>335</v>
      </c>
      <c r="D12" s="351" t="s">
        <v>816</v>
      </c>
      <c r="E12" s="712"/>
      <c r="F12" s="712" t="s">
        <v>292</v>
      </c>
      <c r="G12" s="737">
        <v>50000</v>
      </c>
    </row>
    <row r="13" spans="1:7" s="110" customFormat="1" ht="11.25" customHeight="1" x14ac:dyDescent="0.2">
      <c r="A13" s="111" t="s">
        <v>584</v>
      </c>
      <c r="B13" s="736">
        <v>50000</v>
      </c>
      <c r="C13" s="735" t="s">
        <v>335</v>
      </c>
      <c r="D13" s="351" t="s">
        <v>816</v>
      </c>
      <c r="E13" s="712" t="s">
        <v>292</v>
      </c>
      <c r="F13" s="712" t="s">
        <v>292</v>
      </c>
      <c r="G13" s="737">
        <v>50000</v>
      </c>
    </row>
    <row r="14" spans="1:7" s="110" customFormat="1" ht="11.25" customHeight="1" x14ac:dyDescent="0.2">
      <c r="A14" s="111" t="s">
        <v>69</v>
      </c>
      <c r="B14" s="736">
        <v>17500</v>
      </c>
      <c r="C14" s="735" t="s">
        <v>1049</v>
      </c>
      <c r="D14" s="351">
        <v>17500</v>
      </c>
      <c r="E14" s="712" t="s">
        <v>292</v>
      </c>
      <c r="F14" s="712" t="s">
        <v>292</v>
      </c>
      <c r="G14" s="737">
        <v>50000</v>
      </c>
    </row>
    <row r="15" spans="1:7" s="110" customFormat="1" ht="11.25" customHeight="1" x14ac:dyDescent="0.2">
      <c r="A15" s="111" t="s">
        <v>585</v>
      </c>
      <c r="B15" s="736">
        <v>50000</v>
      </c>
      <c r="C15" s="735" t="s">
        <v>335</v>
      </c>
      <c r="D15" s="351" t="s">
        <v>816</v>
      </c>
      <c r="E15" s="712" t="s">
        <v>292</v>
      </c>
      <c r="F15" s="712" t="s">
        <v>292</v>
      </c>
      <c r="G15" s="737">
        <v>50000</v>
      </c>
    </row>
    <row r="16" spans="1:7" s="110" customFormat="1" ht="11.25" customHeight="1" x14ac:dyDescent="0.2">
      <c r="A16" s="111" t="s">
        <v>964</v>
      </c>
      <c r="B16" s="736">
        <v>1900</v>
      </c>
      <c r="C16" s="735" t="s">
        <v>1049</v>
      </c>
      <c r="D16" s="351">
        <v>1900</v>
      </c>
      <c r="E16" s="712" t="s">
        <v>292</v>
      </c>
      <c r="F16" s="712" t="s">
        <v>292</v>
      </c>
      <c r="G16" s="737">
        <v>50000</v>
      </c>
    </row>
    <row r="17" spans="1:7" s="110" customFormat="1" ht="11.25" customHeight="1" x14ac:dyDescent="0.2">
      <c r="A17" s="111" t="s">
        <v>586</v>
      </c>
      <c r="B17" s="736">
        <v>20000</v>
      </c>
      <c r="C17" s="735" t="s">
        <v>1050</v>
      </c>
      <c r="D17" s="351">
        <v>895000</v>
      </c>
      <c r="E17" s="712">
        <v>20000</v>
      </c>
      <c r="F17" s="712" t="s">
        <v>336</v>
      </c>
      <c r="G17" s="737">
        <v>50000</v>
      </c>
    </row>
    <row r="18" spans="1:7" s="110" customFormat="1" ht="11.25" customHeight="1" x14ac:dyDescent="0.2">
      <c r="A18" s="111" t="s">
        <v>587</v>
      </c>
      <c r="B18" s="736">
        <v>4.7</v>
      </c>
      <c r="C18" s="735" t="s">
        <v>1049</v>
      </c>
      <c r="D18" s="351">
        <v>4.7</v>
      </c>
      <c r="E18" s="712" t="s">
        <v>292</v>
      </c>
      <c r="F18" s="712" t="s">
        <v>292</v>
      </c>
      <c r="G18" s="737">
        <v>50000</v>
      </c>
    </row>
    <row r="19" spans="1:7" s="110" customFormat="1" ht="11.25" customHeight="1" x14ac:dyDescent="0.2">
      <c r="A19" s="111" t="s">
        <v>588</v>
      </c>
      <c r="B19" s="736">
        <v>0.8</v>
      </c>
      <c r="C19" s="735" t="s">
        <v>1049</v>
      </c>
      <c r="D19" s="351">
        <v>0.8</v>
      </c>
      <c r="E19" s="712" t="s">
        <v>292</v>
      </c>
      <c r="F19" s="712" t="s">
        <v>292</v>
      </c>
      <c r="G19" s="737">
        <v>50000</v>
      </c>
    </row>
    <row r="20" spans="1:7" s="110" customFormat="1" ht="11.25" customHeight="1" x14ac:dyDescent="0.2">
      <c r="A20" s="111" t="s">
        <v>589</v>
      </c>
      <c r="B20" s="736">
        <v>0.75</v>
      </c>
      <c r="C20" s="735" t="s">
        <v>1049</v>
      </c>
      <c r="D20" s="351">
        <v>0.75</v>
      </c>
      <c r="E20" s="712" t="s">
        <v>292</v>
      </c>
      <c r="F20" s="712" t="s">
        <v>292</v>
      </c>
      <c r="G20" s="737">
        <v>50000</v>
      </c>
    </row>
    <row r="21" spans="1:7" s="110" customFormat="1" ht="11.25" customHeight="1" x14ac:dyDescent="0.2">
      <c r="A21" s="111" t="s">
        <v>590</v>
      </c>
      <c r="B21" s="736">
        <v>0.12999999999999998</v>
      </c>
      <c r="C21" s="735" t="s">
        <v>1049</v>
      </c>
      <c r="D21" s="351">
        <v>0.12999999999999998</v>
      </c>
      <c r="E21" s="712" t="s">
        <v>292</v>
      </c>
      <c r="F21" s="712" t="s">
        <v>292</v>
      </c>
      <c r="G21" s="737">
        <v>50000</v>
      </c>
    </row>
    <row r="22" spans="1:7" s="110" customFormat="1" ht="11.25" customHeight="1" x14ac:dyDescent="0.2">
      <c r="A22" s="111" t="s">
        <v>591</v>
      </c>
      <c r="B22" s="736">
        <v>0.4</v>
      </c>
      <c r="C22" s="735" t="s">
        <v>1049</v>
      </c>
      <c r="D22" s="351">
        <v>0.4</v>
      </c>
      <c r="E22" s="712" t="s">
        <v>292</v>
      </c>
      <c r="F22" s="712" t="s">
        <v>292</v>
      </c>
      <c r="G22" s="737">
        <v>50000</v>
      </c>
    </row>
    <row r="23" spans="1:7" s="110" customFormat="1" ht="11.25" customHeight="1" x14ac:dyDescent="0.2">
      <c r="A23" s="111" t="s">
        <v>100</v>
      </c>
      <c r="B23" s="736">
        <v>50000</v>
      </c>
      <c r="C23" s="735" t="s">
        <v>335</v>
      </c>
      <c r="D23" s="351" t="s">
        <v>816</v>
      </c>
      <c r="E23" s="712" t="s">
        <v>292</v>
      </c>
      <c r="F23" s="712" t="s">
        <v>292</v>
      </c>
      <c r="G23" s="737">
        <v>50000</v>
      </c>
    </row>
    <row r="24" spans="1:7" s="110" customFormat="1" ht="11.25" customHeight="1" x14ac:dyDescent="0.2">
      <c r="A24" s="111" t="s">
        <v>195</v>
      </c>
      <c r="B24" s="736">
        <v>5</v>
      </c>
      <c r="C24" s="735" t="s">
        <v>1050</v>
      </c>
      <c r="D24" s="351">
        <v>3740</v>
      </c>
      <c r="E24" s="712">
        <v>5</v>
      </c>
      <c r="F24" s="712" t="s">
        <v>238</v>
      </c>
      <c r="G24" s="737">
        <v>50000</v>
      </c>
    </row>
    <row r="25" spans="1:7" s="110" customFormat="1" ht="11.25" customHeight="1" x14ac:dyDescent="0.2">
      <c r="A25" s="111" t="s">
        <v>101</v>
      </c>
      <c r="B25" s="736">
        <v>3600</v>
      </c>
      <c r="C25" s="735" t="s">
        <v>1050</v>
      </c>
      <c r="D25" s="351">
        <v>8600000</v>
      </c>
      <c r="E25" s="712">
        <v>3600</v>
      </c>
      <c r="F25" s="712" t="s">
        <v>238</v>
      </c>
      <c r="G25" s="737">
        <v>50000</v>
      </c>
    </row>
    <row r="26" spans="1:7" s="110" customFormat="1" ht="11.25" customHeight="1" x14ac:dyDescent="0.2">
      <c r="A26" s="353" t="s">
        <v>927</v>
      </c>
      <c r="B26" s="736">
        <v>3200</v>
      </c>
      <c r="C26" s="735" t="s">
        <v>1050</v>
      </c>
      <c r="D26" s="351">
        <v>850000</v>
      </c>
      <c r="E26" s="712">
        <v>3200</v>
      </c>
      <c r="F26" s="712" t="s">
        <v>336</v>
      </c>
      <c r="G26" s="737">
        <v>50000</v>
      </c>
    </row>
    <row r="27" spans="1:7" s="110" customFormat="1" ht="11.25" customHeight="1" x14ac:dyDescent="0.2">
      <c r="A27" s="111" t="s">
        <v>102</v>
      </c>
      <c r="B27" s="736">
        <v>135</v>
      </c>
      <c r="C27" s="735" t="s">
        <v>1049</v>
      </c>
      <c r="D27" s="351">
        <v>135</v>
      </c>
      <c r="E27" s="712" t="s">
        <v>292</v>
      </c>
      <c r="F27" s="712" t="s">
        <v>292</v>
      </c>
      <c r="G27" s="737">
        <v>50000</v>
      </c>
    </row>
    <row r="28" spans="1:7" s="110" customFormat="1" ht="11.25" customHeight="1" x14ac:dyDescent="0.2">
      <c r="A28" s="111" t="s">
        <v>103</v>
      </c>
      <c r="B28" s="736">
        <v>50000</v>
      </c>
      <c r="C28" s="735" t="s">
        <v>335</v>
      </c>
      <c r="D28" s="351" t="s">
        <v>816</v>
      </c>
      <c r="E28" s="712" t="s">
        <v>292</v>
      </c>
      <c r="F28" s="712" t="s">
        <v>292</v>
      </c>
      <c r="G28" s="737">
        <v>50000</v>
      </c>
    </row>
    <row r="29" spans="1:7" s="110" customFormat="1" ht="11.25" customHeight="1" x14ac:dyDescent="0.2">
      <c r="A29" s="111" t="s">
        <v>104</v>
      </c>
      <c r="B29" s="736">
        <v>50000</v>
      </c>
      <c r="C29" s="735" t="s">
        <v>335</v>
      </c>
      <c r="D29" s="351">
        <v>1516000</v>
      </c>
      <c r="E29" s="712" t="s">
        <v>292</v>
      </c>
      <c r="F29" s="712" t="s">
        <v>292</v>
      </c>
      <c r="G29" s="737">
        <v>50000</v>
      </c>
    </row>
    <row r="30" spans="1:7" s="110" customFormat="1" ht="11.25" customHeight="1" x14ac:dyDescent="0.2">
      <c r="A30" s="111" t="s">
        <v>105</v>
      </c>
      <c r="B30" s="736">
        <v>5100</v>
      </c>
      <c r="C30" s="735" t="s">
        <v>1050</v>
      </c>
      <c r="D30" s="351">
        <v>1550000</v>
      </c>
      <c r="E30" s="712">
        <v>5100</v>
      </c>
      <c r="F30" s="712" t="s">
        <v>336</v>
      </c>
      <c r="G30" s="737">
        <v>50000</v>
      </c>
    </row>
    <row r="31" spans="1:7" s="110" customFormat="1" ht="11.25" customHeight="1" x14ac:dyDescent="0.2">
      <c r="A31" s="111" t="s">
        <v>106</v>
      </c>
      <c r="B31" s="736">
        <v>50000</v>
      </c>
      <c r="C31" s="735" t="s">
        <v>335</v>
      </c>
      <c r="D31" s="351">
        <v>7600000</v>
      </c>
      <c r="E31" s="712" t="s">
        <v>292</v>
      </c>
      <c r="F31" s="712" t="s">
        <v>292</v>
      </c>
      <c r="G31" s="737">
        <v>50000</v>
      </c>
    </row>
    <row r="32" spans="1:7" s="110" customFormat="1" ht="11.25" customHeight="1" x14ac:dyDescent="0.2">
      <c r="A32" s="111" t="s">
        <v>107</v>
      </c>
      <c r="B32" s="736">
        <v>50000</v>
      </c>
      <c r="C32" s="735" t="s">
        <v>335</v>
      </c>
      <c r="D32" s="351" t="s">
        <v>816</v>
      </c>
      <c r="E32" s="712" t="s">
        <v>292</v>
      </c>
      <c r="F32" s="712" t="s">
        <v>292</v>
      </c>
      <c r="G32" s="737">
        <v>50000</v>
      </c>
    </row>
    <row r="33" spans="1:7" s="110" customFormat="1" ht="11.25" customHeight="1" x14ac:dyDescent="0.2">
      <c r="A33" s="111" t="s">
        <v>108</v>
      </c>
      <c r="B33" s="736">
        <v>5200</v>
      </c>
      <c r="C33" s="735" t="s">
        <v>1050</v>
      </c>
      <c r="D33" s="351">
        <v>396500</v>
      </c>
      <c r="E33" s="712">
        <v>5200</v>
      </c>
      <c r="F33" s="712" t="s">
        <v>336</v>
      </c>
      <c r="G33" s="737">
        <v>50000</v>
      </c>
    </row>
    <row r="34" spans="1:7" s="110" customFormat="1" ht="11.25" customHeight="1" x14ac:dyDescent="0.2">
      <c r="A34" s="111" t="s">
        <v>524</v>
      </c>
      <c r="B34" s="736">
        <v>25</v>
      </c>
      <c r="C34" s="735" t="s">
        <v>1050</v>
      </c>
      <c r="D34" s="351">
        <v>28</v>
      </c>
      <c r="E34" s="712">
        <v>25</v>
      </c>
      <c r="F34" s="712" t="s">
        <v>336</v>
      </c>
      <c r="G34" s="737">
        <v>50000</v>
      </c>
    </row>
    <row r="35" spans="1:7" s="110" customFormat="1" ht="11.25" customHeight="1" x14ac:dyDescent="0.2">
      <c r="A35" s="111" t="s">
        <v>109</v>
      </c>
      <c r="B35" s="736">
        <v>50000</v>
      </c>
      <c r="C35" s="735" t="s">
        <v>335</v>
      </c>
      <c r="D35" s="351">
        <v>1950000</v>
      </c>
      <c r="E35" s="712" t="s">
        <v>292</v>
      </c>
      <c r="F35" s="712" t="s">
        <v>292</v>
      </c>
      <c r="G35" s="737">
        <v>50000</v>
      </c>
    </row>
    <row r="36" spans="1:7" s="110" customFormat="1" ht="11.25" customHeight="1" x14ac:dyDescent="0.2">
      <c r="A36" s="111" t="s">
        <v>110</v>
      </c>
      <c r="B36" s="736">
        <v>500</v>
      </c>
      <c r="C36" s="735" t="s">
        <v>1050</v>
      </c>
      <c r="D36" s="351">
        <v>249000</v>
      </c>
      <c r="E36" s="712">
        <v>500</v>
      </c>
      <c r="F36" s="712" t="s">
        <v>336</v>
      </c>
      <c r="G36" s="737">
        <v>50000</v>
      </c>
    </row>
    <row r="37" spans="1:7" s="110" customFormat="1" ht="11.25" customHeight="1" x14ac:dyDescent="0.2">
      <c r="A37" s="111" t="s">
        <v>669</v>
      </c>
      <c r="B37" s="736">
        <v>160</v>
      </c>
      <c r="C37" s="735" t="s">
        <v>1050</v>
      </c>
      <c r="D37" s="351">
        <v>3355000</v>
      </c>
      <c r="E37" s="712">
        <v>160</v>
      </c>
      <c r="F37" s="712" t="s">
        <v>238</v>
      </c>
      <c r="G37" s="737">
        <v>50000</v>
      </c>
    </row>
    <row r="38" spans="1:7" ht="11.25" customHeight="1" x14ac:dyDescent="0.2">
      <c r="A38" s="136" t="s">
        <v>111</v>
      </c>
      <c r="B38" s="736">
        <v>24000</v>
      </c>
      <c r="C38" s="735" t="s">
        <v>1050</v>
      </c>
      <c r="D38" s="351">
        <v>3975000</v>
      </c>
      <c r="E38" s="712">
        <v>24000</v>
      </c>
      <c r="F38" s="712" t="s">
        <v>336</v>
      </c>
      <c r="G38" s="737">
        <v>50000</v>
      </c>
    </row>
    <row r="39" spans="1:7" ht="11.25" customHeight="1" x14ac:dyDescent="0.2">
      <c r="A39" s="111" t="s">
        <v>670</v>
      </c>
      <c r="B39" s="736">
        <v>50000</v>
      </c>
      <c r="C39" s="735" t="s">
        <v>335</v>
      </c>
      <c r="D39" s="351">
        <v>2660000</v>
      </c>
      <c r="E39" s="263" t="s">
        <v>292</v>
      </c>
      <c r="F39" s="712" t="s">
        <v>292</v>
      </c>
      <c r="G39" s="737">
        <v>50000</v>
      </c>
    </row>
    <row r="40" spans="1:7" ht="11.25" customHeight="1" x14ac:dyDescent="0.2">
      <c r="A40" s="111" t="s">
        <v>112</v>
      </c>
      <c r="B40" s="736">
        <v>1.8</v>
      </c>
      <c r="C40" s="735" t="s">
        <v>1050</v>
      </c>
      <c r="D40" s="351">
        <v>5650000</v>
      </c>
      <c r="E40" s="263">
        <v>1.8</v>
      </c>
      <c r="F40" s="712" t="s">
        <v>336</v>
      </c>
      <c r="G40" s="737">
        <v>50000</v>
      </c>
    </row>
    <row r="41" spans="1:7" ht="11.25" customHeight="1" x14ac:dyDescent="0.2">
      <c r="A41" s="111" t="s">
        <v>522</v>
      </c>
      <c r="B41" s="736">
        <v>50000</v>
      </c>
      <c r="C41" s="735" t="s">
        <v>335</v>
      </c>
      <c r="D41" s="351" t="s">
        <v>816</v>
      </c>
      <c r="E41" s="263" t="s">
        <v>292</v>
      </c>
      <c r="F41" s="712" t="s">
        <v>292</v>
      </c>
      <c r="G41" s="737">
        <v>50000</v>
      </c>
    </row>
    <row r="42" spans="1:7" ht="11.25" customHeight="1" x14ac:dyDescent="0.2">
      <c r="A42" s="111" t="s">
        <v>667</v>
      </c>
      <c r="B42" s="736">
        <v>50000</v>
      </c>
      <c r="C42" s="735" t="s">
        <v>335</v>
      </c>
      <c r="D42" s="351" t="s">
        <v>816</v>
      </c>
      <c r="E42" s="263" t="s">
        <v>292</v>
      </c>
      <c r="F42" s="712" t="s">
        <v>292</v>
      </c>
      <c r="G42" s="737">
        <v>50000</v>
      </c>
    </row>
    <row r="43" spans="1:7" ht="11.25" customHeight="1" x14ac:dyDescent="0.2">
      <c r="A43" s="111" t="s">
        <v>668</v>
      </c>
      <c r="B43" s="736">
        <v>50000</v>
      </c>
      <c r="C43" s="735" t="s">
        <v>335</v>
      </c>
      <c r="D43" s="351">
        <v>845000000</v>
      </c>
      <c r="E43" s="263" t="s">
        <v>292</v>
      </c>
      <c r="F43" s="712" t="s">
        <v>292</v>
      </c>
      <c r="G43" s="737">
        <v>50000</v>
      </c>
    </row>
    <row r="44" spans="1:7" ht="11.25" customHeight="1" x14ac:dyDescent="0.2">
      <c r="A44" s="111" t="s">
        <v>113</v>
      </c>
      <c r="B44" s="736">
        <v>1</v>
      </c>
      <c r="C44" s="735" t="s">
        <v>1049</v>
      </c>
      <c r="D44" s="351">
        <v>1</v>
      </c>
      <c r="E44" s="263" t="s">
        <v>292</v>
      </c>
      <c r="F44" s="712" t="s">
        <v>292</v>
      </c>
      <c r="G44" s="737">
        <v>50000</v>
      </c>
    </row>
    <row r="45" spans="1:7" ht="11.25" customHeight="1" x14ac:dyDescent="0.2">
      <c r="A45" s="111" t="s">
        <v>114</v>
      </c>
      <c r="B45" s="736">
        <v>50000</v>
      </c>
      <c r="C45" s="735" t="s">
        <v>335</v>
      </c>
      <c r="D45" s="351" t="s">
        <v>816</v>
      </c>
      <c r="E45" s="263" t="s">
        <v>292</v>
      </c>
      <c r="F45" s="712" t="s">
        <v>292</v>
      </c>
      <c r="G45" s="737">
        <v>50000</v>
      </c>
    </row>
    <row r="46" spans="1:7" ht="11.25" customHeight="1" x14ac:dyDescent="0.2">
      <c r="A46" s="111" t="s">
        <v>115</v>
      </c>
      <c r="B46" s="736">
        <v>50000</v>
      </c>
      <c r="C46" s="735" t="s">
        <v>335</v>
      </c>
      <c r="D46" s="351" t="s">
        <v>816</v>
      </c>
      <c r="E46" s="263" t="s">
        <v>292</v>
      </c>
      <c r="F46" s="712" t="s">
        <v>292</v>
      </c>
      <c r="G46" s="737">
        <v>50000</v>
      </c>
    </row>
    <row r="47" spans="1:7" ht="11.25" customHeight="1" x14ac:dyDescent="0.2">
      <c r="A47" s="111" t="s">
        <v>116</v>
      </c>
      <c r="B47" s="736">
        <v>1700</v>
      </c>
      <c r="C47" s="735" t="s">
        <v>1050</v>
      </c>
      <c r="D47" s="351">
        <v>47700000</v>
      </c>
      <c r="E47" s="263">
        <v>1700</v>
      </c>
      <c r="F47" s="712" t="s">
        <v>336</v>
      </c>
      <c r="G47" s="737">
        <v>50000</v>
      </c>
    </row>
    <row r="48" spans="1:7" ht="11.25" customHeight="1" x14ac:dyDescent="0.2">
      <c r="A48" s="134" t="s">
        <v>70</v>
      </c>
      <c r="B48" s="736">
        <v>29850</v>
      </c>
      <c r="C48" s="735" t="s">
        <v>1049</v>
      </c>
      <c r="D48" s="351">
        <v>29850</v>
      </c>
      <c r="E48" s="263" t="s">
        <v>292</v>
      </c>
      <c r="F48" s="712" t="s">
        <v>292</v>
      </c>
      <c r="G48" s="737">
        <v>50000</v>
      </c>
    </row>
    <row r="49" spans="1:7" ht="11.25" customHeight="1" x14ac:dyDescent="0.2">
      <c r="A49" s="111" t="s">
        <v>71</v>
      </c>
      <c r="B49" s="736">
        <v>50000</v>
      </c>
      <c r="C49" s="735" t="s">
        <v>335</v>
      </c>
      <c r="D49" s="351">
        <v>251000000</v>
      </c>
      <c r="E49" s="263" t="s">
        <v>292</v>
      </c>
      <c r="F49" s="712" t="s">
        <v>292</v>
      </c>
      <c r="G49" s="737">
        <v>50000</v>
      </c>
    </row>
    <row r="50" spans="1:7" ht="11.25" customHeight="1" x14ac:dyDescent="0.2">
      <c r="A50" s="111" t="s">
        <v>117</v>
      </c>
      <c r="B50" s="736">
        <v>1.25</v>
      </c>
      <c r="C50" s="735" t="s">
        <v>1049</v>
      </c>
      <c r="D50" s="351">
        <v>1.25</v>
      </c>
      <c r="E50" s="263" t="s">
        <v>292</v>
      </c>
      <c r="F50" s="712" t="s">
        <v>292</v>
      </c>
      <c r="G50" s="737">
        <v>50000</v>
      </c>
    </row>
    <row r="51" spans="1:7" ht="11.25" customHeight="1" x14ac:dyDescent="0.2">
      <c r="A51" s="111" t="s">
        <v>311</v>
      </c>
      <c r="B51" s="736">
        <v>100</v>
      </c>
      <c r="C51" s="735" t="s">
        <v>1050</v>
      </c>
      <c r="D51" s="351">
        <v>615000</v>
      </c>
      <c r="E51" s="263">
        <v>100</v>
      </c>
      <c r="F51" s="712" t="s">
        <v>238</v>
      </c>
      <c r="G51" s="737">
        <v>50000</v>
      </c>
    </row>
    <row r="52" spans="1:7" ht="11.25" customHeight="1" x14ac:dyDescent="0.2">
      <c r="A52" s="111" t="s">
        <v>118</v>
      </c>
      <c r="B52" s="736">
        <v>50000</v>
      </c>
      <c r="C52" s="735" t="s">
        <v>335</v>
      </c>
      <c r="D52" s="351">
        <v>1350000</v>
      </c>
      <c r="E52" s="263" t="s">
        <v>292</v>
      </c>
      <c r="F52" s="712" t="s">
        <v>292</v>
      </c>
      <c r="G52" s="737">
        <v>50000</v>
      </c>
    </row>
    <row r="53" spans="1:7" ht="11.25" customHeight="1" x14ac:dyDescent="0.2">
      <c r="A53" s="111" t="s">
        <v>431</v>
      </c>
      <c r="B53" s="736">
        <v>50000</v>
      </c>
      <c r="C53" s="735" t="s">
        <v>335</v>
      </c>
      <c r="D53" s="351">
        <v>1955000</v>
      </c>
      <c r="E53" s="263" t="s">
        <v>292</v>
      </c>
      <c r="F53" s="712" t="s">
        <v>292</v>
      </c>
      <c r="G53" s="737">
        <v>50000</v>
      </c>
    </row>
    <row r="54" spans="1:7" ht="11.25" customHeight="1" x14ac:dyDescent="0.2">
      <c r="A54" s="111" t="s">
        <v>119</v>
      </c>
      <c r="B54" s="736">
        <v>100</v>
      </c>
      <c r="C54" s="735" t="s">
        <v>1050</v>
      </c>
      <c r="D54" s="351">
        <v>78000</v>
      </c>
      <c r="E54" s="263">
        <v>100</v>
      </c>
      <c r="F54" s="712" t="s">
        <v>336</v>
      </c>
      <c r="G54" s="737">
        <v>50000</v>
      </c>
    </row>
    <row r="55" spans="1:7" ht="11.25" customHeight="1" x14ac:dyDescent="0.2">
      <c r="A55" s="111" t="s">
        <v>188</v>
      </c>
      <c r="B55" s="736">
        <v>50000</v>
      </c>
      <c r="C55" s="735" t="s">
        <v>335</v>
      </c>
      <c r="D55" s="351">
        <v>78000</v>
      </c>
      <c r="E55" s="263" t="s">
        <v>292</v>
      </c>
      <c r="F55" s="712" t="s">
        <v>292</v>
      </c>
      <c r="G55" s="737">
        <v>50000</v>
      </c>
    </row>
    <row r="56" spans="1:7" ht="11.25" customHeight="1" x14ac:dyDescent="0.2">
      <c r="A56" s="111" t="s">
        <v>189</v>
      </c>
      <c r="B56" s="736">
        <v>110</v>
      </c>
      <c r="C56" s="735" t="s">
        <v>1050</v>
      </c>
      <c r="D56" s="351">
        <v>40650</v>
      </c>
      <c r="E56" s="263">
        <v>110</v>
      </c>
      <c r="F56" s="712" t="s">
        <v>336</v>
      </c>
      <c r="G56" s="737">
        <v>50000</v>
      </c>
    </row>
    <row r="57" spans="1:7" ht="11.25" customHeight="1" x14ac:dyDescent="0.2">
      <c r="A57" s="111" t="s">
        <v>190</v>
      </c>
      <c r="B57" s="736">
        <v>1550</v>
      </c>
      <c r="C57" s="735" t="s">
        <v>1049</v>
      </c>
      <c r="D57" s="351">
        <v>1550</v>
      </c>
      <c r="E57" s="263" t="s">
        <v>292</v>
      </c>
      <c r="F57" s="712" t="s">
        <v>292</v>
      </c>
      <c r="G57" s="737">
        <v>50000</v>
      </c>
    </row>
    <row r="58" spans="1:7" ht="11.25" customHeight="1" x14ac:dyDescent="0.2">
      <c r="A58" s="111" t="s">
        <v>286</v>
      </c>
      <c r="B58" s="736">
        <v>45</v>
      </c>
      <c r="C58" s="735" t="s">
        <v>1049</v>
      </c>
      <c r="D58" s="351">
        <v>45</v>
      </c>
      <c r="E58" s="263" t="s">
        <v>292</v>
      </c>
      <c r="F58" s="712" t="s">
        <v>292</v>
      </c>
      <c r="G58" s="737">
        <v>50000</v>
      </c>
    </row>
    <row r="59" spans="1:7" ht="11.25" customHeight="1" x14ac:dyDescent="0.2">
      <c r="A59" s="111" t="s">
        <v>287</v>
      </c>
      <c r="B59" s="736">
        <v>20</v>
      </c>
      <c r="C59" s="735" t="s">
        <v>1049</v>
      </c>
      <c r="D59" s="351">
        <v>20</v>
      </c>
      <c r="E59" s="263" t="s">
        <v>292</v>
      </c>
      <c r="F59" s="712" t="s">
        <v>292</v>
      </c>
      <c r="G59" s="737">
        <v>50000</v>
      </c>
    </row>
    <row r="60" spans="1:7" ht="11.25" customHeight="1" x14ac:dyDescent="0.2">
      <c r="A60" s="111" t="s">
        <v>288</v>
      </c>
      <c r="B60" s="736">
        <v>2.75</v>
      </c>
      <c r="C60" s="735" t="s">
        <v>1049</v>
      </c>
      <c r="D60" s="351">
        <v>2.75</v>
      </c>
      <c r="E60" s="263">
        <v>3500</v>
      </c>
      <c r="F60" s="712" t="s">
        <v>336</v>
      </c>
      <c r="G60" s="737">
        <v>50000</v>
      </c>
    </row>
    <row r="61" spans="1:7" ht="11.25" customHeight="1" x14ac:dyDescent="0.2">
      <c r="A61" s="111" t="s">
        <v>196</v>
      </c>
      <c r="B61" s="736">
        <v>50000</v>
      </c>
      <c r="C61" s="735" t="s">
        <v>335</v>
      </c>
      <c r="D61" s="351">
        <v>2520000</v>
      </c>
      <c r="E61" s="263" t="s">
        <v>292</v>
      </c>
      <c r="F61" s="712" t="s">
        <v>292</v>
      </c>
      <c r="G61" s="737">
        <v>50000</v>
      </c>
    </row>
    <row r="62" spans="1:7" ht="11.25" customHeight="1" x14ac:dyDescent="0.2">
      <c r="A62" s="111" t="s">
        <v>197</v>
      </c>
      <c r="B62" s="736">
        <v>50000</v>
      </c>
      <c r="C62" s="735" t="s">
        <v>335</v>
      </c>
      <c r="D62" s="351">
        <v>4300000</v>
      </c>
      <c r="E62" s="263">
        <v>200000</v>
      </c>
      <c r="F62" s="712" t="s">
        <v>336</v>
      </c>
      <c r="G62" s="737">
        <v>50000</v>
      </c>
    </row>
    <row r="63" spans="1:7" ht="11.25" customHeight="1" x14ac:dyDescent="0.2">
      <c r="A63" s="111" t="s">
        <v>243</v>
      </c>
      <c r="B63" s="736">
        <v>15000</v>
      </c>
      <c r="C63" s="735" t="s">
        <v>1050</v>
      </c>
      <c r="D63" s="351">
        <v>1210000</v>
      </c>
      <c r="E63" s="263">
        <v>15000</v>
      </c>
      <c r="F63" s="712" t="s">
        <v>238</v>
      </c>
      <c r="G63" s="737">
        <v>50000</v>
      </c>
    </row>
    <row r="64" spans="1:7" ht="11.25" customHeight="1" x14ac:dyDescent="0.2">
      <c r="A64" s="111" t="s">
        <v>244</v>
      </c>
      <c r="B64" s="736">
        <v>50000</v>
      </c>
      <c r="C64" s="735" t="s">
        <v>335</v>
      </c>
      <c r="D64" s="351">
        <v>3205000</v>
      </c>
      <c r="E64" s="263" t="s">
        <v>292</v>
      </c>
      <c r="F64" s="712" t="s">
        <v>292</v>
      </c>
      <c r="G64" s="737">
        <v>50000</v>
      </c>
    </row>
    <row r="65" spans="1:7" ht="11.25" customHeight="1" x14ac:dyDescent="0.2">
      <c r="A65" s="111" t="s">
        <v>191</v>
      </c>
      <c r="B65" s="736">
        <v>2600</v>
      </c>
      <c r="C65" s="735" t="s">
        <v>1050</v>
      </c>
      <c r="D65" s="351">
        <v>2260000</v>
      </c>
      <c r="E65" s="263">
        <v>2600</v>
      </c>
      <c r="F65" s="712" t="s">
        <v>336</v>
      </c>
      <c r="G65" s="737">
        <v>50000</v>
      </c>
    </row>
    <row r="66" spans="1:7" ht="11.25" customHeight="1" x14ac:dyDescent="0.2">
      <c r="A66" s="111" t="s">
        <v>805</v>
      </c>
      <c r="B66" s="736">
        <v>3</v>
      </c>
      <c r="C66" s="735" t="s">
        <v>1050</v>
      </c>
      <c r="D66" s="351">
        <v>2775000</v>
      </c>
      <c r="E66" s="263">
        <v>3</v>
      </c>
      <c r="F66" s="712" t="s">
        <v>336</v>
      </c>
      <c r="G66" s="737">
        <v>50000</v>
      </c>
    </row>
    <row r="67" spans="1:7" ht="11.25" customHeight="1" x14ac:dyDescent="0.2">
      <c r="A67" s="111" t="s">
        <v>72</v>
      </c>
      <c r="B67" s="736">
        <v>50000</v>
      </c>
      <c r="C67" s="735" t="s">
        <v>335</v>
      </c>
      <c r="D67" s="351">
        <v>338500</v>
      </c>
      <c r="E67" s="263" t="s">
        <v>292</v>
      </c>
      <c r="F67" s="712" t="s">
        <v>292</v>
      </c>
      <c r="G67" s="737">
        <v>50000</v>
      </c>
    </row>
    <row r="68" spans="1:7" ht="11.25" customHeight="1" x14ac:dyDescent="0.2">
      <c r="A68" s="111" t="s">
        <v>806</v>
      </c>
      <c r="B68" s="736">
        <v>100</v>
      </c>
      <c r="C68" s="735" t="s">
        <v>1050</v>
      </c>
      <c r="D68" s="351">
        <v>1400000</v>
      </c>
      <c r="E68" s="263">
        <v>100</v>
      </c>
      <c r="F68" s="712" t="s">
        <v>336</v>
      </c>
      <c r="G68" s="737">
        <v>50000</v>
      </c>
    </row>
    <row r="69" spans="1:7" ht="11.25" customHeight="1" x14ac:dyDescent="0.2">
      <c r="A69" s="111" t="s">
        <v>245</v>
      </c>
      <c r="B69" s="736">
        <v>50000</v>
      </c>
      <c r="C69" s="735" t="s">
        <v>335</v>
      </c>
      <c r="D69" s="351">
        <v>1400000</v>
      </c>
      <c r="E69" s="263" t="s">
        <v>292</v>
      </c>
      <c r="F69" s="712" t="s">
        <v>292</v>
      </c>
      <c r="G69" s="737">
        <v>50000</v>
      </c>
    </row>
    <row r="70" spans="1:7" ht="11.25" customHeight="1" x14ac:dyDescent="0.2">
      <c r="A70" s="111" t="s">
        <v>807</v>
      </c>
      <c r="B70" s="736">
        <v>97.5</v>
      </c>
      <c r="C70" s="735" t="s">
        <v>1049</v>
      </c>
      <c r="D70" s="351">
        <v>97.5</v>
      </c>
      <c r="E70" s="263">
        <v>410</v>
      </c>
      <c r="F70" s="712" t="s">
        <v>336</v>
      </c>
      <c r="G70" s="737">
        <v>50000</v>
      </c>
    </row>
    <row r="71" spans="1:7" ht="11.25" customHeight="1" x14ac:dyDescent="0.2">
      <c r="A71" s="111" t="s">
        <v>808</v>
      </c>
      <c r="B71" s="736">
        <v>50000</v>
      </c>
      <c r="C71" s="735" t="s">
        <v>335</v>
      </c>
      <c r="D71" s="351">
        <v>540000</v>
      </c>
      <c r="E71" s="263" t="s">
        <v>292</v>
      </c>
      <c r="F71" s="712" t="s">
        <v>292</v>
      </c>
      <c r="G71" s="737">
        <v>50000</v>
      </c>
    </row>
    <row r="72" spans="1:7" ht="11.25" customHeight="1" x14ac:dyDescent="0.2">
      <c r="A72" s="111" t="s">
        <v>810</v>
      </c>
      <c r="B72" s="736">
        <v>4000</v>
      </c>
      <c r="C72" s="735" t="s">
        <v>1050</v>
      </c>
      <c r="D72" s="351">
        <v>3935000</v>
      </c>
      <c r="E72" s="263">
        <v>4000</v>
      </c>
      <c r="F72" s="712" t="s">
        <v>336</v>
      </c>
      <c r="G72" s="737">
        <v>50000</v>
      </c>
    </row>
    <row r="73" spans="1:7" ht="11.25" customHeight="1" x14ac:dyDescent="0.2">
      <c r="A73" s="111" t="s">
        <v>809</v>
      </c>
      <c r="B73" s="736">
        <v>50000</v>
      </c>
      <c r="C73" s="735" t="s">
        <v>335</v>
      </c>
      <c r="D73" s="351">
        <v>2500000</v>
      </c>
      <c r="E73" s="263" t="s">
        <v>292</v>
      </c>
      <c r="F73" s="712" t="s">
        <v>292</v>
      </c>
      <c r="G73" s="737">
        <v>50000</v>
      </c>
    </row>
    <row r="74" spans="1:7" ht="11.25" customHeight="1" x14ac:dyDescent="0.2">
      <c r="A74" s="134" t="s">
        <v>73</v>
      </c>
      <c r="B74" s="736">
        <v>50000</v>
      </c>
      <c r="C74" s="735" t="s">
        <v>335</v>
      </c>
      <c r="D74" s="351">
        <v>266500</v>
      </c>
      <c r="E74" s="263" t="s">
        <v>292</v>
      </c>
      <c r="F74" s="712" t="s">
        <v>292</v>
      </c>
      <c r="G74" s="737">
        <v>50000</v>
      </c>
    </row>
    <row r="75" spans="1:7" ht="11.25" customHeight="1" x14ac:dyDescent="0.2">
      <c r="A75" s="111" t="s">
        <v>246</v>
      </c>
      <c r="B75" s="736">
        <v>50000</v>
      </c>
      <c r="C75" s="735" t="s">
        <v>335</v>
      </c>
      <c r="D75" s="351">
        <v>1395000</v>
      </c>
      <c r="E75" s="263" t="s">
        <v>292</v>
      </c>
      <c r="F75" s="712" t="s">
        <v>292</v>
      </c>
      <c r="G75" s="737">
        <v>50000</v>
      </c>
    </row>
    <row r="76" spans="1:7" ht="11.25" customHeight="1" x14ac:dyDescent="0.2">
      <c r="A76" s="134" t="s">
        <v>74</v>
      </c>
      <c r="B76" s="736">
        <v>50000</v>
      </c>
      <c r="C76" s="735" t="s">
        <v>335</v>
      </c>
      <c r="D76" s="351">
        <v>100000</v>
      </c>
      <c r="E76" s="263" t="s">
        <v>292</v>
      </c>
      <c r="F76" s="712" t="s">
        <v>292</v>
      </c>
      <c r="G76" s="737">
        <v>50000</v>
      </c>
    </row>
    <row r="77" spans="1:7" ht="11.25" customHeight="1" x14ac:dyDescent="0.2">
      <c r="A77" s="134" t="s">
        <v>75</v>
      </c>
      <c r="B77" s="736">
        <v>50000</v>
      </c>
      <c r="C77" s="735" t="s">
        <v>335</v>
      </c>
      <c r="D77" s="351">
        <v>91000</v>
      </c>
      <c r="E77" s="263" t="s">
        <v>292</v>
      </c>
      <c r="F77" s="712" t="s">
        <v>292</v>
      </c>
      <c r="G77" s="737">
        <v>50000</v>
      </c>
    </row>
    <row r="78" spans="1:7" ht="11.25" customHeight="1" x14ac:dyDescent="0.2">
      <c r="A78" s="111" t="s">
        <v>312</v>
      </c>
      <c r="B78" s="736">
        <v>50000</v>
      </c>
      <c r="C78" s="735" t="s">
        <v>335</v>
      </c>
      <c r="D78" s="351">
        <v>500000000</v>
      </c>
      <c r="E78" s="263" t="s">
        <v>292</v>
      </c>
      <c r="F78" s="712" t="s">
        <v>292</v>
      </c>
      <c r="G78" s="737">
        <v>50000</v>
      </c>
    </row>
    <row r="79" spans="1:7" ht="11.25" customHeight="1" x14ac:dyDescent="0.2">
      <c r="A79" s="111" t="s">
        <v>506</v>
      </c>
      <c r="B79" s="736">
        <v>0.1</v>
      </c>
      <c r="C79" s="735" t="s">
        <v>1049</v>
      </c>
      <c r="D79" s="351">
        <v>0.1</v>
      </c>
      <c r="E79" s="263" t="s">
        <v>292</v>
      </c>
      <c r="F79" s="712" t="s">
        <v>292</v>
      </c>
      <c r="G79" s="737">
        <v>50000</v>
      </c>
    </row>
    <row r="80" spans="1:7" ht="11.25" customHeight="1" x14ac:dyDescent="0.2">
      <c r="A80" s="111" t="s">
        <v>76</v>
      </c>
      <c r="B80" s="736">
        <v>21000</v>
      </c>
      <c r="C80" s="735" t="s">
        <v>1049</v>
      </c>
      <c r="D80" s="351">
        <v>21000</v>
      </c>
      <c r="E80" s="263" t="s">
        <v>292</v>
      </c>
      <c r="F80" s="712" t="s">
        <v>292</v>
      </c>
      <c r="G80" s="737">
        <v>50000</v>
      </c>
    </row>
    <row r="81" spans="1:7" ht="11.25" customHeight="1" x14ac:dyDescent="0.2">
      <c r="A81" s="111" t="s">
        <v>295</v>
      </c>
      <c r="B81" s="736">
        <v>162.5</v>
      </c>
      <c r="C81" s="735" t="s">
        <v>1049</v>
      </c>
      <c r="D81" s="351">
        <v>162.5</v>
      </c>
      <c r="E81" s="263" t="s">
        <v>292</v>
      </c>
      <c r="F81" s="712" t="s">
        <v>292</v>
      </c>
      <c r="G81" s="737">
        <v>50000</v>
      </c>
    </row>
    <row r="82" spans="1:7" ht="11.25" customHeight="1" x14ac:dyDescent="0.2">
      <c r="A82" s="111" t="s">
        <v>264</v>
      </c>
      <c r="B82" s="736">
        <v>125</v>
      </c>
      <c r="C82" s="735" t="s">
        <v>1049</v>
      </c>
      <c r="D82" s="351">
        <v>125</v>
      </c>
      <c r="E82" s="263">
        <v>410</v>
      </c>
      <c r="F82" s="712" t="s">
        <v>336</v>
      </c>
      <c r="G82" s="737">
        <v>50000</v>
      </c>
    </row>
    <row r="83" spans="1:7" ht="11.25" customHeight="1" x14ac:dyDescent="0.2">
      <c r="A83" s="111" t="s">
        <v>27</v>
      </c>
      <c r="B83" s="736">
        <v>50000</v>
      </c>
      <c r="C83" s="735" t="s">
        <v>335</v>
      </c>
      <c r="D83" s="351">
        <v>500000000</v>
      </c>
      <c r="E83" s="263">
        <v>760000</v>
      </c>
      <c r="F83" s="712" t="s">
        <v>238</v>
      </c>
      <c r="G83" s="737">
        <v>50000</v>
      </c>
    </row>
    <row r="84" spans="1:7" ht="11.25" customHeight="1" x14ac:dyDescent="0.2">
      <c r="A84" s="111" t="s">
        <v>265</v>
      </c>
      <c r="B84" s="736">
        <v>300</v>
      </c>
      <c r="C84" s="735" t="s">
        <v>1050</v>
      </c>
      <c r="D84" s="351">
        <v>84500</v>
      </c>
      <c r="E84" s="263">
        <v>300</v>
      </c>
      <c r="F84" s="712" t="s">
        <v>240</v>
      </c>
      <c r="G84" s="737">
        <v>50000</v>
      </c>
    </row>
    <row r="85" spans="1:7" ht="11.25" customHeight="1" x14ac:dyDescent="0.2">
      <c r="A85" s="111" t="s">
        <v>266</v>
      </c>
      <c r="B85" s="736">
        <v>130</v>
      </c>
      <c r="C85" s="735" t="s">
        <v>1049</v>
      </c>
      <c r="D85" s="351">
        <v>130</v>
      </c>
      <c r="E85" s="263" t="s">
        <v>292</v>
      </c>
      <c r="F85" s="712" t="s">
        <v>292</v>
      </c>
      <c r="G85" s="737">
        <v>50000</v>
      </c>
    </row>
    <row r="86" spans="1:7" ht="11.25" customHeight="1" x14ac:dyDescent="0.2">
      <c r="A86" s="111" t="s">
        <v>267</v>
      </c>
      <c r="B86" s="736">
        <v>845</v>
      </c>
      <c r="C86" s="735" t="s">
        <v>1049</v>
      </c>
      <c r="D86" s="351">
        <v>845</v>
      </c>
      <c r="E86" s="263" t="s">
        <v>292</v>
      </c>
      <c r="F86" s="712" t="s">
        <v>292</v>
      </c>
      <c r="G86" s="737">
        <v>50000</v>
      </c>
    </row>
    <row r="87" spans="1:7" ht="11.25" customHeight="1" x14ac:dyDescent="0.2">
      <c r="A87" s="111" t="s">
        <v>77</v>
      </c>
      <c r="B87" s="736">
        <v>50000</v>
      </c>
      <c r="C87" s="735" t="s">
        <v>335</v>
      </c>
      <c r="D87" s="351">
        <v>5250000</v>
      </c>
      <c r="E87" s="263" t="s">
        <v>292</v>
      </c>
      <c r="F87" s="712" t="s">
        <v>292</v>
      </c>
      <c r="G87" s="737">
        <v>50000</v>
      </c>
    </row>
    <row r="88" spans="1:7" ht="11.25" customHeight="1" x14ac:dyDescent="0.2">
      <c r="A88" s="111" t="s">
        <v>268</v>
      </c>
      <c r="B88" s="736">
        <v>90</v>
      </c>
      <c r="C88" s="735" t="s">
        <v>1049</v>
      </c>
      <c r="D88" s="351">
        <v>90</v>
      </c>
      <c r="E88" s="263">
        <v>200</v>
      </c>
      <c r="F88" s="712" t="s">
        <v>336</v>
      </c>
      <c r="G88" s="737">
        <v>50000</v>
      </c>
    </row>
    <row r="89" spans="1:7" ht="11.25" customHeight="1" x14ac:dyDescent="0.2">
      <c r="A89" s="111" t="s">
        <v>269</v>
      </c>
      <c r="B89" s="736">
        <v>100</v>
      </c>
      <c r="C89" s="735" t="s">
        <v>1049</v>
      </c>
      <c r="D89" s="351">
        <v>100</v>
      </c>
      <c r="E89" s="263" t="s">
        <v>292</v>
      </c>
      <c r="F89" s="712" t="s">
        <v>292</v>
      </c>
      <c r="G89" s="737">
        <v>50000</v>
      </c>
    </row>
    <row r="90" spans="1:7" ht="11.25" customHeight="1" x14ac:dyDescent="0.2">
      <c r="A90" s="111" t="s">
        <v>296</v>
      </c>
      <c r="B90" s="736">
        <v>3.1</v>
      </c>
      <c r="C90" s="735" t="s">
        <v>1049</v>
      </c>
      <c r="D90" s="351">
        <v>3.1</v>
      </c>
      <c r="E90" s="263">
        <v>30000</v>
      </c>
      <c r="F90" s="712" t="s">
        <v>336</v>
      </c>
      <c r="G90" s="737">
        <v>50000</v>
      </c>
    </row>
    <row r="91" spans="1:7" ht="11.25" customHeight="1" x14ac:dyDescent="0.2">
      <c r="A91" s="111" t="s">
        <v>270</v>
      </c>
      <c r="B91" s="736">
        <v>60</v>
      </c>
      <c r="C91" s="735" t="s">
        <v>1050</v>
      </c>
      <c r="D91" s="351">
        <v>1600</v>
      </c>
      <c r="E91" s="263">
        <v>60</v>
      </c>
      <c r="F91" s="712" t="s">
        <v>336</v>
      </c>
      <c r="G91" s="737">
        <v>50000</v>
      </c>
    </row>
    <row r="92" spans="1:7" ht="11.25" customHeight="1" x14ac:dyDescent="0.2">
      <c r="A92" s="111" t="s">
        <v>289</v>
      </c>
      <c r="B92" s="736">
        <v>3650</v>
      </c>
      <c r="C92" s="735" t="s">
        <v>1049</v>
      </c>
      <c r="D92" s="351">
        <v>3650</v>
      </c>
      <c r="E92" s="263">
        <v>120000</v>
      </c>
      <c r="F92" s="712" t="s">
        <v>336</v>
      </c>
      <c r="G92" s="737">
        <v>50000</v>
      </c>
    </row>
    <row r="93" spans="1:7" ht="11.25" customHeight="1" x14ac:dyDescent="0.2">
      <c r="A93" s="111" t="s">
        <v>271</v>
      </c>
      <c r="B93" s="736">
        <v>100</v>
      </c>
      <c r="C93" s="735" t="s">
        <v>1050</v>
      </c>
      <c r="D93" s="351">
        <v>25000</v>
      </c>
      <c r="E93" s="263">
        <v>100</v>
      </c>
      <c r="F93" s="712" t="s">
        <v>336</v>
      </c>
      <c r="G93" s="737">
        <v>50000</v>
      </c>
    </row>
    <row r="94" spans="1:7" ht="11.25" customHeight="1" x14ac:dyDescent="0.2">
      <c r="A94" s="111" t="s">
        <v>78</v>
      </c>
      <c r="B94" s="736">
        <v>50000</v>
      </c>
      <c r="C94" s="735" t="s">
        <v>335</v>
      </c>
      <c r="D94" s="351">
        <v>16500000</v>
      </c>
      <c r="E94" s="263" t="s">
        <v>292</v>
      </c>
      <c r="F94" s="712" t="s">
        <v>292</v>
      </c>
      <c r="G94" s="737">
        <v>50000</v>
      </c>
    </row>
    <row r="95" spans="1:7" ht="11.25" customHeight="1" x14ac:dyDescent="0.2">
      <c r="A95" s="111" t="s">
        <v>272</v>
      </c>
      <c r="B95" s="736">
        <v>9.5000000000000001E-2</v>
      </c>
      <c r="C95" s="735" t="s">
        <v>1049</v>
      </c>
      <c r="D95" s="351">
        <v>9.5000000000000001E-2</v>
      </c>
      <c r="E95" s="263" t="s">
        <v>292</v>
      </c>
      <c r="F95" s="712" t="s">
        <v>292</v>
      </c>
      <c r="G95" s="737">
        <v>50000</v>
      </c>
    </row>
    <row r="96" spans="1:7" ht="11.25" customHeight="1" x14ac:dyDescent="0.2">
      <c r="A96" s="111" t="s">
        <v>79</v>
      </c>
      <c r="B96" s="736">
        <v>50000</v>
      </c>
      <c r="C96" s="735" t="s">
        <v>335</v>
      </c>
      <c r="D96" s="351">
        <v>6000000</v>
      </c>
      <c r="E96" s="263" t="s">
        <v>292</v>
      </c>
      <c r="F96" s="712" t="s">
        <v>292</v>
      </c>
      <c r="G96" s="737">
        <v>50000</v>
      </c>
    </row>
    <row r="97" spans="1:7" ht="11.25" customHeight="1" x14ac:dyDescent="0.2">
      <c r="A97" s="111" t="s">
        <v>273</v>
      </c>
      <c r="B97" s="736">
        <v>50000</v>
      </c>
      <c r="C97" s="735" t="s">
        <v>335</v>
      </c>
      <c r="D97" s="351" t="s">
        <v>816</v>
      </c>
      <c r="E97" s="263" t="s">
        <v>292</v>
      </c>
      <c r="F97" s="712" t="s">
        <v>292</v>
      </c>
      <c r="G97" s="737">
        <v>50000</v>
      </c>
    </row>
    <row r="98" spans="1:7" ht="11.25" customHeight="1" x14ac:dyDescent="0.2">
      <c r="A98" s="111" t="s">
        <v>274</v>
      </c>
      <c r="B98" s="736">
        <v>50000</v>
      </c>
      <c r="C98" s="735" t="s">
        <v>335</v>
      </c>
      <c r="D98" s="351">
        <v>34500000</v>
      </c>
      <c r="E98" s="263" t="s">
        <v>292</v>
      </c>
      <c r="F98" s="712" t="s">
        <v>292</v>
      </c>
      <c r="G98" s="737">
        <v>50000</v>
      </c>
    </row>
    <row r="99" spans="1:7" ht="11.25" customHeight="1" x14ac:dyDescent="0.2">
      <c r="A99" s="111" t="s">
        <v>275</v>
      </c>
      <c r="B99" s="736">
        <v>50</v>
      </c>
      <c r="C99" s="735" t="s">
        <v>1049</v>
      </c>
      <c r="D99" s="351">
        <v>50</v>
      </c>
      <c r="E99" s="263">
        <v>47000</v>
      </c>
      <c r="F99" s="712" t="s">
        <v>336</v>
      </c>
      <c r="G99" s="737">
        <v>50000</v>
      </c>
    </row>
    <row r="100" spans="1:7" ht="11.25" customHeight="1" x14ac:dyDescent="0.2">
      <c r="A100" s="111" t="s">
        <v>277</v>
      </c>
      <c r="B100" s="736">
        <v>50000</v>
      </c>
      <c r="C100" s="735" t="s">
        <v>335</v>
      </c>
      <c r="D100" s="351">
        <v>111500000</v>
      </c>
      <c r="E100" s="263">
        <v>84000</v>
      </c>
      <c r="F100" s="712" t="s">
        <v>238</v>
      </c>
      <c r="G100" s="737">
        <v>50000</v>
      </c>
    </row>
    <row r="101" spans="1:7" ht="11.25" customHeight="1" x14ac:dyDescent="0.2">
      <c r="A101" s="111" t="s">
        <v>278</v>
      </c>
      <c r="B101" s="736">
        <v>13000</v>
      </c>
      <c r="C101" s="735" t="s">
        <v>1050</v>
      </c>
      <c r="D101" s="351">
        <v>9500000</v>
      </c>
      <c r="E101" s="263">
        <v>13000</v>
      </c>
      <c r="F101" s="712" t="s">
        <v>238</v>
      </c>
      <c r="G101" s="737">
        <v>50000</v>
      </c>
    </row>
    <row r="102" spans="1:7" ht="11.25" customHeight="1" x14ac:dyDescent="0.2">
      <c r="A102" s="111" t="s">
        <v>279</v>
      </c>
      <c r="B102" s="736">
        <v>50000</v>
      </c>
      <c r="C102" s="735" t="s">
        <v>335</v>
      </c>
      <c r="D102" s="351" t="s">
        <v>816</v>
      </c>
      <c r="E102" s="263" t="s">
        <v>292</v>
      </c>
      <c r="F102" s="712" t="s">
        <v>292</v>
      </c>
      <c r="G102" s="737">
        <v>50000</v>
      </c>
    </row>
    <row r="103" spans="1:7" ht="11.25" customHeight="1" x14ac:dyDescent="0.2">
      <c r="A103" s="111" t="s">
        <v>280</v>
      </c>
      <c r="B103" s="736">
        <v>1800</v>
      </c>
      <c r="C103" s="735" t="s">
        <v>1050</v>
      </c>
      <c r="D103" s="351">
        <v>25500000</v>
      </c>
      <c r="E103" s="263">
        <v>1800</v>
      </c>
      <c r="F103" s="712" t="s">
        <v>604</v>
      </c>
      <c r="G103" s="737">
        <v>50000</v>
      </c>
    </row>
    <row r="104" spans="1:7" ht="11.25" customHeight="1" x14ac:dyDescent="0.2">
      <c r="A104" s="111" t="s">
        <v>276</v>
      </c>
      <c r="B104" s="736">
        <v>50000</v>
      </c>
      <c r="C104" s="735" t="s">
        <v>335</v>
      </c>
      <c r="D104" s="351">
        <v>6500000</v>
      </c>
      <c r="E104" s="263">
        <v>91000</v>
      </c>
      <c r="F104" s="712" t="s">
        <v>336</v>
      </c>
      <c r="G104" s="737">
        <v>50000</v>
      </c>
    </row>
    <row r="105" spans="1:7" ht="11.25" customHeight="1" x14ac:dyDescent="0.2">
      <c r="A105" s="111" t="s">
        <v>502</v>
      </c>
      <c r="B105" s="736">
        <v>100</v>
      </c>
      <c r="C105" s="735" t="s">
        <v>1050</v>
      </c>
      <c r="D105" s="351">
        <v>12900</v>
      </c>
      <c r="E105" s="263">
        <v>100</v>
      </c>
      <c r="F105" s="712" t="s">
        <v>336</v>
      </c>
      <c r="G105" s="737">
        <v>50000</v>
      </c>
    </row>
    <row r="106" spans="1:7" ht="11.25" customHeight="1" x14ac:dyDescent="0.2">
      <c r="A106" s="111" t="s">
        <v>503</v>
      </c>
      <c r="B106" s="736">
        <v>100</v>
      </c>
      <c r="C106" s="735" t="s">
        <v>1050</v>
      </c>
      <c r="D106" s="351">
        <v>12300</v>
      </c>
      <c r="E106" s="263">
        <v>100</v>
      </c>
      <c r="F106" s="712" t="s">
        <v>336</v>
      </c>
      <c r="G106" s="737">
        <v>50000</v>
      </c>
    </row>
    <row r="107" spans="1:7" ht="11.25" customHeight="1" x14ac:dyDescent="0.2">
      <c r="A107" s="111" t="s">
        <v>409</v>
      </c>
      <c r="B107" s="736">
        <v>50000</v>
      </c>
      <c r="C107" s="735" t="s">
        <v>335</v>
      </c>
      <c r="D107" s="351" t="s">
        <v>816</v>
      </c>
      <c r="E107" s="263" t="s">
        <v>292</v>
      </c>
      <c r="F107" s="712" t="s">
        <v>292</v>
      </c>
      <c r="G107" s="737">
        <v>50000</v>
      </c>
    </row>
    <row r="108" spans="1:7" ht="11.25" customHeight="1" x14ac:dyDescent="0.2">
      <c r="A108" s="111" t="s">
        <v>410</v>
      </c>
      <c r="B108" s="736">
        <v>210</v>
      </c>
      <c r="C108" s="735" t="s">
        <v>1050</v>
      </c>
      <c r="D108" s="351">
        <v>15500</v>
      </c>
      <c r="E108" s="263">
        <v>210</v>
      </c>
      <c r="F108" s="712" t="s">
        <v>336</v>
      </c>
      <c r="G108" s="737">
        <v>50000</v>
      </c>
    </row>
    <row r="109" spans="1:7" ht="11.25" customHeight="1" x14ac:dyDescent="0.2">
      <c r="A109" s="111" t="s">
        <v>703</v>
      </c>
      <c r="B109" s="736">
        <v>50000</v>
      </c>
      <c r="C109" s="735" t="s">
        <v>335</v>
      </c>
      <c r="D109" s="351" t="s">
        <v>816</v>
      </c>
      <c r="E109" s="263" t="s">
        <v>292</v>
      </c>
      <c r="F109" s="712" t="s">
        <v>292</v>
      </c>
      <c r="G109" s="737">
        <v>50000</v>
      </c>
    </row>
    <row r="110" spans="1:7" ht="11.25" customHeight="1" x14ac:dyDescent="0.2">
      <c r="A110" s="134" t="s">
        <v>80</v>
      </c>
      <c r="B110" s="736">
        <v>50000</v>
      </c>
      <c r="C110" s="735" t="s">
        <v>335</v>
      </c>
      <c r="D110" s="351">
        <v>1045000</v>
      </c>
      <c r="E110" s="263" t="s">
        <v>292</v>
      </c>
      <c r="F110" s="712" t="s">
        <v>292</v>
      </c>
      <c r="G110" s="737">
        <v>50000</v>
      </c>
    </row>
    <row r="111" spans="1:7" ht="11.25" customHeight="1" x14ac:dyDescent="0.2">
      <c r="A111" s="134" t="s">
        <v>81</v>
      </c>
      <c r="B111" s="736">
        <v>50000</v>
      </c>
      <c r="C111" s="735" t="s">
        <v>335</v>
      </c>
      <c r="D111" s="351">
        <v>690000</v>
      </c>
      <c r="E111" s="263" t="s">
        <v>292</v>
      </c>
      <c r="F111" s="712" t="s">
        <v>292</v>
      </c>
      <c r="G111" s="737">
        <v>50000</v>
      </c>
    </row>
    <row r="112" spans="1:7" ht="11.25" customHeight="1" x14ac:dyDescent="0.2">
      <c r="A112" s="134" t="s">
        <v>82</v>
      </c>
      <c r="B112" s="736">
        <v>50000</v>
      </c>
      <c r="C112" s="735" t="s">
        <v>335</v>
      </c>
      <c r="D112" s="351">
        <v>325000</v>
      </c>
      <c r="E112" s="263" t="s">
        <v>292</v>
      </c>
      <c r="F112" s="712" t="s">
        <v>292</v>
      </c>
      <c r="G112" s="737">
        <v>50000</v>
      </c>
    </row>
    <row r="113" spans="1:7" ht="11.25" customHeight="1" x14ac:dyDescent="0.2">
      <c r="A113" s="134" t="s">
        <v>83</v>
      </c>
      <c r="B113" s="736">
        <v>50000</v>
      </c>
      <c r="C113" s="735" t="s">
        <v>335</v>
      </c>
      <c r="D113" s="351">
        <v>250000</v>
      </c>
      <c r="E113" s="263" t="s">
        <v>292</v>
      </c>
      <c r="F113" s="712" t="s">
        <v>292</v>
      </c>
      <c r="G113" s="737">
        <v>50000</v>
      </c>
    </row>
    <row r="114" spans="1:7" ht="11.25" customHeight="1" x14ac:dyDescent="0.2">
      <c r="A114" s="134" t="s">
        <v>84</v>
      </c>
      <c r="B114" s="736">
        <v>50000</v>
      </c>
      <c r="C114" s="735" t="s">
        <v>335</v>
      </c>
      <c r="D114" s="351">
        <v>221000</v>
      </c>
      <c r="E114" s="263" t="s">
        <v>292</v>
      </c>
      <c r="F114" s="712" t="s">
        <v>292</v>
      </c>
      <c r="G114" s="737">
        <v>50000</v>
      </c>
    </row>
    <row r="115" spans="1:7" ht="11.25" customHeight="1" x14ac:dyDescent="0.2">
      <c r="A115" s="111" t="s">
        <v>411</v>
      </c>
      <c r="B115" s="736">
        <v>5900</v>
      </c>
      <c r="C115" s="735" t="s">
        <v>1050</v>
      </c>
      <c r="D115" s="351">
        <v>7000</v>
      </c>
      <c r="E115" s="263">
        <v>5900</v>
      </c>
      <c r="F115" s="712" t="s">
        <v>336</v>
      </c>
      <c r="G115" s="737">
        <v>50000</v>
      </c>
    </row>
    <row r="116" spans="1:7" ht="11.25" customHeight="1" x14ac:dyDescent="0.2">
      <c r="A116" s="134" t="s">
        <v>85</v>
      </c>
      <c r="B116" s="736">
        <v>21500</v>
      </c>
      <c r="C116" s="735" t="s">
        <v>1049</v>
      </c>
      <c r="D116" s="351">
        <v>21500</v>
      </c>
      <c r="E116" s="263" t="s">
        <v>292</v>
      </c>
      <c r="F116" s="712" t="s">
        <v>292</v>
      </c>
      <c r="G116" s="737">
        <v>50000</v>
      </c>
    </row>
    <row r="117" spans="1:7" ht="11.25" customHeight="1" x14ac:dyDescent="0.2">
      <c r="A117" s="111" t="s">
        <v>193</v>
      </c>
      <c r="B117" s="736">
        <v>50000</v>
      </c>
      <c r="C117" s="735" t="s">
        <v>335</v>
      </c>
      <c r="D117" s="351">
        <v>122500000</v>
      </c>
      <c r="E117" s="263" t="s">
        <v>292</v>
      </c>
      <c r="F117" s="712" t="s">
        <v>292</v>
      </c>
      <c r="G117" s="737">
        <v>50000</v>
      </c>
    </row>
    <row r="118" spans="1:7" ht="11.25" customHeight="1" x14ac:dyDescent="0.2">
      <c r="A118" s="111" t="s">
        <v>412</v>
      </c>
      <c r="B118" s="736">
        <v>408</v>
      </c>
      <c r="C118" s="735" t="s">
        <v>1049</v>
      </c>
      <c r="D118" s="351">
        <v>408</v>
      </c>
      <c r="E118" s="263">
        <v>10000</v>
      </c>
      <c r="F118" s="712" t="s">
        <v>336</v>
      </c>
      <c r="G118" s="737">
        <v>50000</v>
      </c>
    </row>
    <row r="119" spans="1:7" ht="11.25" customHeight="1" x14ac:dyDescent="0.2">
      <c r="A119" s="111" t="s">
        <v>413</v>
      </c>
      <c r="B119" s="736">
        <v>50000</v>
      </c>
      <c r="C119" s="735" t="s">
        <v>335</v>
      </c>
      <c r="D119" s="351">
        <v>41400000</v>
      </c>
      <c r="E119" s="263">
        <v>79000</v>
      </c>
      <c r="F119" s="712" t="s">
        <v>238</v>
      </c>
      <c r="G119" s="737">
        <v>50000</v>
      </c>
    </row>
    <row r="120" spans="1:7" ht="11.25" customHeight="1" x14ac:dyDescent="0.2">
      <c r="A120" s="111" t="s">
        <v>290</v>
      </c>
      <c r="B120" s="736">
        <v>21.5</v>
      </c>
      <c r="C120" s="735" t="s">
        <v>1049</v>
      </c>
      <c r="D120" s="351">
        <v>21.5</v>
      </c>
      <c r="E120" s="263" t="s">
        <v>292</v>
      </c>
      <c r="F120" s="712" t="s">
        <v>292</v>
      </c>
      <c r="G120" s="737">
        <v>50000</v>
      </c>
    </row>
    <row r="121" spans="1:7" ht="11.25" customHeight="1" x14ac:dyDescent="0.2">
      <c r="A121" s="111" t="s">
        <v>86</v>
      </c>
      <c r="B121" s="736">
        <v>50000</v>
      </c>
      <c r="C121" s="735" t="s">
        <v>335</v>
      </c>
      <c r="D121" s="351">
        <v>55000</v>
      </c>
      <c r="E121" s="263" t="s">
        <v>292</v>
      </c>
      <c r="F121" s="712" t="s">
        <v>292</v>
      </c>
      <c r="G121" s="737">
        <v>50000</v>
      </c>
    </row>
    <row r="122" spans="1:7" ht="11.25" customHeight="1" x14ac:dyDescent="0.2">
      <c r="A122" s="111" t="s">
        <v>414</v>
      </c>
      <c r="B122" s="736">
        <v>67.5</v>
      </c>
      <c r="C122" s="735" t="s">
        <v>1049</v>
      </c>
      <c r="D122" s="351">
        <v>67.5</v>
      </c>
      <c r="E122" s="263" t="s">
        <v>292</v>
      </c>
      <c r="F122" s="712" t="s">
        <v>292</v>
      </c>
      <c r="G122" s="737">
        <v>50000</v>
      </c>
    </row>
    <row r="123" spans="1:7" ht="11.25" customHeight="1" x14ac:dyDescent="0.2">
      <c r="A123" s="111" t="s">
        <v>415</v>
      </c>
      <c r="B123" s="736">
        <v>50000</v>
      </c>
      <c r="C123" s="735" t="s">
        <v>335</v>
      </c>
      <c r="D123" s="351" t="s">
        <v>816</v>
      </c>
      <c r="E123" s="263" t="s">
        <v>292</v>
      </c>
      <c r="F123" s="712" t="s">
        <v>292</v>
      </c>
      <c r="G123" s="737">
        <v>50000</v>
      </c>
    </row>
    <row r="124" spans="1:7" ht="11.25" customHeight="1" x14ac:dyDescent="0.2">
      <c r="A124" s="111" t="s">
        <v>704</v>
      </c>
      <c r="B124" s="736">
        <v>50000</v>
      </c>
      <c r="C124" s="735" t="s">
        <v>335</v>
      </c>
      <c r="D124" s="351" t="s">
        <v>816</v>
      </c>
      <c r="E124" s="263" t="s">
        <v>292</v>
      </c>
      <c r="F124" s="712" t="s">
        <v>292</v>
      </c>
      <c r="G124" s="737">
        <v>50000</v>
      </c>
    </row>
    <row r="125" spans="1:7" ht="11.25" customHeight="1" x14ac:dyDescent="0.2">
      <c r="A125" s="111" t="s">
        <v>87</v>
      </c>
      <c r="B125" s="736">
        <v>3100</v>
      </c>
      <c r="C125" s="735" t="s">
        <v>1049</v>
      </c>
      <c r="D125" s="351">
        <v>3100</v>
      </c>
      <c r="E125" s="263" t="s">
        <v>292</v>
      </c>
      <c r="F125" s="712" t="s">
        <v>292</v>
      </c>
      <c r="G125" s="737">
        <v>50000</v>
      </c>
    </row>
    <row r="126" spans="1:7" ht="11.25" customHeight="1" x14ac:dyDescent="0.2">
      <c r="A126" s="111" t="s">
        <v>416</v>
      </c>
      <c r="B126" s="736">
        <v>110</v>
      </c>
      <c r="C126" s="735" t="s">
        <v>1050</v>
      </c>
      <c r="D126" s="351">
        <v>155000</v>
      </c>
      <c r="E126" s="263">
        <v>110</v>
      </c>
      <c r="F126" s="712" t="s">
        <v>336</v>
      </c>
      <c r="G126" s="737">
        <v>50000</v>
      </c>
    </row>
    <row r="127" spans="1:7" ht="11.25" customHeight="1" x14ac:dyDescent="0.2">
      <c r="A127" s="111" t="s">
        <v>88</v>
      </c>
      <c r="B127" s="736">
        <v>50000</v>
      </c>
      <c r="C127" s="735" t="s">
        <v>335</v>
      </c>
      <c r="D127" s="351">
        <v>355000</v>
      </c>
      <c r="E127" s="263" t="s">
        <v>292</v>
      </c>
      <c r="F127" s="712" t="s">
        <v>292</v>
      </c>
      <c r="G127" s="737">
        <v>50000</v>
      </c>
    </row>
    <row r="128" spans="1:7" ht="11.25" customHeight="1" x14ac:dyDescent="0.2">
      <c r="A128" s="111" t="s">
        <v>20</v>
      </c>
      <c r="B128" s="736">
        <v>50000</v>
      </c>
      <c r="C128" s="735" t="s">
        <v>335</v>
      </c>
      <c r="D128" s="351">
        <v>500000000</v>
      </c>
      <c r="E128" s="263" t="s">
        <v>292</v>
      </c>
      <c r="F128" s="712" t="s">
        <v>292</v>
      </c>
      <c r="G128" s="737">
        <v>50000</v>
      </c>
    </row>
    <row r="129" spans="1:7" ht="11.25" customHeight="1" x14ac:dyDescent="0.2">
      <c r="A129" s="111" t="s">
        <v>417</v>
      </c>
      <c r="B129" s="736">
        <v>50000</v>
      </c>
      <c r="C129" s="735" t="s">
        <v>335</v>
      </c>
      <c r="D129" s="351">
        <v>535000</v>
      </c>
      <c r="E129" s="263" t="s">
        <v>292</v>
      </c>
      <c r="F129" s="712" t="s">
        <v>292</v>
      </c>
      <c r="G129" s="737">
        <v>50000</v>
      </c>
    </row>
    <row r="130" spans="1:7" ht="11.25" customHeight="1" x14ac:dyDescent="0.2">
      <c r="A130" s="111" t="s">
        <v>418</v>
      </c>
      <c r="B130" s="736">
        <v>5000</v>
      </c>
      <c r="C130" s="735" t="s">
        <v>1050</v>
      </c>
      <c r="D130" s="351">
        <v>1415000</v>
      </c>
      <c r="E130" s="263">
        <v>5000</v>
      </c>
      <c r="F130" s="712" t="s">
        <v>336</v>
      </c>
      <c r="G130" s="737">
        <v>50000</v>
      </c>
    </row>
    <row r="131" spans="1:7" ht="11.25" customHeight="1" x14ac:dyDescent="0.2">
      <c r="A131" s="111" t="s">
        <v>419</v>
      </c>
      <c r="B131" s="736">
        <v>3000</v>
      </c>
      <c r="C131" s="735" t="s">
        <v>1050</v>
      </c>
      <c r="D131" s="351">
        <v>103000</v>
      </c>
      <c r="E131" s="263">
        <v>3000</v>
      </c>
      <c r="F131" s="712" t="s">
        <v>336</v>
      </c>
      <c r="G131" s="737">
        <v>50000</v>
      </c>
    </row>
    <row r="132" spans="1:7" ht="11.25" customHeight="1" x14ac:dyDescent="0.2">
      <c r="A132" s="111" t="s">
        <v>89</v>
      </c>
      <c r="B132" s="736">
        <v>11500</v>
      </c>
      <c r="C132" s="735" t="s">
        <v>1049</v>
      </c>
      <c r="D132" s="351">
        <v>11500</v>
      </c>
      <c r="E132" s="263" t="s">
        <v>292</v>
      </c>
      <c r="F132" s="712" t="s">
        <v>292</v>
      </c>
      <c r="G132" s="737">
        <v>50000</v>
      </c>
    </row>
    <row r="133" spans="1:7" ht="11.25" customHeight="1" x14ac:dyDescent="0.2">
      <c r="A133" s="134" t="s">
        <v>90</v>
      </c>
      <c r="B133" s="736">
        <v>2500</v>
      </c>
      <c r="C133" s="735" t="s">
        <v>1049</v>
      </c>
      <c r="D133" s="351">
        <v>2500</v>
      </c>
      <c r="E133" s="263" t="s">
        <v>292</v>
      </c>
      <c r="F133" s="712" t="s">
        <v>292</v>
      </c>
      <c r="G133" s="737">
        <v>50000</v>
      </c>
    </row>
    <row r="134" spans="1:7" ht="11.25" customHeight="1" x14ac:dyDescent="0.2">
      <c r="A134" s="111" t="s">
        <v>420</v>
      </c>
      <c r="B134" s="736">
        <v>50000</v>
      </c>
      <c r="C134" s="735" t="s">
        <v>335</v>
      </c>
      <c r="D134" s="351" t="s">
        <v>816</v>
      </c>
      <c r="E134" s="263" t="s">
        <v>292</v>
      </c>
      <c r="F134" s="712" t="s">
        <v>292</v>
      </c>
      <c r="G134" s="737">
        <v>50000</v>
      </c>
    </row>
    <row r="135" spans="1:7" ht="11.25" customHeight="1" x14ac:dyDescent="0.2">
      <c r="A135" s="111" t="s">
        <v>291</v>
      </c>
      <c r="B135" s="736">
        <v>400</v>
      </c>
      <c r="C135" s="735" t="s">
        <v>1050</v>
      </c>
      <c r="D135" s="351">
        <v>263000</v>
      </c>
      <c r="E135" s="263">
        <v>400</v>
      </c>
      <c r="F135" s="712" t="s">
        <v>336</v>
      </c>
      <c r="G135" s="737">
        <v>50000</v>
      </c>
    </row>
    <row r="136" spans="1:7" ht="11.25" customHeight="1" x14ac:dyDescent="0.2">
      <c r="A136" s="111" t="s">
        <v>21</v>
      </c>
      <c r="B136" s="736">
        <v>140</v>
      </c>
      <c r="C136" s="735" t="s">
        <v>1050</v>
      </c>
      <c r="D136" s="351">
        <v>275</v>
      </c>
      <c r="E136" s="263">
        <v>140</v>
      </c>
      <c r="F136" s="712" t="s">
        <v>240</v>
      </c>
      <c r="G136" s="737">
        <v>50000</v>
      </c>
    </row>
    <row r="137" spans="1:7" ht="11.25" customHeight="1" x14ac:dyDescent="0.2">
      <c r="A137" s="111" t="s">
        <v>44</v>
      </c>
      <c r="B137" s="736">
        <v>5000</v>
      </c>
      <c r="C137" s="735" t="s">
        <v>1050</v>
      </c>
      <c r="D137" s="351">
        <v>75000</v>
      </c>
      <c r="E137" s="263">
        <v>5000</v>
      </c>
      <c r="F137" s="712" t="s">
        <v>35</v>
      </c>
      <c r="G137" s="737">
        <v>50000</v>
      </c>
    </row>
    <row r="138" spans="1:7" ht="11.25" customHeight="1" x14ac:dyDescent="0.2">
      <c r="A138" s="111" t="s">
        <v>43</v>
      </c>
      <c r="B138" s="736">
        <v>5000</v>
      </c>
      <c r="C138" s="735" t="s">
        <v>1050</v>
      </c>
      <c r="D138" s="351">
        <v>25500</v>
      </c>
      <c r="E138" s="263">
        <v>5000</v>
      </c>
      <c r="F138" s="712" t="s">
        <v>35</v>
      </c>
      <c r="G138" s="737">
        <v>50000</v>
      </c>
    </row>
    <row r="139" spans="1:7" ht="11.25" customHeight="1" x14ac:dyDescent="0.2">
      <c r="A139" s="111" t="s">
        <v>665</v>
      </c>
      <c r="B139" s="736">
        <v>5000</v>
      </c>
      <c r="C139" s="735" t="s">
        <v>1050</v>
      </c>
      <c r="D139" s="351" t="s">
        <v>816</v>
      </c>
      <c r="E139" s="263">
        <v>5000</v>
      </c>
      <c r="F139" s="712" t="s">
        <v>35</v>
      </c>
      <c r="G139" s="737">
        <v>50000</v>
      </c>
    </row>
    <row r="140" spans="1:7" ht="11.25" customHeight="1" x14ac:dyDescent="0.2">
      <c r="A140" s="111" t="s">
        <v>705</v>
      </c>
      <c r="B140" s="736">
        <v>24500</v>
      </c>
      <c r="C140" s="735" t="s">
        <v>1049</v>
      </c>
      <c r="D140" s="351">
        <v>24500</v>
      </c>
      <c r="E140" s="263">
        <v>30000</v>
      </c>
      <c r="F140" s="712" t="s">
        <v>242</v>
      </c>
      <c r="G140" s="737">
        <v>50000</v>
      </c>
    </row>
    <row r="141" spans="1:7" ht="11.25" customHeight="1" x14ac:dyDescent="0.2">
      <c r="A141" s="111" t="s">
        <v>706</v>
      </c>
      <c r="B141" s="736">
        <v>50000</v>
      </c>
      <c r="C141" s="735" t="s">
        <v>335</v>
      </c>
      <c r="D141" s="351">
        <v>645000</v>
      </c>
      <c r="E141" s="263">
        <v>500000</v>
      </c>
      <c r="F141" s="712" t="s">
        <v>336</v>
      </c>
      <c r="G141" s="737">
        <v>50000</v>
      </c>
    </row>
    <row r="142" spans="1:7" ht="11.25" customHeight="1" x14ac:dyDescent="0.2">
      <c r="A142" s="111" t="s">
        <v>421</v>
      </c>
      <c r="B142" s="736">
        <v>50000</v>
      </c>
      <c r="C142" s="735" t="s">
        <v>335</v>
      </c>
      <c r="D142" s="351">
        <v>2295000</v>
      </c>
      <c r="E142" s="263" t="s">
        <v>292</v>
      </c>
      <c r="F142" s="712" t="s">
        <v>292</v>
      </c>
      <c r="G142" s="737">
        <v>50000</v>
      </c>
    </row>
    <row r="143" spans="1:7" ht="11.25" customHeight="1" x14ac:dyDescent="0.2">
      <c r="A143" s="111" t="s">
        <v>422</v>
      </c>
      <c r="B143" s="736">
        <v>50000</v>
      </c>
      <c r="C143" s="735" t="s">
        <v>335</v>
      </c>
      <c r="D143" s="351">
        <v>640000</v>
      </c>
      <c r="E143" s="263">
        <v>100000</v>
      </c>
      <c r="F143" s="712" t="s">
        <v>336</v>
      </c>
      <c r="G143" s="737">
        <v>50000</v>
      </c>
    </row>
    <row r="144" spans="1:7" ht="11.25" customHeight="1" x14ac:dyDescent="0.2">
      <c r="A144" s="111" t="s">
        <v>423</v>
      </c>
      <c r="B144" s="736">
        <v>2000</v>
      </c>
      <c r="C144" s="735" t="s">
        <v>1050</v>
      </c>
      <c r="D144" s="351">
        <v>600000</v>
      </c>
      <c r="E144" s="263">
        <v>2000</v>
      </c>
      <c r="F144" s="712" t="s">
        <v>336</v>
      </c>
      <c r="G144" s="737">
        <v>50000</v>
      </c>
    </row>
    <row r="145" spans="1:7" ht="11.25" customHeight="1" x14ac:dyDescent="0.2">
      <c r="A145" s="111" t="s">
        <v>424</v>
      </c>
      <c r="B145" s="736">
        <v>1000</v>
      </c>
      <c r="C145" s="735" t="s">
        <v>1050</v>
      </c>
      <c r="D145" s="351">
        <v>400000</v>
      </c>
      <c r="E145" s="263">
        <v>1000</v>
      </c>
      <c r="F145" s="712" t="s">
        <v>336</v>
      </c>
      <c r="G145" s="737">
        <v>50000</v>
      </c>
    </row>
    <row r="146" spans="1:7" ht="11.25" customHeight="1" x14ac:dyDescent="0.2">
      <c r="A146" s="134" t="s">
        <v>91</v>
      </c>
      <c r="B146" s="736">
        <v>50000</v>
      </c>
      <c r="C146" s="735" t="s">
        <v>335</v>
      </c>
      <c r="D146" s="351">
        <v>139000</v>
      </c>
      <c r="E146" s="263" t="s">
        <v>292</v>
      </c>
      <c r="F146" s="712" t="s">
        <v>292</v>
      </c>
      <c r="G146" s="737">
        <v>50000</v>
      </c>
    </row>
    <row r="147" spans="1:7" ht="11.25" customHeight="1" x14ac:dyDescent="0.2">
      <c r="A147" s="111" t="s">
        <v>92</v>
      </c>
      <c r="B147" s="736">
        <v>35500</v>
      </c>
      <c r="C147" s="735" t="s">
        <v>1049</v>
      </c>
      <c r="D147" s="351">
        <v>35500</v>
      </c>
      <c r="E147" s="263" t="s">
        <v>292</v>
      </c>
      <c r="F147" s="712" t="s">
        <v>292</v>
      </c>
      <c r="G147" s="737">
        <v>50000</v>
      </c>
    </row>
    <row r="148" spans="1:7" ht="11.25" customHeight="1" x14ac:dyDescent="0.2">
      <c r="A148" s="111" t="s">
        <v>93</v>
      </c>
      <c r="B148" s="736">
        <v>50000</v>
      </c>
      <c r="C148" s="735" t="s">
        <v>335</v>
      </c>
      <c r="D148" s="351">
        <v>875000</v>
      </c>
      <c r="E148" s="263" t="s">
        <v>292</v>
      </c>
      <c r="F148" s="712" t="s">
        <v>292</v>
      </c>
      <c r="G148" s="737">
        <v>50000</v>
      </c>
    </row>
    <row r="149" spans="1:7" ht="11.25" customHeight="1" x14ac:dyDescent="0.2">
      <c r="A149" s="111" t="s">
        <v>94</v>
      </c>
      <c r="B149" s="736">
        <v>50000</v>
      </c>
      <c r="C149" s="735" t="s">
        <v>335</v>
      </c>
      <c r="D149" s="351">
        <v>167100</v>
      </c>
      <c r="E149" s="263" t="s">
        <v>292</v>
      </c>
      <c r="F149" s="712" t="s">
        <v>292</v>
      </c>
      <c r="G149" s="737">
        <v>50000</v>
      </c>
    </row>
    <row r="150" spans="1:7" ht="11.25" customHeight="1" x14ac:dyDescent="0.2">
      <c r="A150" s="111" t="s">
        <v>513</v>
      </c>
      <c r="B150" s="736">
        <v>90</v>
      </c>
      <c r="C150" s="735" t="s">
        <v>1049</v>
      </c>
      <c r="D150" s="351">
        <v>90</v>
      </c>
      <c r="E150" s="263" t="s">
        <v>292</v>
      </c>
      <c r="F150" s="712" t="s">
        <v>292</v>
      </c>
      <c r="G150" s="737">
        <v>50000</v>
      </c>
    </row>
    <row r="151" spans="1:7" ht="11.25" customHeight="1" x14ac:dyDescent="0.2">
      <c r="A151" s="134" t="s">
        <v>802</v>
      </c>
      <c r="B151" s="736">
        <v>50000</v>
      </c>
      <c r="C151" s="735" t="s">
        <v>335</v>
      </c>
      <c r="D151" s="351">
        <v>139000</v>
      </c>
      <c r="E151" s="263" t="s">
        <v>292</v>
      </c>
      <c r="F151" s="712" t="s">
        <v>292</v>
      </c>
      <c r="G151" s="737">
        <v>50000</v>
      </c>
    </row>
    <row r="152" spans="1:7" ht="11.25" customHeight="1" x14ac:dyDescent="0.2">
      <c r="A152" s="134" t="s">
        <v>514</v>
      </c>
      <c r="B152" s="736">
        <v>37000</v>
      </c>
      <c r="C152" s="735" t="s">
        <v>1049</v>
      </c>
      <c r="D152" s="351">
        <v>37000</v>
      </c>
      <c r="E152" s="263" t="s">
        <v>292</v>
      </c>
      <c r="F152" s="712" t="s">
        <v>292</v>
      </c>
      <c r="G152" s="737">
        <v>50000</v>
      </c>
    </row>
    <row r="153" spans="1:7" ht="11.25" customHeight="1" x14ac:dyDescent="0.2">
      <c r="A153" s="134" t="s">
        <v>516</v>
      </c>
      <c r="B153" s="736">
        <v>50000</v>
      </c>
      <c r="C153" s="735" t="s">
        <v>335</v>
      </c>
      <c r="D153" s="351">
        <v>57500</v>
      </c>
      <c r="E153" s="263" t="s">
        <v>292</v>
      </c>
      <c r="F153" s="712" t="s">
        <v>292</v>
      </c>
      <c r="G153" s="737">
        <v>50000</v>
      </c>
    </row>
    <row r="154" spans="1:7" ht="11.25" customHeight="1" x14ac:dyDescent="0.2">
      <c r="A154" s="111" t="s">
        <v>425</v>
      </c>
      <c r="B154" s="736">
        <v>50000</v>
      </c>
      <c r="C154" s="735" t="s">
        <v>335</v>
      </c>
      <c r="D154" s="351" t="s">
        <v>816</v>
      </c>
      <c r="E154" s="263" t="s">
        <v>292</v>
      </c>
      <c r="F154" s="712" t="s">
        <v>292</v>
      </c>
      <c r="G154" s="737">
        <v>50000</v>
      </c>
    </row>
    <row r="155" spans="1:7" ht="11.25" customHeight="1" x14ac:dyDescent="0.2">
      <c r="A155" s="111" t="s">
        <v>426</v>
      </c>
      <c r="B155" s="736">
        <v>34000</v>
      </c>
      <c r="C155" s="735" t="s">
        <v>1050</v>
      </c>
      <c r="D155" s="351">
        <v>4400000</v>
      </c>
      <c r="E155" s="263">
        <v>34000</v>
      </c>
      <c r="F155" s="712" t="s">
        <v>336</v>
      </c>
      <c r="G155" s="737">
        <v>50000</v>
      </c>
    </row>
    <row r="156" spans="1:7" ht="11.25" customHeight="1" x14ac:dyDescent="0.2">
      <c r="A156" s="111" t="s">
        <v>427</v>
      </c>
      <c r="B156" s="736">
        <v>5300</v>
      </c>
      <c r="C156" s="735" t="s">
        <v>1050</v>
      </c>
      <c r="D156" s="351">
        <v>53000</v>
      </c>
      <c r="E156" s="263">
        <v>5300</v>
      </c>
      <c r="F156" s="712" t="s">
        <v>336</v>
      </c>
      <c r="G156" s="737">
        <v>50000</v>
      </c>
    </row>
    <row r="157" spans="1:7" ht="11.25" customHeight="1" thickBot="1" x14ac:dyDescent="0.25">
      <c r="A157" s="113" t="s">
        <v>428</v>
      </c>
      <c r="B157" s="736">
        <v>50000</v>
      </c>
      <c r="C157" s="735" t="s">
        <v>335</v>
      </c>
      <c r="D157" s="523" t="s">
        <v>816</v>
      </c>
      <c r="E157" s="292" t="s">
        <v>292</v>
      </c>
      <c r="F157" s="292" t="s">
        <v>292</v>
      </c>
      <c r="G157" s="737">
        <v>50000</v>
      </c>
    </row>
    <row r="158" spans="1:7" ht="11.25" customHeight="1" thickTop="1" x14ac:dyDescent="0.2">
      <c r="A158" s="334"/>
      <c r="B158" s="151"/>
      <c r="C158" s="583"/>
      <c r="D158" s="151"/>
      <c r="E158" s="151"/>
      <c r="F158" s="151"/>
      <c r="G158" s="335"/>
    </row>
    <row r="159" spans="1:7" ht="11.25" customHeight="1" x14ac:dyDescent="0.2">
      <c r="A159" s="65" t="s">
        <v>594</v>
      </c>
      <c r="B159" s="109"/>
      <c r="C159" s="446"/>
      <c r="D159" s="109"/>
      <c r="E159" s="109"/>
      <c r="F159" s="109"/>
      <c r="G159" s="336"/>
    </row>
    <row r="160" spans="1:7" ht="11.25" customHeight="1" x14ac:dyDescent="0.2">
      <c r="A160" s="66" t="s">
        <v>887</v>
      </c>
      <c r="B160" s="109"/>
      <c r="C160" s="446"/>
      <c r="D160" s="109"/>
      <c r="E160" s="109"/>
      <c r="F160" s="109"/>
      <c r="G160" s="336"/>
    </row>
    <row r="161" spans="1:7" ht="11.25" customHeight="1" x14ac:dyDescent="0.2">
      <c r="A161" s="66" t="s">
        <v>469</v>
      </c>
      <c r="B161" s="109"/>
      <c r="C161" s="446"/>
      <c r="D161" s="109"/>
      <c r="E161" s="109"/>
      <c r="F161" s="109"/>
      <c r="G161" s="336"/>
    </row>
    <row r="162" spans="1:7" ht="11.25" customHeight="1" x14ac:dyDescent="0.2">
      <c r="A162" s="66" t="s">
        <v>248</v>
      </c>
      <c r="B162" s="109"/>
      <c r="C162" s="446"/>
      <c r="D162" s="109"/>
      <c r="E162" s="109"/>
      <c r="F162" s="109"/>
      <c r="G162" s="336"/>
    </row>
    <row r="163" spans="1:7" ht="11.25" customHeight="1" x14ac:dyDescent="0.2">
      <c r="A163" s="66" t="s">
        <v>162</v>
      </c>
      <c r="B163" s="109"/>
      <c r="C163" s="446"/>
      <c r="D163" s="109"/>
      <c r="E163" s="109"/>
      <c r="F163" s="109"/>
      <c r="G163" s="336"/>
    </row>
    <row r="164" spans="1:7" ht="11.25" customHeight="1" x14ac:dyDescent="0.2">
      <c r="A164" s="66" t="s">
        <v>402</v>
      </c>
      <c r="B164" s="109"/>
      <c r="C164" s="446"/>
      <c r="D164" s="109"/>
      <c r="E164" s="109"/>
      <c r="F164" s="109"/>
      <c r="G164" s="336"/>
    </row>
    <row r="165" spans="1:7" ht="11.25" customHeight="1" x14ac:dyDescent="0.2">
      <c r="A165" s="66" t="s">
        <v>36</v>
      </c>
      <c r="B165" s="109"/>
      <c r="C165" s="446"/>
      <c r="D165" s="109"/>
      <c r="E165" s="109"/>
      <c r="F165" s="109"/>
      <c r="G165" s="336"/>
    </row>
    <row r="166" spans="1:7" ht="11.25" customHeight="1" x14ac:dyDescent="0.2">
      <c r="A166" s="65" t="s">
        <v>432</v>
      </c>
      <c r="B166" s="109"/>
      <c r="C166" s="446"/>
      <c r="D166" s="109"/>
      <c r="E166" s="109"/>
      <c r="F166" s="109"/>
      <c r="G166" s="336"/>
    </row>
    <row r="167" spans="1:7" ht="11.25" customHeight="1" x14ac:dyDescent="0.2">
      <c r="A167" s="66" t="s">
        <v>403</v>
      </c>
      <c r="B167" s="109"/>
      <c r="C167" s="446"/>
      <c r="D167" s="109"/>
      <c r="E167" s="109"/>
      <c r="F167" s="109"/>
      <c r="G167" s="336"/>
    </row>
    <row r="168" spans="1:7" ht="11.25" customHeight="1" x14ac:dyDescent="0.2">
      <c r="A168" s="66" t="s">
        <v>888</v>
      </c>
      <c r="B168" s="109"/>
      <c r="C168" s="446"/>
      <c r="D168" s="109"/>
      <c r="E168" s="109"/>
      <c r="F168" s="109"/>
      <c r="G168" s="336"/>
    </row>
    <row r="169" spans="1:7" ht="11.25" customHeight="1" x14ac:dyDescent="0.2">
      <c r="A169" s="66" t="s">
        <v>629</v>
      </c>
      <c r="B169" s="109"/>
      <c r="C169" s="446"/>
      <c r="D169" s="109"/>
      <c r="E169" s="109"/>
      <c r="F169" s="109"/>
      <c r="G169" s="336"/>
    </row>
    <row r="170" spans="1:7" ht="11.25" customHeight="1" x14ac:dyDescent="0.2">
      <c r="A170" s="66" t="s">
        <v>666</v>
      </c>
      <c r="B170" s="109"/>
      <c r="C170" s="446"/>
      <c r="D170" s="109"/>
      <c r="E170" s="109"/>
      <c r="F170" s="109"/>
      <c r="G170" s="336"/>
    </row>
    <row r="171" spans="1:7" ht="11.25" customHeight="1" thickBot="1" x14ac:dyDescent="0.25">
      <c r="A171" s="68" t="s">
        <v>630</v>
      </c>
      <c r="B171" s="114"/>
      <c r="C171" s="416"/>
      <c r="D171" s="114"/>
      <c r="E171" s="114"/>
      <c r="F171" s="114"/>
      <c r="G171" s="527"/>
    </row>
    <row r="172" spans="1:7" ht="12" thickTop="1" x14ac:dyDescent="0.2"/>
    <row r="173" spans="1:7" x14ac:dyDescent="0.2">
      <c r="A173" s="581"/>
    </row>
  </sheetData>
  <sheetProtection algorithmName="SHA-512" hashValue="90qFe3XtHoRrCnwAWHvFNoP9u/EVRCsAhHiuHfivOjx39hKMQD9r7S4G1zmZR3bEjelfoYGI5M2/e9XyLgoY+A==" saltValue="qpuG7z0D3l/x2iKMag7XFQ==" spinCount="100000" sheet="1" objects="1" scenarios="1"/>
  <phoneticPr fontId="0" type="noConversion"/>
  <printOptions horizontalCentered="1"/>
  <pageMargins left="0.17" right="0.16" top="0.53" bottom="1" header="0.5" footer="0.5"/>
  <pageSetup scale="85" fitToHeight="4" orientation="landscape" r:id="rId1"/>
  <headerFooter alignWithMargins="0">
    <oddFooter>&amp;LHawai'i DOH
Fall 2017&amp;C&amp;8Page &amp;P of &amp;N&amp;R&amp;A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72"/>
  <sheetViews>
    <sheetView zoomScaleNormal="100" workbookViewId="0">
      <pane ySplit="2205" topLeftCell="A4" activePane="bottomLeft"/>
      <selection activeCell="I16" sqref="I16"/>
      <selection pane="bottomLeft" activeCell="I16" sqref="I16"/>
    </sheetView>
  </sheetViews>
  <sheetFormatPr defaultColWidth="9.140625" defaultRowHeight="11.25" x14ac:dyDescent="0.2"/>
  <cols>
    <col min="1" max="1" width="40.7109375" style="112" customWidth="1"/>
    <col min="2" max="2" width="12.5703125" style="116" customWidth="1"/>
    <col min="3" max="3" width="20.7109375" style="580" customWidth="1"/>
    <col min="4" max="5" width="12.5703125" style="116" customWidth="1"/>
    <col min="6" max="6" width="13.5703125" style="116" customWidth="1"/>
    <col min="7" max="7" width="12.5703125" style="116" customWidth="1"/>
    <col min="8" max="16384" width="9.140625" style="112"/>
  </cols>
  <sheetData>
    <row r="1" spans="1:7" s="67" customFormat="1" ht="46.5" customHeight="1" x14ac:dyDescent="0.25">
      <c r="A1" s="626" t="s">
        <v>159</v>
      </c>
      <c r="B1" s="364"/>
      <c r="C1" s="364"/>
      <c r="D1" s="364"/>
      <c r="E1" s="364"/>
      <c r="F1" s="364"/>
      <c r="G1" s="364"/>
    </row>
    <row r="2" spans="1:7" s="67" customFormat="1" ht="15.95" customHeight="1" thickBot="1" x14ac:dyDescent="0.25">
      <c r="A2" s="837"/>
      <c r="B2" s="364"/>
      <c r="C2" s="446"/>
      <c r="D2" s="364"/>
      <c r="E2" s="364"/>
      <c r="F2" s="364"/>
      <c r="G2" s="364"/>
    </row>
    <row r="3" spans="1:7" s="110" customFormat="1" ht="35.25" thickTop="1" thickBot="1" x14ac:dyDescent="0.25">
      <c r="A3" s="599" t="s">
        <v>194</v>
      </c>
      <c r="B3" s="600" t="s">
        <v>161</v>
      </c>
      <c r="C3" s="730" t="s">
        <v>429</v>
      </c>
      <c r="D3" s="833" t="s">
        <v>333</v>
      </c>
      <c r="E3" s="834" t="s">
        <v>334</v>
      </c>
      <c r="F3" s="834" t="s">
        <v>429</v>
      </c>
      <c r="G3" s="358" t="s">
        <v>335</v>
      </c>
    </row>
    <row r="4" spans="1:7" s="110" customFormat="1" ht="11.25" customHeight="1" x14ac:dyDescent="0.2">
      <c r="A4" s="138" t="s">
        <v>477</v>
      </c>
      <c r="B4" s="347">
        <v>20</v>
      </c>
      <c r="C4" s="593" t="s">
        <v>1048</v>
      </c>
      <c r="D4" s="347">
        <v>1950</v>
      </c>
      <c r="E4" s="712">
        <v>20</v>
      </c>
      <c r="F4" s="712" t="s">
        <v>336</v>
      </c>
      <c r="G4" s="428">
        <v>50000</v>
      </c>
    </row>
    <row r="5" spans="1:7" s="110" customFormat="1" ht="11.25" customHeight="1" x14ac:dyDescent="0.2">
      <c r="A5" s="111" t="s">
        <v>478</v>
      </c>
      <c r="B5" s="351">
        <v>1965</v>
      </c>
      <c r="C5" s="594" t="s">
        <v>1049</v>
      </c>
      <c r="D5" s="351">
        <v>1965</v>
      </c>
      <c r="E5" s="712" t="s">
        <v>292</v>
      </c>
      <c r="F5" s="712" t="s">
        <v>292</v>
      </c>
      <c r="G5" s="360">
        <v>50000</v>
      </c>
    </row>
    <row r="6" spans="1:7" s="110" customFormat="1" ht="11.25" customHeight="1" x14ac:dyDescent="0.2">
      <c r="A6" s="111" t="s">
        <v>479</v>
      </c>
      <c r="B6" s="351">
        <v>20000</v>
      </c>
      <c r="C6" s="594" t="s">
        <v>1048</v>
      </c>
      <c r="D6" s="351">
        <v>500000000</v>
      </c>
      <c r="E6" s="712">
        <v>20000</v>
      </c>
      <c r="F6" s="712" t="s">
        <v>238</v>
      </c>
      <c r="G6" s="360">
        <v>50000</v>
      </c>
    </row>
    <row r="7" spans="1:7" s="110" customFormat="1" ht="11.25" customHeight="1" x14ac:dyDescent="0.2">
      <c r="A7" s="111" t="s">
        <v>480</v>
      </c>
      <c r="B7" s="351">
        <v>8.5</v>
      </c>
      <c r="C7" s="594" t="s">
        <v>1049</v>
      </c>
      <c r="D7" s="351">
        <v>8.5</v>
      </c>
      <c r="E7" s="712">
        <v>17</v>
      </c>
      <c r="F7" s="712" t="s">
        <v>336</v>
      </c>
      <c r="G7" s="360">
        <v>50000</v>
      </c>
    </row>
    <row r="8" spans="1:7" s="110" customFormat="1" ht="11.25" customHeight="1" x14ac:dyDescent="0.2">
      <c r="A8" s="111" t="s">
        <v>133</v>
      </c>
      <c r="B8" s="351">
        <v>50000</v>
      </c>
      <c r="C8" s="594" t="s">
        <v>335</v>
      </c>
      <c r="D8" s="351">
        <v>104500</v>
      </c>
      <c r="E8" s="712" t="s">
        <v>292</v>
      </c>
      <c r="F8" s="712" t="s">
        <v>292</v>
      </c>
      <c r="G8" s="360">
        <v>50000</v>
      </c>
    </row>
    <row r="9" spans="1:7" s="110" customFormat="1" ht="11.25" customHeight="1" x14ac:dyDescent="0.2">
      <c r="A9" s="134" t="s">
        <v>134</v>
      </c>
      <c r="B9" s="351">
        <v>50000</v>
      </c>
      <c r="C9" s="594" t="s">
        <v>335</v>
      </c>
      <c r="D9" s="351">
        <v>610000</v>
      </c>
      <c r="E9" s="712" t="s">
        <v>292</v>
      </c>
      <c r="F9" s="712" t="s">
        <v>292</v>
      </c>
      <c r="G9" s="360">
        <v>50000</v>
      </c>
    </row>
    <row r="10" spans="1:7" s="110" customFormat="1" ht="11.25" customHeight="1" x14ac:dyDescent="0.2">
      <c r="A10" s="134" t="s">
        <v>68</v>
      </c>
      <c r="B10" s="351">
        <v>50000</v>
      </c>
      <c r="C10" s="594" t="s">
        <v>335</v>
      </c>
      <c r="D10" s="351">
        <v>610000</v>
      </c>
      <c r="E10" s="712" t="s">
        <v>292</v>
      </c>
      <c r="F10" s="712" t="s">
        <v>292</v>
      </c>
      <c r="G10" s="360">
        <v>50000</v>
      </c>
    </row>
    <row r="11" spans="1:7" s="110" customFormat="1" ht="11.25" customHeight="1" x14ac:dyDescent="0.2">
      <c r="A11" s="111" t="s">
        <v>481</v>
      </c>
      <c r="B11" s="351">
        <v>21.5</v>
      </c>
      <c r="C11" s="594" t="s">
        <v>1049</v>
      </c>
      <c r="D11" s="351">
        <v>21.5</v>
      </c>
      <c r="E11" s="712" t="s">
        <v>292</v>
      </c>
      <c r="F11" s="712" t="s">
        <v>292</v>
      </c>
      <c r="G11" s="360">
        <v>50000</v>
      </c>
    </row>
    <row r="12" spans="1:7" s="110" customFormat="1" ht="11.25" customHeight="1" x14ac:dyDescent="0.2">
      <c r="A12" s="111" t="s">
        <v>482</v>
      </c>
      <c r="B12" s="351">
        <v>50000</v>
      </c>
      <c r="C12" s="594" t="s">
        <v>335</v>
      </c>
      <c r="D12" s="351" t="s">
        <v>816</v>
      </c>
      <c r="E12" s="712" t="s">
        <v>292</v>
      </c>
      <c r="F12" s="712" t="s">
        <v>292</v>
      </c>
      <c r="G12" s="360">
        <v>50000</v>
      </c>
    </row>
    <row r="13" spans="1:7" s="110" customFormat="1" ht="11.25" customHeight="1" x14ac:dyDescent="0.2">
      <c r="A13" s="111" t="s">
        <v>584</v>
      </c>
      <c r="B13" s="351">
        <v>50000</v>
      </c>
      <c r="C13" s="594" t="s">
        <v>335</v>
      </c>
      <c r="D13" s="351" t="s">
        <v>816</v>
      </c>
      <c r="E13" s="712" t="s">
        <v>292</v>
      </c>
      <c r="F13" s="712" t="s">
        <v>292</v>
      </c>
      <c r="G13" s="360">
        <v>50000</v>
      </c>
    </row>
    <row r="14" spans="1:7" s="110" customFormat="1" ht="11.25" customHeight="1" x14ac:dyDescent="0.2">
      <c r="A14" s="111" t="s">
        <v>69</v>
      </c>
      <c r="B14" s="351">
        <v>20</v>
      </c>
      <c r="C14" s="594" t="s">
        <v>1048</v>
      </c>
      <c r="D14" s="351">
        <v>17500</v>
      </c>
      <c r="E14" s="263">
        <v>20</v>
      </c>
      <c r="F14" s="712" t="s">
        <v>874</v>
      </c>
      <c r="G14" s="360">
        <v>50000</v>
      </c>
    </row>
    <row r="15" spans="1:7" s="110" customFormat="1" ht="11.25" customHeight="1" x14ac:dyDescent="0.2">
      <c r="A15" s="111" t="s">
        <v>585</v>
      </c>
      <c r="B15" s="351">
        <v>50000</v>
      </c>
      <c r="C15" s="594" t="s">
        <v>335</v>
      </c>
      <c r="D15" s="351" t="s">
        <v>816</v>
      </c>
      <c r="E15" s="712" t="s">
        <v>292</v>
      </c>
      <c r="F15" s="712" t="s">
        <v>292</v>
      </c>
      <c r="G15" s="360">
        <v>50000</v>
      </c>
    </row>
    <row r="16" spans="1:7" s="110" customFormat="1" ht="11.25" customHeight="1" x14ac:dyDescent="0.2">
      <c r="A16" s="111" t="s">
        <v>964</v>
      </c>
      <c r="B16" s="351">
        <v>1900</v>
      </c>
      <c r="C16" s="594" t="s">
        <v>1049</v>
      </c>
      <c r="D16" s="351">
        <v>1900</v>
      </c>
      <c r="E16" s="712" t="s">
        <v>292</v>
      </c>
      <c r="F16" s="712" t="s">
        <v>292</v>
      </c>
      <c r="G16" s="360">
        <v>50000</v>
      </c>
    </row>
    <row r="17" spans="1:7" s="110" customFormat="1" ht="11.25" customHeight="1" x14ac:dyDescent="0.2">
      <c r="A17" s="111" t="s">
        <v>586</v>
      </c>
      <c r="B17" s="351">
        <v>170</v>
      </c>
      <c r="C17" s="594" t="s">
        <v>1048</v>
      </c>
      <c r="D17" s="351">
        <v>895000</v>
      </c>
      <c r="E17" s="712">
        <v>170</v>
      </c>
      <c r="F17" s="712" t="s">
        <v>238</v>
      </c>
      <c r="G17" s="360">
        <v>50000</v>
      </c>
    </row>
    <row r="18" spans="1:7" s="110" customFormat="1" ht="11.25" customHeight="1" x14ac:dyDescent="0.2">
      <c r="A18" s="111" t="s">
        <v>587</v>
      </c>
      <c r="B18" s="351">
        <v>4.7</v>
      </c>
      <c r="C18" s="594" t="s">
        <v>1049</v>
      </c>
      <c r="D18" s="351">
        <v>4.7</v>
      </c>
      <c r="E18" s="712" t="s">
        <v>292</v>
      </c>
      <c r="F18" s="712" t="s">
        <v>292</v>
      </c>
      <c r="G18" s="360">
        <v>50000</v>
      </c>
    </row>
    <row r="19" spans="1:7" s="110" customFormat="1" ht="11.25" customHeight="1" x14ac:dyDescent="0.2">
      <c r="A19" s="111" t="s">
        <v>588</v>
      </c>
      <c r="B19" s="351">
        <v>0.8</v>
      </c>
      <c r="C19" s="594" t="s">
        <v>1049</v>
      </c>
      <c r="D19" s="351">
        <v>0.8</v>
      </c>
      <c r="E19" s="712" t="s">
        <v>292</v>
      </c>
      <c r="F19" s="712" t="s">
        <v>292</v>
      </c>
      <c r="G19" s="360">
        <v>50000</v>
      </c>
    </row>
    <row r="20" spans="1:7" s="110" customFormat="1" ht="11.25" customHeight="1" x14ac:dyDescent="0.2">
      <c r="A20" s="111" t="s">
        <v>589</v>
      </c>
      <c r="B20" s="351">
        <v>0.75</v>
      </c>
      <c r="C20" s="594" t="s">
        <v>1049</v>
      </c>
      <c r="D20" s="351">
        <v>0.75</v>
      </c>
      <c r="E20" s="712" t="s">
        <v>292</v>
      </c>
      <c r="F20" s="712" t="s">
        <v>292</v>
      </c>
      <c r="G20" s="360">
        <v>50000</v>
      </c>
    </row>
    <row r="21" spans="1:7" s="110" customFormat="1" ht="11.25" customHeight="1" x14ac:dyDescent="0.2">
      <c r="A21" s="111" t="s">
        <v>590</v>
      </c>
      <c r="B21" s="351">
        <v>0.12999999999999998</v>
      </c>
      <c r="C21" s="594" t="s">
        <v>1049</v>
      </c>
      <c r="D21" s="351">
        <v>0.12999999999999998</v>
      </c>
      <c r="E21" s="712" t="s">
        <v>292</v>
      </c>
      <c r="F21" s="712" t="s">
        <v>292</v>
      </c>
      <c r="G21" s="360">
        <v>50000</v>
      </c>
    </row>
    <row r="22" spans="1:7" s="110" customFormat="1" ht="11.25" customHeight="1" x14ac:dyDescent="0.2">
      <c r="A22" s="111" t="s">
        <v>591</v>
      </c>
      <c r="B22" s="351">
        <v>0.4</v>
      </c>
      <c r="C22" s="594" t="s">
        <v>1049</v>
      </c>
      <c r="D22" s="351">
        <v>0.4</v>
      </c>
      <c r="E22" s="712" t="s">
        <v>292</v>
      </c>
      <c r="F22" s="712" t="s">
        <v>292</v>
      </c>
      <c r="G22" s="360">
        <v>50000</v>
      </c>
    </row>
    <row r="23" spans="1:7" s="110" customFormat="1" ht="11.25" customHeight="1" x14ac:dyDescent="0.2">
      <c r="A23" s="111" t="s">
        <v>100</v>
      </c>
      <c r="B23" s="351">
        <v>50000</v>
      </c>
      <c r="C23" s="594" t="s">
        <v>335</v>
      </c>
      <c r="D23" s="351" t="s">
        <v>816</v>
      </c>
      <c r="E23" s="712" t="s">
        <v>292</v>
      </c>
      <c r="F23" s="712" t="s">
        <v>292</v>
      </c>
      <c r="G23" s="360">
        <v>50000</v>
      </c>
    </row>
    <row r="24" spans="1:7" s="110" customFormat="1" ht="11.25" customHeight="1" x14ac:dyDescent="0.2">
      <c r="A24" s="111" t="s">
        <v>195</v>
      </c>
      <c r="B24" s="351">
        <v>0.5</v>
      </c>
      <c r="C24" s="594" t="s">
        <v>1048</v>
      </c>
      <c r="D24" s="351">
        <v>3740</v>
      </c>
      <c r="E24" s="712">
        <v>0.5</v>
      </c>
      <c r="F24" s="712" t="s">
        <v>238</v>
      </c>
      <c r="G24" s="360">
        <v>50000</v>
      </c>
    </row>
    <row r="25" spans="1:7" s="110" customFormat="1" ht="11.25" customHeight="1" x14ac:dyDescent="0.2">
      <c r="A25" s="111" t="s">
        <v>101</v>
      </c>
      <c r="B25" s="351">
        <v>360</v>
      </c>
      <c r="C25" s="594" t="s">
        <v>1048</v>
      </c>
      <c r="D25" s="351">
        <v>8600000</v>
      </c>
      <c r="E25" s="712">
        <v>360</v>
      </c>
      <c r="F25" s="712" t="s">
        <v>238</v>
      </c>
      <c r="G25" s="360">
        <v>50000</v>
      </c>
    </row>
    <row r="26" spans="1:7" s="110" customFormat="1" ht="11.25" customHeight="1" x14ac:dyDescent="0.2">
      <c r="A26" s="353" t="s">
        <v>927</v>
      </c>
      <c r="B26" s="351">
        <v>320</v>
      </c>
      <c r="C26" s="594" t="s">
        <v>1048</v>
      </c>
      <c r="D26" s="351">
        <v>850000</v>
      </c>
      <c r="E26" s="712">
        <v>320</v>
      </c>
      <c r="F26" s="712" t="s">
        <v>336</v>
      </c>
      <c r="G26" s="360">
        <v>50000</v>
      </c>
    </row>
    <row r="27" spans="1:7" s="110" customFormat="1" ht="11.25" customHeight="1" x14ac:dyDescent="0.2">
      <c r="A27" s="111" t="s">
        <v>102</v>
      </c>
      <c r="B27" s="351">
        <v>135</v>
      </c>
      <c r="C27" s="594" t="s">
        <v>1049</v>
      </c>
      <c r="D27" s="351">
        <v>135</v>
      </c>
      <c r="E27" s="712" t="s">
        <v>292</v>
      </c>
      <c r="F27" s="712" t="s">
        <v>292</v>
      </c>
      <c r="G27" s="360">
        <v>50000</v>
      </c>
    </row>
    <row r="28" spans="1:7" s="110" customFormat="1" ht="11.25" customHeight="1" x14ac:dyDescent="0.2">
      <c r="A28" s="111" t="s">
        <v>103</v>
      </c>
      <c r="B28" s="351">
        <v>50000</v>
      </c>
      <c r="C28" s="594" t="s">
        <v>335</v>
      </c>
      <c r="D28" s="351" t="s">
        <v>816</v>
      </c>
      <c r="E28" s="712" t="s">
        <v>292</v>
      </c>
      <c r="F28" s="712" t="s">
        <v>292</v>
      </c>
      <c r="G28" s="360">
        <v>50000</v>
      </c>
    </row>
    <row r="29" spans="1:7" s="110" customFormat="1" ht="11.25" customHeight="1" x14ac:dyDescent="0.2">
      <c r="A29" s="111" t="s">
        <v>104</v>
      </c>
      <c r="B29" s="351">
        <v>50000</v>
      </c>
      <c r="C29" s="594" t="s">
        <v>335</v>
      </c>
      <c r="D29" s="351">
        <v>1516000</v>
      </c>
      <c r="E29" s="712" t="s">
        <v>292</v>
      </c>
      <c r="F29" s="712" t="s">
        <v>292</v>
      </c>
      <c r="G29" s="360">
        <v>50000</v>
      </c>
    </row>
    <row r="30" spans="1:7" s="110" customFormat="1" ht="11.25" customHeight="1" x14ac:dyDescent="0.2">
      <c r="A30" s="111" t="s">
        <v>105</v>
      </c>
      <c r="B30" s="351">
        <v>510</v>
      </c>
      <c r="C30" s="594" t="s">
        <v>1048</v>
      </c>
      <c r="D30" s="351">
        <v>1550000</v>
      </c>
      <c r="E30" s="712">
        <v>510</v>
      </c>
      <c r="F30" s="712" t="s">
        <v>238</v>
      </c>
      <c r="G30" s="360">
        <v>50000</v>
      </c>
    </row>
    <row r="31" spans="1:7" s="110" customFormat="1" ht="11.25" customHeight="1" x14ac:dyDescent="0.2">
      <c r="A31" s="111" t="s">
        <v>106</v>
      </c>
      <c r="B31" s="351">
        <v>50000</v>
      </c>
      <c r="C31" s="594" t="s">
        <v>335</v>
      </c>
      <c r="D31" s="351">
        <v>7600000</v>
      </c>
      <c r="E31" s="712" t="s">
        <v>292</v>
      </c>
      <c r="F31" s="712" t="s">
        <v>292</v>
      </c>
      <c r="G31" s="360">
        <v>50000</v>
      </c>
    </row>
    <row r="32" spans="1:7" s="110" customFormat="1" ht="11.25" customHeight="1" x14ac:dyDescent="0.2">
      <c r="A32" s="111" t="s">
        <v>107</v>
      </c>
      <c r="B32" s="351">
        <v>50000</v>
      </c>
      <c r="C32" s="594" t="s">
        <v>335</v>
      </c>
      <c r="D32" s="351" t="s">
        <v>816</v>
      </c>
      <c r="E32" s="712" t="s">
        <v>292</v>
      </c>
      <c r="F32" s="712" t="s">
        <v>292</v>
      </c>
      <c r="G32" s="360">
        <v>50000</v>
      </c>
    </row>
    <row r="33" spans="1:7" s="110" customFormat="1" ht="11.25" customHeight="1" x14ac:dyDescent="0.2">
      <c r="A33" s="111" t="s">
        <v>108</v>
      </c>
      <c r="B33" s="351">
        <v>520</v>
      </c>
      <c r="C33" s="594" t="s">
        <v>1048</v>
      </c>
      <c r="D33" s="351">
        <v>396500</v>
      </c>
      <c r="E33" s="712">
        <v>520</v>
      </c>
      <c r="F33" s="712" t="s">
        <v>238</v>
      </c>
      <c r="G33" s="360">
        <v>50000</v>
      </c>
    </row>
    <row r="34" spans="1:7" s="110" customFormat="1" ht="11.25" customHeight="1" x14ac:dyDescent="0.2">
      <c r="A34" s="111" t="s">
        <v>524</v>
      </c>
      <c r="B34" s="351">
        <v>2.5</v>
      </c>
      <c r="C34" s="594" t="s">
        <v>1048</v>
      </c>
      <c r="D34" s="351">
        <v>28</v>
      </c>
      <c r="E34" s="712">
        <v>2.5</v>
      </c>
      <c r="F34" s="712" t="s">
        <v>336</v>
      </c>
      <c r="G34" s="360">
        <v>50000</v>
      </c>
    </row>
    <row r="35" spans="1:7" s="110" customFormat="1" ht="11.25" customHeight="1" x14ac:dyDescent="0.2">
      <c r="A35" s="111" t="s">
        <v>109</v>
      </c>
      <c r="B35" s="351">
        <v>50000</v>
      </c>
      <c r="C35" s="594" t="s">
        <v>335</v>
      </c>
      <c r="D35" s="351">
        <v>1950000</v>
      </c>
      <c r="E35" s="712" t="s">
        <v>292</v>
      </c>
      <c r="F35" s="712" t="s">
        <v>292</v>
      </c>
      <c r="G35" s="360">
        <v>50000</v>
      </c>
    </row>
    <row r="36" spans="1:7" s="110" customFormat="1" ht="11.25" customHeight="1" x14ac:dyDescent="0.2">
      <c r="A36" s="111" t="s">
        <v>110</v>
      </c>
      <c r="B36" s="351">
        <v>50</v>
      </c>
      <c r="C36" s="594" t="s">
        <v>1048</v>
      </c>
      <c r="D36" s="351">
        <v>249000</v>
      </c>
      <c r="E36" s="712">
        <v>50</v>
      </c>
      <c r="F36" s="712" t="s">
        <v>238</v>
      </c>
      <c r="G36" s="360">
        <v>50000</v>
      </c>
    </row>
    <row r="37" spans="1:7" s="110" customFormat="1" ht="11.25" customHeight="1" x14ac:dyDescent="0.2">
      <c r="A37" s="111" t="s">
        <v>669</v>
      </c>
      <c r="B37" s="351">
        <v>16</v>
      </c>
      <c r="C37" s="594" t="s">
        <v>1048</v>
      </c>
      <c r="D37" s="351">
        <v>3355000</v>
      </c>
      <c r="E37" s="712">
        <v>16</v>
      </c>
      <c r="F37" s="712" t="s">
        <v>238</v>
      </c>
      <c r="G37" s="360">
        <v>50000</v>
      </c>
    </row>
    <row r="38" spans="1:7" ht="11.25" customHeight="1" x14ac:dyDescent="0.2">
      <c r="A38" s="136" t="s">
        <v>111</v>
      </c>
      <c r="B38" s="351">
        <v>2400</v>
      </c>
      <c r="C38" s="594" t="s">
        <v>1048</v>
      </c>
      <c r="D38" s="351">
        <v>3975000</v>
      </c>
      <c r="E38" s="712">
        <v>2400</v>
      </c>
      <c r="F38" s="712" t="s">
        <v>238</v>
      </c>
      <c r="G38" s="737">
        <v>50000</v>
      </c>
    </row>
    <row r="39" spans="1:7" ht="11.25" customHeight="1" x14ac:dyDescent="0.2">
      <c r="A39" s="111" t="s">
        <v>670</v>
      </c>
      <c r="B39" s="351">
        <v>50000</v>
      </c>
      <c r="C39" s="594" t="s">
        <v>335</v>
      </c>
      <c r="D39" s="351">
        <v>2660000</v>
      </c>
      <c r="E39" s="263"/>
      <c r="F39" s="712" t="s">
        <v>292</v>
      </c>
      <c r="G39" s="737">
        <v>50000</v>
      </c>
    </row>
    <row r="40" spans="1:7" ht="11.25" customHeight="1" x14ac:dyDescent="0.2">
      <c r="A40" s="111" t="s">
        <v>112</v>
      </c>
      <c r="B40" s="351">
        <v>0.18</v>
      </c>
      <c r="C40" s="594" t="s">
        <v>1048</v>
      </c>
      <c r="D40" s="351">
        <v>5650000</v>
      </c>
      <c r="E40" s="263">
        <v>0.18</v>
      </c>
      <c r="F40" s="712" t="s">
        <v>336</v>
      </c>
      <c r="G40" s="737">
        <v>50000</v>
      </c>
    </row>
    <row r="41" spans="1:7" ht="11.25" customHeight="1" x14ac:dyDescent="0.2">
      <c r="A41" s="111" t="s">
        <v>522</v>
      </c>
      <c r="B41" s="351">
        <v>50000</v>
      </c>
      <c r="C41" s="594" t="s">
        <v>335</v>
      </c>
      <c r="D41" s="351" t="s">
        <v>816</v>
      </c>
      <c r="E41" s="263" t="s">
        <v>292</v>
      </c>
      <c r="F41" s="712" t="s">
        <v>292</v>
      </c>
      <c r="G41" s="737">
        <v>50000</v>
      </c>
    </row>
    <row r="42" spans="1:7" ht="11.25" customHeight="1" x14ac:dyDescent="0.2">
      <c r="A42" s="111" t="s">
        <v>667</v>
      </c>
      <c r="B42" s="351">
        <v>50000</v>
      </c>
      <c r="C42" s="594" t="s">
        <v>335</v>
      </c>
      <c r="D42" s="351" t="s">
        <v>816</v>
      </c>
      <c r="E42" s="263" t="s">
        <v>292</v>
      </c>
      <c r="F42" s="712" t="s">
        <v>292</v>
      </c>
      <c r="G42" s="737">
        <v>50000</v>
      </c>
    </row>
    <row r="43" spans="1:7" ht="11.25" customHeight="1" x14ac:dyDescent="0.2">
      <c r="A43" s="111" t="s">
        <v>668</v>
      </c>
      <c r="B43" s="351">
        <v>50000</v>
      </c>
      <c r="C43" s="594" t="s">
        <v>335</v>
      </c>
      <c r="D43" s="351">
        <v>845000000</v>
      </c>
      <c r="E43" s="263" t="s">
        <v>292</v>
      </c>
      <c r="F43" s="712" t="s">
        <v>292</v>
      </c>
      <c r="G43" s="737">
        <v>50000</v>
      </c>
    </row>
    <row r="44" spans="1:7" ht="11.25" customHeight="1" x14ac:dyDescent="0.2">
      <c r="A44" s="111" t="s">
        <v>113</v>
      </c>
      <c r="B44" s="351">
        <v>1</v>
      </c>
      <c r="C44" s="594" t="s">
        <v>1049</v>
      </c>
      <c r="D44" s="351">
        <v>1</v>
      </c>
      <c r="E44" s="263" t="s">
        <v>292</v>
      </c>
      <c r="F44" s="712" t="s">
        <v>292</v>
      </c>
      <c r="G44" s="737">
        <v>50000</v>
      </c>
    </row>
    <row r="45" spans="1:7" ht="11.25" customHeight="1" x14ac:dyDescent="0.2">
      <c r="A45" s="111" t="s">
        <v>114</v>
      </c>
      <c r="B45" s="351">
        <v>50000</v>
      </c>
      <c r="C45" s="594" t="s">
        <v>335</v>
      </c>
      <c r="D45" s="351" t="s">
        <v>816</v>
      </c>
      <c r="E45" s="263" t="s">
        <v>292</v>
      </c>
      <c r="F45" s="712" t="s">
        <v>292</v>
      </c>
      <c r="G45" s="737">
        <v>50000</v>
      </c>
    </row>
    <row r="46" spans="1:7" ht="11.25" customHeight="1" x14ac:dyDescent="0.2">
      <c r="A46" s="111" t="s">
        <v>115</v>
      </c>
      <c r="B46" s="351">
        <v>1000</v>
      </c>
      <c r="C46" s="594" t="s">
        <v>1048</v>
      </c>
      <c r="D46" s="351" t="s">
        <v>816</v>
      </c>
      <c r="E46" s="263">
        <v>1000</v>
      </c>
      <c r="F46" s="712" t="s">
        <v>239</v>
      </c>
      <c r="G46" s="737">
        <v>50000</v>
      </c>
    </row>
    <row r="47" spans="1:7" ht="11.25" customHeight="1" x14ac:dyDescent="0.2">
      <c r="A47" s="111" t="s">
        <v>116</v>
      </c>
      <c r="B47" s="351">
        <v>170</v>
      </c>
      <c r="C47" s="594" t="s">
        <v>1048</v>
      </c>
      <c r="D47" s="351">
        <v>47700000</v>
      </c>
      <c r="E47" s="263">
        <v>170</v>
      </c>
      <c r="F47" s="712" t="s">
        <v>238</v>
      </c>
      <c r="G47" s="737">
        <v>50000</v>
      </c>
    </row>
    <row r="48" spans="1:7" ht="11.25" customHeight="1" x14ac:dyDescent="0.2">
      <c r="A48" s="134" t="s">
        <v>70</v>
      </c>
      <c r="B48" s="351">
        <v>29850</v>
      </c>
      <c r="C48" s="594" t="s">
        <v>1049</v>
      </c>
      <c r="D48" s="351">
        <v>29850</v>
      </c>
      <c r="E48" s="263" t="s">
        <v>292</v>
      </c>
      <c r="F48" s="712" t="s">
        <v>292</v>
      </c>
      <c r="G48" s="737">
        <v>50000</v>
      </c>
    </row>
    <row r="49" spans="1:7" ht="11.25" customHeight="1" x14ac:dyDescent="0.2">
      <c r="A49" s="111" t="s">
        <v>71</v>
      </c>
      <c r="B49" s="351">
        <v>50000</v>
      </c>
      <c r="C49" s="594" t="s">
        <v>335</v>
      </c>
      <c r="D49" s="351">
        <v>251000000</v>
      </c>
      <c r="E49" s="263" t="s">
        <v>292</v>
      </c>
      <c r="F49" s="712" t="s">
        <v>292</v>
      </c>
      <c r="G49" s="737">
        <v>50000</v>
      </c>
    </row>
    <row r="50" spans="1:7" ht="11.25" customHeight="1" x14ac:dyDescent="0.2">
      <c r="A50" s="111" t="s">
        <v>117</v>
      </c>
      <c r="B50" s="351">
        <v>1.25</v>
      </c>
      <c r="C50" s="594" t="s">
        <v>1049</v>
      </c>
      <c r="D50" s="351">
        <v>1.25</v>
      </c>
      <c r="E50" s="263" t="s">
        <v>292</v>
      </c>
      <c r="F50" s="712" t="s">
        <v>292</v>
      </c>
      <c r="G50" s="737">
        <v>50000</v>
      </c>
    </row>
    <row r="51" spans="1:7" ht="11.25" customHeight="1" x14ac:dyDescent="0.2">
      <c r="A51" s="111" t="s">
        <v>311</v>
      </c>
      <c r="B51" s="351">
        <v>10</v>
      </c>
      <c r="C51" s="594" t="s">
        <v>1048</v>
      </c>
      <c r="D51" s="351">
        <v>615000</v>
      </c>
      <c r="E51" s="263">
        <v>10</v>
      </c>
      <c r="F51" s="712" t="s">
        <v>238</v>
      </c>
      <c r="G51" s="737">
        <v>50000</v>
      </c>
    </row>
    <row r="52" spans="1:7" ht="11.25" customHeight="1" x14ac:dyDescent="0.2">
      <c r="A52" s="111" t="s">
        <v>118</v>
      </c>
      <c r="B52" s="351">
        <v>50000</v>
      </c>
      <c r="C52" s="594" t="s">
        <v>335</v>
      </c>
      <c r="D52" s="351">
        <v>1350000</v>
      </c>
      <c r="E52" s="263" t="s">
        <v>292</v>
      </c>
      <c r="F52" s="712" t="s">
        <v>292</v>
      </c>
      <c r="G52" s="737">
        <v>50000</v>
      </c>
    </row>
    <row r="53" spans="1:7" ht="11.25" customHeight="1" x14ac:dyDescent="0.2">
      <c r="A53" s="111" t="s">
        <v>431</v>
      </c>
      <c r="B53" s="351">
        <v>50000</v>
      </c>
      <c r="C53" s="594" t="s">
        <v>335</v>
      </c>
      <c r="D53" s="351">
        <v>1955000</v>
      </c>
      <c r="E53" s="263" t="s">
        <v>292</v>
      </c>
      <c r="F53" s="712" t="s">
        <v>292</v>
      </c>
      <c r="G53" s="737">
        <v>50000</v>
      </c>
    </row>
    <row r="54" spans="1:7" ht="11.25" customHeight="1" x14ac:dyDescent="0.2">
      <c r="A54" s="111" t="s">
        <v>119</v>
      </c>
      <c r="B54" s="351">
        <v>10</v>
      </c>
      <c r="C54" s="594" t="s">
        <v>1048</v>
      </c>
      <c r="D54" s="351">
        <v>78000</v>
      </c>
      <c r="E54" s="263">
        <v>10</v>
      </c>
      <c r="F54" s="712" t="s">
        <v>240</v>
      </c>
      <c r="G54" s="737">
        <v>50000</v>
      </c>
    </row>
    <row r="55" spans="1:7" ht="11.25" customHeight="1" x14ac:dyDescent="0.2">
      <c r="A55" s="111" t="s">
        <v>188</v>
      </c>
      <c r="B55" s="351">
        <v>50000</v>
      </c>
      <c r="C55" s="594" t="s">
        <v>335</v>
      </c>
      <c r="D55" s="351">
        <v>78000</v>
      </c>
      <c r="E55" s="263" t="s">
        <v>292</v>
      </c>
      <c r="F55" s="712" t="s">
        <v>292</v>
      </c>
      <c r="G55" s="737">
        <v>50000</v>
      </c>
    </row>
    <row r="56" spans="1:7" ht="11.25" customHeight="1" x14ac:dyDescent="0.2">
      <c r="A56" s="111" t="s">
        <v>189</v>
      </c>
      <c r="B56" s="351">
        <v>5</v>
      </c>
      <c r="C56" s="594" t="s">
        <v>1048</v>
      </c>
      <c r="D56" s="351">
        <v>40650</v>
      </c>
      <c r="E56" s="263">
        <v>5</v>
      </c>
      <c r="F56" s="712" t="s">
        <v>240</v>
      </c>
      <c r="G56" s="737">
        <v>50000</v>
      </c>
    </row>
    <row r="57" spans="1:7" ht="11.25" customHeight="1" x14ac:dyDescent="0.2">
      <c r="A57" s="111" t="s">
        <v>190</v>
      </c>
      <c r="B57" s="351">
        <v>1550</v>
      </c>
      <c r="C57" s="594" t="s">
        <v>1049</v>
      </c>
      <c r="D57" s="351">
        <v>1550</v>
      </c>
      <c r="E57" s="263" t="s">
        <v>292</v>
      </c>
      <c r="F57" s="712" t="s">
        <v>292</v>
      </c>
      <c r="G57" s="737">
        <v>50000</v>
      </c>
    </row>
    <row r="58" spans="1:7" ht="11.25" customHeight="1" x14ac:dyDescent="0.2">
      <c r="A58" s="111" t="s">
        <v>286</v>
      </c>
      <c r="B58" s="351">
        <v>45</v>
      </c>
      <c r="C58" s="594" t="s">
        <v>1049</v>
      </c>
      <c r="D58" s="351">
        <v>45</v>
      </c>
      <c r="E58" s="263" t="s">
        <v>292</v>
      </c>
      <c r="F58" s="712" t="s">
        <v>292</v>
      </c>
      <c r="G58" s="737">
        <v>50000</v>
      </c>
    </row>
    <row r="59" spans="1:7" ht="11.25" customHeight="1" x14ac:dyDescent="0.2">
      <c r="A59" s="111" t="s">
        <v>287</v>
      </c>
      <c r="B59" s="351">
        <v>20</v>
      </c>
      <c r="C59" s="594" t="s">
        <v>1049</v>
      </c>
      <c r="D59" s="351">
        <v>20</v>
      </c>
      <c r="E59" s="263" t="s">
        <v>292</v>
      </c>
      <c r="F59" s="712" t="s">
        <v>292</v>
      </c>
      <c r="G59" s="737">
        <v>50000</v>
      </c>
    </row>
    <row r="60" spans="1:7" ht="11.25" customHeight="1" x14ac:dyDescent="0.2">
      <c r="A60" s="111" t="s">
        <v>288</v>
      </c>
      <c r="B60" s="351">
        <v>2.75</v>
      </c>
      <c r="C60" s="594" t="s">
        <v>1049</v>
      </c>
      <c r="D60" s="351">
        <v>2.75</v>
      </c>
      <c r="E60" s="263">
        <v>350</v>
      </c>
      <c r="F60" s="712" t="s">
        <v>336</v>
      </c>
      <c r="G60" s="737">
        <v>50000</v>
      </c>
    </row>
    <row r="61" spans="1:7" ht="11.25" customHeight="1" x14ac:dyDescent="0.2">
      <c r="A61" s="111" t="s">
        <v>196</v>
      </c>
      <c r="B61" s="351">
        <v>50000</v>
      </c>
      <c r="C61" s="594" t="s">
        <v>335</v>
      </c>
      <c r="D61" s="351">
        <v>2520000</v>
      </c>
      <c r="E61" s="263" t="s">
        <v>292</v>
      </c>
      <c r="F61" s="712" t="s">
        <v>292</v>
      </c>
      <c r="G61" s="737">
        <v>50000</v>
      </c>
    </row>
    <row r="62" spans="1:7" ht="11.25" customHeight="1" x14ac:dyDescent="0.2">
      <c r="A62" s="111" t="s">
        <v>197</v>
      </c>
      <c r="B62" s="351">
        <v>7000</v>
      </c>
      <c r="C62" s="594" t="s">
        <v>1048</v>
      </c>
      <c r="D62" s="351">
        <v>4300000</v>
      </c>
      <c r="E62" s="263">
        <v>7000</v>
      </c>
      <c r="F62" s="712" t="s">
        <v>238</v>
      </c>
      <c r="G62" s="737">
        <v>50000</v>
      </c>
    </row>
    <row r="63" spans="1:7" ht="11.25" customHeight="1" x14ac:dyDescent="0.2">
      <c r="A63" s="111" t="s">
        <v>243</v>
      </c>
      <c r="B63" s="351">
        <v>1500</v>
      </c>
      <c r="C63" s="594" t="s">
        <v>1048</v>
      </c>
      <c r="D63" s="351">
        <v>1210000</v>
      </c>
      <c r="E63" s="263">
        <v>1500</v>
      </c>
      <c r="F63" s="712" t="s">
        <v>238</v>
      </c>
      <c r="G63" s="737">
        <v>50000</v>
      </c>
    </row>
    <row r="64" spans="1:7" ht="11.25" customHeight="1" x14ac:dyDescent="0.2">
      <c r="A64" s="111" t="s">
        <v>244</v>
      </c>
      <c r="B64" s="351">
        <v>50000</v>
      </c>
      <c r="C64" s="594" t="s">
        <v>335</v>
      </c>
      <c r="D64" s="351">
        <v>3205000</v>
      </c>
      <c r="E64" s="263" t="s">
        <v>292</v>
      </c>
      <c r="F64" s="712" t="s">
        <v>292</v>
      </c>
      <c r="G64" s="737">
        <v>50000</v>
      </c>
    </row>
    <row r="65" spans="1:7" ht="11.25" customHeight="1" x14ac:dyDescent="0.2">
      <c r="A65" s="111" t="s">
        <v>191</v>
      </c>
      <c r="B65" s="351">
        <v>260</v>
      </c>
      <c r="C65" s="594" t="s">
        <v>1048</v>
      </c>
      <c r="D65" s="351">
        <v>2260000</v>
      </c>
      <c r="E65" s="263">
        <v>260</v>
      </c>
      <c r="F65" s="712" t="s">
        <v>238</v>
      </c>
      <c r="G65" s="737">
        <v>50000</v>
      </c>
    </row>
    <row r="66" spans="1:7" ht="11.25" customHeight="1" x14ac:dyDescent="0.2">
      <c r="A66" s="111" t="s">
        <v>805</v>
      </c>
      <c r="B66" s="351">
        <v>0.3</v>
      </c>
      <c r="C66" s="594" t="s">
        <v>1048</v>
      </c>
      <c r="D66" s="351">
        <v>2775000</v>
      </c>
      <c r="E66" s="263">
        <v>0.3</v>
      </c>
      <c r="F66" s="712" t="s">
        <v>336</v>
      </c>
      <c r="G66" s="737">
        <v>50000</v>
      </c>
    </row>
    <row r="67" spans="1:7" ht="11.25" customHeight="1" x14ac:dyDescent="0.2">
      <c r="A67" s="111" t="s">
        <v>72</v>
      </c>
      <c r="B67" s="351">
        <v>50000</v>
      </c>
      <c r="C67" s="594" t="s">
        <v>335</v>
      </c>
      <c r="D67" s="351">
        <v>338500</v>
      </c>
      <c r="E67" s="263" t="s">
        <v>292</v>
      </c>
      <c r="F67" s="712" t="s">
        <v>292</v>
      </c>
      <c r="G67" s="737">
        <v>50000</v>
      </c>
    </row>
    <row r="68" spans="1:7" ht="11.25" customHeight="1" x14ac:dyDescent="0.2">
      <c r="A68" s="111" t="s">
        <v>806</v>
      </c>
      <c r="B68" s="351">
        <v>10</v>
      </c>
      <c r="C68" s="594" t="s">
        <v>1048</v>
      </c>
      <c r="D68" s="351">
        <v>1400000</v>
      </c>
      <c r="E68" s="263">
        <v>10</v>
      </c>
      <c r="F68" s="712" t="s">
        <v>336</v>
      </c>
      <c r="G68" s="737">
        <v>50000</v>
      </c>
    </row>
    <row r="69" spans="1:7" ht="11.25" customHeight="1" x14ac:dyDescent="0.2">
      <c r="A69" s="111" t="s">
        <v>245</v>
      </c>
      <c r="B69" s="351">
        <v>50000</v>
      </c>
      <c r="C69" s="594" t="s">
        <v>335</v>
      </c>
      <c r="D69" s="351">
        <v>1400000</v>
      </c>
      <c r="E69" s="263" t="s">
        <v>292</v>
      </c>
      <c r="F69" s="712" t="s">
        <v>292</v>
      </c>
      <c r="G69" s="737">
        <v>50000</v>
      </c>
    </row>
    <row r="70" spans="1:7" ht="11.25" customHeight="1" x14ac:dyDescent="0.2">
      <c r="A70" s="111" t="s">
        <v>807</v>
      </c>
      <c r="B70" s="351">
        <v>41</v>
      </c>
      <c r="C70" s="594" t="s">
        <v>1048</v>
      </c>
      <c r="D70" s="351">
        <v>97.5</v>
      </c>
      <c r="E70" s="263">
        <v>41</v>
      </c>
      <c r="F70" s="712" t="s">
        <v>336</v>
      </c>
      <c r="G70" s="737">
        <v>50000</v>
      </c>
    </row>
    <row r="71" spans="1:7" ht="11.25" customHeight="1" x14ac:dyDescent="0.2">
      <c r="A71" s="111" t="s">
        <v>808</v>
      </c>
      <c r="B71" s="351">
        <v>50000</v>
      </c>
      <c r="C71" s="594" t="s">
        <v>335</v>
      </c>
      <c r="D71" s="351">
        <v>540000</v>
      </c>
      <c r="E71" s="263" t="s">
        <v>292</v>
      </c>
      <c r="F71" s="712" t="s">
        <v>292</v>
      </c>
      <c r="G71" s="737">
        <v>50000</v>
      </c>
    </row>
    <row r="72" spans="1:7" ht="11.25" customHeight="1" x14ac:dyDescent="0.2">
      <c r="A72" s="111" t="s">
        <v>810</v>
      </c>
      <c r="B72" s="351">
        <v>400</v>
      </c>
      <c r="C72" s="594" t="s">
        <v>1048</v>
      </c>
      <c r="D72" s="351">
        <v>3935000</v>
      </c>
      <c r="E72" s="263">
        <v>400</v>
      </c>
      <c r="F72" s="712" t="s">
        <v>294</v>
      </c>
      <c r="G72" s="737">
        <v>50000</v>
      </c>
    </row>
    <row r="73" spans="1:7" ht="11.25" customHeight="1" x14ac:dyDescent="0.2">
      <c r="A73" s="111" t="s">
        <v>809</v>
      </c>
      <c r="B73" s="351">
        <v>50000</v>
      </c>
      <c r="C73" s="594" t="s">
        <v>335</v>
      </c>
      <c r="D73" s="351">
        <v>2500000</v>
      </c>
      <c r="E73" s="263" t="s">
        <v>292</v>
      </c>
      <c r="F73" s="712" t="s">
        <v>292</v>
      </c>
      <c r="G73" s="737">
        <v>50000</v>
      </c>
    </row>
    <row r="74" spans="1:7" ht="11.25" customHeight="1" x14ac:dyDescent="0.2">
      <c r="A74" s="134" t="s">
        <v>73</v>
      </c>
      <c r="B74" s="351">
        <v>50000</v>
      </c>
      <c r="C74" s="594" t="s">
        <v>335</v>
      </c>
      <c r="D74" s="351">
        <v>266500</v>
      </c>
      <c r="E74" s="263" t="s">
        <v>292</v>
      </c>
      <c r="F74" s="712" t="s">
        <v>292</v>
      </c>
      <c r="G74" s="737">
        <v>50000</v>
      </c>
    </row>
    <row r="75" spans="1:7" ht="11.25" customHeight="1" x14ac:dyDescent="0.2">
      <c r="A75" s="111" t="s">
        <v>246</v>
      </c>
      <c r="B75" s="351">
        <v>50000</v>
      </c>
      <c r="C75" s="594" t="s">
        <v>335</v>
      </c>
      <c r="D75" s="351">
        <v>1395000</v>
      </c>
      <c r="E75" s="263" t="s">
        <v>292</v>
      </c>
      <c r="F75" s="712" t="s">
        <v>292</v>
      </c>
      <c r="G75" s="737">
        <v>50000</v>
      </c>
    </row>
    <row r="76" spans="1:7" ht="11.25" customHeight="1" x14ac:dyDescent="0.2">
      <c r="A76" s="134" t="s">
        <v>74</v>
      </c>
      <c r="B76" s="351">
        <v>50000</v>
      </c>
      <c r="C76" s="594" t="s">
        <v>335</v>
      </c>
      <c r="D76" s="351">
        <v>100000</v>
      </c>
      <c r="E76" s="263" t="s">
        <v>292</v>
      </c>
      <c r="F76" s="712" t="s">
        <v>292</v>
      </c>
      <c r="G76" s="737">
        <v>50000</v>
      </c>
    </row>
    <row r="77" spans="1:7" ht="11.25" customHeight="1" x14ac:dyDescent="0.2">
      <c r="A77" s="134" t="s">
        <v>75</v>
      </c>
      <c r="B77" s="351">
        <v>50000</v>
      </c>
      <c r="C77" s="594" t="s">
        <v>335</v>
      </c>
      <c r="D77" s="351">
        <v>91000</v>
      </c>
      <c r="E77" s="263" t="s">
        <v>292</v>
      </c>
      <c r="F77" s="712" t="s">
        <v>292</v>
      </c>
      <c r="G77" s="737">
        <v>50000</v>
      </c>
    </row>
    <row r="78" spans="1:7" ht="11.25" customHeight="1" x14ac:dyDescent="0.2">
      <c r="A78" s="111" t="s">
        <v>312</v>
      </c>
      <c r="B78" s="351">
        <v>50000</v>
      </c>
      <c r="C78" s="594" t="s">
        <v>335</v>
      </c>
      <c r="D78" s="351">
        <v>500000000</v>
      </c>
      <c r="E78" s="263">
        <v>230000</v>
      </c>
      <c r="F78" s="712" t="s">
        <v>238</v>
      </c>
      <c r="G78" s="737">
        <v>50000</v>
      </c>
    </row>
    <row r="79" spans="1:7" ht="11.25" customHeight="1" x14ac:dyDescent="0.2">
      <c r="A79" s="111" t="s">
        <v>506</v>
      </c>
      <c r="B79" s="351">
        <v>0.1</v>
      </c>
      <c r="C79" s="594" t="s">
        <v>1049</v>
      </c>
      <c r="D79" s="351">
        <v>0.1</v>
      </c>
      <c r="E79" s="263" t="s">
        <v>292</v>
      </c>
      <c r="F79" s="712" t="s">
        <v>292</v>
      </c>
      <c r="G79" s="737">
        <v>50000</v>
      </c>
    </row>
    <row r="80" spans="1:7" ht="11.25" customHeight="1" x14ac:dyDescent="0.2">
      <c r="A80" s="111" t="s">
        <v>76</v>
      </c>
      <c r="B80" s="351">
        <v>21000</v>
      </c>
      <c r="C80" s="594" t="s">
        <v>1049</v>
      </c>
      <c r="D80" s="351">
        <v>21000</v>
      </c>
      <c r="E80" s="263" t="s">
        <v>292</v>
      </c>
      <c r="F80" s="712" t="s">
        <v>292</v>
      </c>
      <c r="G80" s="737">
        <v>50000</v>
      </c>
    </row>
    <row r="81" spans="1:7" ht="11.25" customHeight="1" x14ac:dyDescent="0.2">
      <c r="A81" s="111" t="s">
        <v>295</v>
      </c>
      <c r="B81" s="351">
        <v>162.5</v>
      </c>
      <c r="C81" s="594" t="s">
        <v>1049</v>
      </c>
      <c r="D81" s="351">
        <v>162.5</v>
      </c>
      <c r="E81" s="263" t="s">
        <v>292</v>
      </c>
      <c r="F81" s="712" t="s">
        <v>292</v>
      </c>
      <c r="G81" s="737">
        <v>50000</v>
      </c>
    </row>
    <row r="82" spans="1:7" ht="11.25" customHeight="1" x14ac:dyDescent="0.2">
      <c r="A82" s="111" t="s">
        <v>264</v>
      </c>
      <c r="B82" s="351">
        <v>41</v>
      </c>
      <c r="C82" s="594" t="s">
        <v>1048</v>
      </c>
      <c r="D82" s="351">
        <v>125</v>
      </c>
      <c r="E82" s="263">
        <v>41</v>
      </c>
      <c r="F82" s="712" t="s">
        <v>336</v>
      </c>
      <c r="G82" s="737">
        <v>50000</v>
      </c>
    </row>
    <row r="83" spans="1:7" ht="11.25" customHeight="1" x14ac:dyDescent="0.2">
      <c r="A83" s="111" t="s">
        <v>27</v>
      </c>
      <c r="B83" s="351">
        <v>50000</v>
      </c>
      <c r="C83" s="594" t="s">
        <v>335</v>
      </c>
      <c r="D83" s="351">
        <v>500000000</v>
      </c>
      <c r="E83" s="263">
        <v>760000</v>
      </c>
      <c r="F83" s="712" t="s">
        <v>238</v>
      </c>
      <c r="G83" s="737">
        <v>50000</v>
      </c>
    </row>
    <row r="84" spans="1:7" ht="11.25" customHeight="1" x14ac:dyDescent="0.2">
      <c r="A84" s="111" t="s">
        <v>265</v>
      </c>
      <c r="B84" s="351">
        <v>30</v>
      </c>
      <c r="C84" s="594" t="s">
        <v>1048</v>
      </c>
      <c r="D84" s="351">
        <v>84500</v>
      </c>
      <c r="E84" s="263">
        <v>30</v>
      </c>
      <c r="F84" s="712" t="s">
        <v>240</v>
      </c>
      <c r="G84" s="737">
        <v>50000</v>
      </c>
    </row>
    <row r="85" spans="1:7" ht="11.25" customHeight="1" x14ac:dyDescent="0.2">
      <c r="A85" s="111" t="s">
        <v>266</v>
      </c>
      <c r="B85" s="351">
        <v>130</v>
      </c>
      <c r="C85" s="594" t="s">
        <v>1049</v>
      </c>
      <c r="D85" s="351">
        <v>130</v>
      </c>
      <c r="E85" s="263" t="s">
        <v>292</v>
      </c>
      <c r="F85" s="712" t="s">
        <v>292</v>
      </c>
      <c r="G85" s="737">
        <v>50000</v>
      </c>
    </row>
    <row r="86" spans="1:7" ht="11.25" customHeight="1" x14ac:dyDescent="0.2">
      <c r="A86" s="111" t="s">
        <v>267</v>
      </c>
      <c r="B86" s="351">
        <v>845</v>
      </c>
      <c r="C86" s="594" t="s">
        <v>1049</v>
      </c>
      <c r="D86" s="351">
        <v>845</v>
      </c>
      <c r="E86" s="263" t="s">
        <v>292</v>
      </c>
      <c r="F86" s="712" t="s">
        <v>292</v>
      </c>
      <c r="G86" s="737">
        <v>50000</v>
      </c>
    </row>
    <row r="87" spans="1:7" ht="11.25" customHeight="1" x14ac:dyDescent="0.2">
      <c r="A87" s="111" t="s">
        <v>77</v>
      </c>
      <c r="B87" s="351">
        <v>50000</v>
      </c>
      <c r="C87" s="594" t="s">
        <v>335</v>
      </c>
      <c r="D87" s="351">
        <v>5250000</v>
      </c>
      <c r="E87" s="263" t="s">
        <v>292</v>
      </c>
      <c r="F87" s="712" t="s">
        <v>292</v>
      </c>
      <c r="G87" s="737">
        <v>50000</v>
      </c>
    </row>
    <row r="88" spans="1:7" ht="11.25" customHeight="1" x14ac:dyDescent="0.2">
      <c r="A88" s="111" t="s">
        <v>268</v>
      </c>
      <c r="B88" s="351">
        <v>20</v>
      </c>
      <c r="C88" s="594" t="s">
        <v>1048</v>
      </c>
      <c r="D88" s="351">
        <v>90</v>
      </c>
      <c r="E88" s="263">
        <v>20</v>
      </c>
      <c r="F88" s="712" t="s">
        <v>336</v>
      </c>
      <c r="G88" s="737">
        <v>50000</v>
      </c>
    </row>
    <row r="89" spans="1:7" ht="11.25" customHeight="1" x14ac:dyDescent="0.2">
      <c r="A89" s="111" t="s">
        <v>269</v>
      </c>
      <c r="B89" s="351">
        <v>100</v>
      </c>
      <c r="C89" s="594" t="s">
        <v>1049</v>
      </c>
      <c r="D89" s="351">
        <v>100</v>
      </c>
      <c r="E89" s="263" t="s">
        <v>292</v>
      </c>
      <c r="F89" s="712" t="s">
        <v>292</v>
      </c>
      <c r="G89" s="737">
        <v>50000</v>
      </c>
    </row>
    <row r="90" spans="1:7" ht="11.25" customHeight="1" x14ac:dyDescent="0.2">
      <c r="A90" s="111" t="s">
        <v>296</v>
      </c>
      <c r="B90" s="351">
        <v>3.1</v>
      </c>
      <c r="C90" s="594" t="s">
        <v>1049</v>
      </c>
      <c r="D90" s="351">
        <v>3.1</v>
      </c>
      <c r="E90" s="263">
        <v>3000</v>
      </c>
      <c r="F90" s="712" t="s">
        <v>336</v>
      </c>
      <c r="G90" s="737">
        <v>50000</v>
      </c>
    </row>
    <row r="91" spans="1:7" ht="11.25" customHeight="1" x14ac:dyDescent="0.2">
      <c r="A91" s="111" t="s">
        <v>270</v>
      </c>
      <c r="B91" s="351">
        <v>6</v>
      </c>
      <c r="C91" s="594" t="s">
        <v>1048</v>
      </c>
      <c r="D91" s="351">
        <v>1600</v>
      </c>
      <c r="E91" s="263">
        <v>6</v>
      </c>
      <c r="F91" s="712" t="s">
        <v>336</v>
      </c>
      <c r="G91" s="737">
        <v>50000</v>
      </c>
    </row>
    <row r="92" spans="1:7" ht="11.25" customHeight="1" x14ac:dyDescent="0.2">
      <c r="A92" s="111" t="s">
        <v>289</v>
      </c>
      <c r="B92" s="351">
        <v>3650</v>
      </c>
      <c r="C92" s="594" t="s">
        <v>1049</v>
      </c>
      <c r="D92" s="351">
        <v>3650</v>
      </c>
      <c r="E92" s="263">
        <v>12000</v>
      </c>
      <c r="F92" s="712" t="s">
        <v>336</v>
      </c>
      <c r="G92" s="737">
        <v>50000</v>
      </c>
    </row>
    <row r="93" spans="1:7" ht="11.25" customHeight="1" x14ac:dyDescent="0.2">
      <c r="A93" s="111" t="s">
        <v>271</v>
      </c>
      <c r="B93" s="351">
        <v>10</v>
      </c>
      <c r="C93" s="594" t="s">
        <v>1048</v>
      </c>
      <c r="D93" s="351">
        <v>25000</v>
      </c>
      <c r="E93" s="263">
        <v>10</v>
      </c>
      <c r="F93" s="712" t="s">
        <v>238</v>
      </c>
      <c r="G93" s="737">
        <v>50000</v>
      </c>
    </row>
    <row r="94" spans="1:7" ht="11.25" customHeight="1" x14ac:dyDescent="0.2">
      <c r="A94" s="111" t="s">
        <v>78</v>
      </c>
      <c r="B94" s="351">
        <v>50000</v>
      </c>
      <c r="C94" s="594" t="s">
        <v>335</v>
      </c>
      <c r="D94" s="351">
        <v>16500000</v>
      </c>
      <c r="E94" s="263" t="s">
        <v>292</v>
      </c>
      <c r="F94" s="712" t="s">
        <v>292</v>
      </c>
      <c r="G94" s="737">
        <v>50000</v>
      </c>
    </row>
    <row r="95" spans="1:7" ht="11.25" customHeight="1" x14ac:dyDescent="0.2">
      <c r="A95" s="111" t="s">
        <v>272</v>
      </c>
      <c r="B95" s="351">
        <v>9.5000000000000001E-2</v>
      </c>
      <c r="C95" s="594" t="s">
        <v>1049</v>
      </c>
      <c r="D95" s="351">
        <v>9.5000000000000001E-2</v>
      </c>
      <c r="E95" s="263" t="s">
        <v>292</v>
      </c>
      <c r="F95" s="712" t="s">
        <v>292</v>
      </c>
      <c r="G95" s="737">
        <v>50000</v>
      </c>
    </row>
    <row r="96" spans="1:7" ht="11.25" customHeight="1" x14ac:dyDescent="0.2">
      <c r="A96" s="111" t="s">
        <v>79</v>
      </c>
      <c r="B96" s="351">
        <v>50000</v>
      </c>
      <c r="C96" s="594" t="s">
        <v>335</v>
      </c>
      <c r="D96" s="351">
        <v>6000000</v>
      </c>
      <c r="E96" s="263" t="s">
        <v>292</v>
      </c>
      <c r="F96" s="712" t="s">
        <v>292</v>
      </c>
      <c r="G96" s="737">
        <v>50000</v>
      </c>
    </row>
    <row r="97" spans="1:7" ht="11.25" customHeight="1" x14ac:dyDescent="0.2">
      <c r="A97" s="111" t="s">
        <v>273</v>
      </c>
      <c r="B97" s="351">
        <v>50000</v>
      </c>
      <c r="C97" s="594" t="s">
        <v>335</v>
      </c>
      <c r="D97" s="351" t="s">
        <v>816</v>
      </c>
      <c r="E97" s="263" t="s">
        <v>292</v>
      </c>
      <c r="F97" s="712" t="s">
        <v>292</v>
      </c>
      <c r="G97" s="737">
        <v>50000</v>
      </c>
    </row>
    <row r="98" spans="1:7" ht="11.25" customHeight="1" x14ac:dyDescent="0.2">
      <c r="A98" s="111" t="s">
        <v>274</v>
      </c>
      <c r="B98" s="351">
        <v>50000</v>
      </c>
      <c r="C98" s="594" t="s">
        <v>335</v>
      </c>
      <c r="D98" s="351">
        <v>34500000</v>
      </c>
      <c r="E98" s="263" t="s">
        <v>292</v>
      </c>
      <c r="F98" s="712" t="s">
        <v>292</v>
      </c>
      <c r="G98" s="737">
        <v>50000</v>
      </c>
    </row>
    <row r="99" spans="1:7" ht="11.25" customHeight="1" x14ac:dyDescent="0.2">
      <c r="A99" s="111" t="s">
        <v>275</v>
      </c>
      <c r="B99" s="351">
        <v>50</v>
      </c>
      <c r="C99" s="594" t="s">
        <v>1049</v>
      </c>
      <c r="D99" s="351">
        <v>50</v>
      </c>
      <c r="E99" s="263">
        <v>4700</v>
      </c>
      <c r="F99" s="712" t="s">
        <v>238</v>
      </c>
      <c r="G99" s="737">
        <v>50000</v>
      </c>
    </row>
    <row r="100" spans="1:7" ht="11.25" customHeight="1" x14ac:dyDescent="0.2">
      <c r="A100" s="111" t="s">
        <v>277</v>
      </c>
      <c r="B100" s="351">
        <v>8400</v>
      </c>
      <c r="C100" s="594" t="s">
        <v>1048</v>
      </c>
      <c r="D100" s="351">
        <v>111500000</v>
      </c>
      <c r="E100" s="263">
        <v>8400</v>
      </c>
      <c r="F100" s="712" t="s">
        <v>238</v>
      </c>
      <c r="G100" s="737">
        <v>50000</v>
      </c>
    </row>
    <row r="101" spans="1:7" ht="11.25" customHeight="1" x14ac:dyDescent="0.2">
      <c r="A101" s="111" t="s">
        <v>278</v>
      </c>
      <c r="B101" s="351">
        <v>1300</v>
      </c>
      <c r="C101" s="594" t="s">
        <v>1048</v>
      </c>
      <c r="D101" s="351">
        <v>9500000</v>
      </c>
      <c r="E101" s="263">
        <v>1300</v>
      </c>
      <c r="F101" s="712" t="s">
        <v>238</v>
      </c>
      <c r="G101" s="737">
        <v>50000</v>
      </c>
    </row>
    <row r="102" spans="1:7" ht="11.25" customHeight="1" x14ac:dyDescent="0.2">
      <c r="A102" s="111" t="s">
        <v>279</v>
      </c>
      <c r="B102" s="351">
        <v>50000</v>
      </c>
      <c r="C102" s="594" t="s">
        <v>335</v>
      </c>
      <c r="D102" s="351" t="s">
        <v>816</v>
      </c>
      <c r="E102" s="263" t="s">
        <v>292</v>
      </c>
      <c r="F102" s="712" t="s">
        <v>292</v>
      </c>
      <c r="G102" s="737">
        <v>50000</v>
      </c>
    </row>
    <row r="103" spans="1:7" ht="11.25" customHeight="1" x14ac:dyDescent="0.2">
      <c r="A103" s="111" t="s">
        <v>280</v>
      </c>
      <c r="B103" s="351">
        <v>5</v>
      </c>
      <c r="C103" s="594" t="s">
        <v>1048</v>
      </c>
      <c r="D103" s="351">
        <v>25500000</v>
      </c>
      <c r="E103" s="263">
        <v>5</v>
      </c>
      <c r="F103" s="712" t="s">
        <v>241</v>
      </c>
      <c r="G103" s="737">
        <v>50000</v>
      </c>
    </row>
    <row r="104" spans="1:7" ht="11.25" customHeight="1" x14ac:dyDescent="0.2">
      <c r="A104" s="111" t="s">
        <v>276</v>
      </c>
      <c r="B104" s="351">
        <v>9100</v>
      </c>
      <c r="C104" s="594" t="s">
        <v>1048</v>
      </c>
      <c r="D104" s="351">
        <v>6500000</v>
      </c>
      <c r="E104" s="263">
        <v>9100</v>
      </c>
      <c r="F104" s="712" t="s">
        <v>336</v>
      </c>
      <c r="G104" s="737">
        <v>50000</v>
      </c>
    </row>
    <row r="105" spans="1:7" ht="11.25" customHeight="1" x14ac:dyDescent="0.2">
      <c r="A105" s="111" t="s">
        <v>502</v>
      </c>
      <c r="B105" s="351">
        <v>10</v>
      </c>
      <c r="C105" s="594" t="s">
        <v>1048</v>
      </c>
      <c r="D105" s="351">
        <v>12900</v>
      </c>
      <c r="E105" s="263">
        <v>10</v>
      </c>
      <c r="F105" s="712" t="s">
        <v>336</v>
      </c>
      <c r="G105" s="737">
        <v>50000</v>
      </c>
    </row>
    <row r="106" spans="1:7" ht="11.25" customHeight="1" x14ac:dyDescent="0.2">
      <c r="A106" s="111" t="s">
        <v>503</v>
      </c>
      <c r="B106" s="351">
        <v>10</v>
      </c>
      <c r="C106" s="594" t="s">
        <v>1048</v>
      </c>
      <c r="D106" s="351">
        <v>12300</v>
      </c>
      <c r="E106" s="263">
        <v>10</v>
      </c>
      <c r="F106" s="712" t="s">
        <v>336</v>
      </c>
      <c r="G106" s="737">
        <v>50000</v>
      </c>
    </row>
    <row r="107" spans="1:7" ht="11.25" customHeight="1" x14ac:dyDescent="0.2">
      <c r="A107" s="111" t="s">
        <v>409</v>
      </c>
      <c r="B107" s="351">
        <v>50000</v>
      </c>
      <c r="C107" s="594" t="s">
        <v>335</v>
      </c>
      <c r="D107" s="351" t="s">
        <v>816</v>
      </c>
      <c r="E107" s="263" t="s">
        <v>292</v>
      </c>
      <c r="F107" s="712" t="s">
        <v>292</v>
      </c>
      <c r="G107" s="737">
        <v>50000</v>
      </c>
    </row>
    <row r="108" spans="1:7" ht="11.25" customHeight="1" x14ac:dyDescent="0.2">
      <c r="A108" s="111" t="s">
        <v>410</v>
      </c>
      <c r="B108" s="351">
        <v>21</v>
      </c>
      <c r="C108" s="594" t="s">
        <v>1048</v>
      </c>
      <c r="D108" s="351">
        <v>15500</v>
      </c>
      <c r="E108" s="263">
        <v>21</v>
      </c>
      <c r="F108" s="712" t="s">
        <v>238</v>
      </c>
      <c r="G108" s="737">
        <v>50000</v>
      </c>
    </row>
    <row r="109" spans="1:7" ht="11.25" customHeight="1" x14ac:dyDescent="0.2">
      <c r="A109" s="111" t="s">
        <v>703</v>
      </c>
      <c r="B109" s="351">
        <v>50000</v>
      </c>
      <c r="C109" s="594" t="s">
        <v>335</v>
      </c>
      <c r="D109" s="351" t="s">
        <v>816</v>
      </c>
      <c r="E109" s="263" t="s">
        <v>292</v>
      </c>
      <c r="F109" s="712" t="s">
        <v>292</v>
      </c>
      <c r="G109" s="737">
        <v>50000</v>
      </c>
    </row>
    <row r="110" spans="1:7" ht="11.25" customHeight="1" x14ac:dyDescent="0.2">
      <c r="A110" s="134" t="s">
        <v>80</v>
      </c>
      <c r="B110" s="351">
        <v>50000</v>
      </c>
      <c r="C110" s="594" t="s">
        <v>335</v>
      </c>
      <c r="D110" s="351">
        <v>1045000</v>
      </c>
      <c r="E110" s="263" t="s">
        <v>292</v>
      </c>
      <c r="F110" s="712" t="s">
        <v>292</v>
      </c>
      <c r="G110" s="737">
        <v>50000</v>
      </c>
    </row>
    <row r="111" spans="1:7" ht="11.25" customHeight="1" x14ac:dyDescent="0.2">
      <c r="A111" s="134" t="s">
        <v>81</v>
      </c>
      <c r="B111" s="351">
        <v>50000</v>
      </c>
      <c r="C111" s="594" t="s">
        <v>335</v>
      </c>
      <c r="D111" s="351">
        <v>690000</v>
      </c>
      <c r="E111" s="263" t="s">
        <v>292</v>
      </c>
      <c r="F111" s="712" t="s">
        <v>292</v>
      </c>
      <c r="G111" s="737">
        <v>50000</v>
      </c>
    </row>
    <row r="112" spans="1:7" ht="11.25" customHeight="1" x14ac:dyDescent="0.2">
      <c r="A112" s="134" t="s">
        <v>82</v>
      </c>
      <c r="B112" s="351">
        <v>50000</v>
      </c>
      <c r="C112" s="594" t="s">
        <v>335</v>
      </c>
      <c r="D112" s="351">
        <v>325000</v>
      </c>
      <c r="E112" s="263" t="s">
        <v>292</v>
      </c>
      <c r="F112" s="712" t="s">
        <v>292</v>
      </c>
      <c r="G112" s="737">
        <v>50000</v>
      </c>
    </row>
    <row r="113" spans="1:7" ht="11.25" customHeight="1" x14ac:dyDescent="0.2">
      <c r="A113" s="134" t="s">
        <v>83</v>
      </c>
      <c r="B113" s="351">
        <v>50000</v>
      </c>
      <c r="C113" s="594" t="s">
        <v>335</v>
      </c>
      <c r="D113" s="351">
        <v>250000</v>
      </c>
      <c r="E113" s="263" t="s">
        <v>292</v>
      </c>
      <c r="F113" s="712" t="s">
        <v>292</v>
      </c>
      <c r="G113" s="737">
        <v>50000</v>
      </c>
    </row>
    <row r="114" spans="1:7" ht="11.25" customHeight="1" x14ac:dyDescent="0.2">
      <c r="A114" s="134" t="s">
        <v>84</v>
      </c>
      <c r="B114" s="351">
        <v>50000</v>
      </c>
      <c r="C114" s="594" t="s">
        <v>335</v>
      </c>
      <c r="D114" s="351">
        <v>221000</v>
      </c>
      <c r="E114" s="263" t="s">
        <v>292</v>
      </c>
      <c r="F114" s="712" t="s">
        <v>292</v>
      </c>
      <c r="G114" s="737">
        <v>50000</v>
      </c>
    </row>
    <row r="115" spans="1:7" ht="11.25" customHeight="1" x14ac:dyDescent="0.2">
      <c r="A115" s="111" t="s">
        <v>411</v>
      </c>
      <c r="B115" s="351">
        <v>30</v>
      </c>
      <c r="C115" s="594" t="s">
        <v>1048</v>
      </c>
      <c r="D115" s="351">
        <v>7000</v>
      </c>
      <c r="E115" s="263">
        <v>30</v>
      </c>
      <c r="F115" s="712" t="s">
        <v>238</v>
      </c>
      <c r="G115" s="737">
        <v>50000</v>
      </c>
    </row>
    <row r="116" spans="1:7" ht="11.25" customHeight="1" x14ac:dyDescent="0.2">
      <c r="A116" s="134" t="s">
        <v>85</v>
      </c>
      <c r="B116" s="351">
        <v>21500</v>
      </c>
      <c r="C116" s="594" t="s">
        <v>1049</v>
      </c>
      <c r="D116" s="351">
        <v>21500</v>
      </c>
      <c r="E116" s="263" t="s">
        <v>292</v>
      </c>
      <c r="F116" s="712" t="s">
        <v>292</v>
      </c>
      <c r="G116" s="737">
        <v>50000</v>
      </c>
    </row>
    <row r="117" spans="1:7" ht="11.25" customHeight="1" x14ac:dyDescent="0.2">
      <c r="A117" s="111" t="s">
        <v>193</v>
      </c>
      <c r="B117" s="351">
        <v>50000</v>
      </c>
      <c r="C117" s="594" t="s">
        <v>335</v>
      </c>
      <c r="D117" s="351">
        <v>122500000</v>
      </c>
      <c r="E117" s="263" t="s">
        <v>292</v>
      </c>
      <c r="F117" s="712" t="s">
        <v>292</v>
      </c>
      <c r="G117" s="737">
        <v>50000</v>
      </c>
    </row>
    <row r="118" spans="1:7" ht="11.25" customHeight="1" x14ac:dyDescent="0.2">
      <c r="A118" s="111" t="s">
        <v>412</v>
      </c>
      <c r="B118" s="351">
        <v>408</v>
      </c>
      <c r="C118" s="594" t="s">
        <v>1049</v>
      </c>
      <c r="D118" s="351">
        <v>408</v>
      </c>
      <c r="E118" s="263">
        <v>1000</v>
      </c>
      <c r="F118" s="712" t="s">
        <v>336</v>
      </c>
      <c r="G118" s="737">
        <v>50000</v>
      </c>
    </row>
    <row r="119" spans="1:7" ht="11.25" customHeight="1" x14ac:dyDescent="0.2">
      <c r="A119" s="111" t="s">
        <v>413</v>
      </c>
      <c r="B119" s="351">
        <v>7900</v>
      </c>
      <c r="C119" s="594" t="s">
        <v>1048</v>
      </c>
      <c r="D119" s="351">
        <v>41400000</v>
      </c>
      <c r="E119" s="263">
        <v>7900</v>
      </c>
      <c r="F119" s="712" t="s">
        <v>238</v>
      </c>
      <c r="G119" s="737">
        <v>50000</v>
      </c>
    </row>
    <row r="120" spans="1:7" ht="11.25" customHeight="1" x14ac:dyDescent="0.2">
      <c r="A120" s="111" t="s">
        <v>290</v>
      </c>
      <c r="B120" s="351">
        <v>21.5</v>
      </c>
      <c r="C120" s="594" t="s">
        <v>1049</v>
      </c>
      <c r="D120" s="351">
        <v>21.5</v>
      </c>
      <c r="E120" s="263" t="s">
        <v>292</v>
      </c>
      <c r="F120" s="712" t="s">
        <v>292</v>
      </c>
      <c r="G120" s="737">
        <v>50000</v>
      </c>
    </row>
    <row r="121" spans="1:7" ht="11.25" customHeight="1" x14ac:dyDescent="0.2">
      <c r="A121" s="111" t="s">
        <v>86</v>
      </c>
      <c r="B121" s="351">
        <v>50000</v>
      </c>
      <c r="C121" s="594" t="s">
        <v>335</v>
      </c>
      <c r="D121" s="351">
        <v>55000</v>
      </c>
      <c r="E121" s="263" t="s">
        <v>292</v>
      </c>
      <c r="F121" s="712" t="s">
        <v>292</v>
      </c>
      <c r="G121" s="737">
        <v>50000</v>
      </c>
    </row>
    <row r="122" spans="1:7" ht="11.25" customHeight="1" x14ac:dyDescent="0.2">
      <c r="A122" s="111" t="s">
        <v>414</v>
      </c>
      <c r="B122" s="351">
        <v>67.5</v>
      </c>
      <c r="C122" s="594" t="s">
        <v>1049</v>
      </c>
      <c r="D122" s="351">
        <v>67.5</v>
      </c>
      <c r="E122" s="263" t="s">
        <v>292</v>
      </c>
      <c r="F122" s="712" t="s">
        <v>292</v>
      </c>
      <c r="G122" s="737">
        <v>50000</v>
      </c>
    </row>
    <row r="123" spans="1:7" ht="11.25" customHeight="1" x14ac:dyDescent="0.2">
      <c r="A123" s="111" t="s">
        <v>415</v>
      </c>
      <c r="B123" s="351">
        <v>50000</v>
      </c>
      <c r="C123" s="594" t="s">
        <v>335</v>
      </c>
      <c r="D123" s="351" t="s">
        <v>816</v>
      </c>
      <c r="E123" s="263" t="s">
        <v>292</v>
      </c>
      <c r="F123" s="712" t="s">
        <v>292</v>
      </c>
      <c r="G123" s="737">
        <v>50000</v>
      </c>
    </row>
    <row r="124" spans="1:7" ht="11.25" customHeight="1" x14ac:dyDescent="0.2">
      <c r="A124" s="111" t="s">
        <v>704</v>
      </c>
      <c r="B124" s="351">
        <v>100</v>
      </c>
      <c r="C124" s="594" t="s">
        <v>1048</v>
      </c>
      <c r="D124" s="351" t="s">
        <v>816</v>
      </c>
      <c r="E124" s="263">
        <v>100</v>
      </c>
      <c r="F124" s="712" t="s">
        <v>241</v>
      </c>
      <c r="G124" s="737">
        <v>50000</v>
      </c>
    </row>
    <row r="125" spans="1:7" ht="11.25" customHeight="1" x14ac:dyDescent="0.2">
      <c r="A125" s="111" t="s">
        <v>87</v>
      </c>
      <c r="B125" s="351">
        <v>3100</v>
      </c>
      <c r="C125" s="594" t="s">
        <v>1049</v>
      </c>
      <c r="D125" s="351">
        <v>3100</v>
      </c>
      <c r="E125" s="263" t="s">
        <v>292</v>
      </c>
      <c r="F125" s="712" t="s">
        <v>292</v>
      </c>
      <c r="G125" s="737">
        <v>50000</v>
      </c>
    </row>
    <row r="126" spans="1:7" ht="11.25" customHeight="1" x14ac:dyDescent="0.2">
      <c r="A126" s="111" t="s">
        <v>416</v>
      </c>
      <c r="B126" s="351">
        <v>10</v>
      </c>
      <c r="C126" s="594" t="s">
        <v>1048</v>
      </c>
      <c r="D126" s="351">
        <v>155000</v>
      </c>
      <c r="E126" s="263">
        <v>10</v>
      </c>
      <c r="F126" s="712" t="s">
        <v>240</v>
      </c>
      <c r="G126" s="737">
        <v>50000</v>
      </c>
    </row>
    <row r="127" spans="1:7" ht="11.25" customHeight="1" x14ac:dyDescent="0.2">
      <c r="A127" s="111" t="s">
        <v>88</v>
      </c>
      <c r="B127" s="351">
        <v>50000</v>
      </c>
      <c r="C127" s="594" t="s">
        <v>335</v>
      </c>
      <c r="D127" s="351">
        <v>355000</v>
      </c>
      <c r="E127" s="263" t="s">
        <v>292</v>
      </c>
      <c r="F127" s="712" t="s">
        <v>292</v>
      </c>
      <c r="G127" s="737">
        <v>50000</v>
      </c>
    </row>
    <row r="128" spans="1:7" ht="11.25" customHeight="1" x14ac:dyDescent="0.2">
      <c r="A128" s="111" t="s">
        <v>20</v>
      </c>
      <c r="B128" s="351">
        <v>50000</v>
      </c>
      <c r="C128" s="594" t="s">
        <v>335</v>
      </c>
      <c r="D128" s="351">
        <v>500000000</v>
      </c>
      <c r="E128" s="263" t="s">
        <v>292</v>
      </c>
      <c r="F128" s="712" t="s">
        <v>292</v>
      </c>
      <c r="G128" s="737">
        <v>50000</v>
      </c>
    </row>
    <row r="129" spans="1:7" ht="11.25" customHeight="1" x14ac:dyDescent="0.2">
      <c r="A129" s="111" t="s">
        <v>417</v>
      </c>
      <c r="B129" s="351">
        <v>50000</v>
      </c>
      <c r="C129" s="594" t="s">
        <v>335</v>
      </c>
      <c r="D129" s="351">
        <v>535000</v>
      </c>
      <c r="E129" s="263" t="s">
        <v>292</v>
      </c>
      <c r="F129" s="712" t="s">
        <v>292</v>
      </c>
      <c r="G129" s="737">
        <v>50000</v>
      </c>
    </row>
    <row r="130" spans="1:7" ht="11.25" customHeight="1" x14ac:dyDescent="0.2">
      <c r="A130" s="111" t="s">
        <v>418</v>
      </c>
      <c r="B130" s="351">
        <v>500</v>
      </c>
      <c r="C130" s="594" t="s">
        <v>1048</v>
      </c>
      <c r="D130" s="351">
        <v>1415000</v>
      </c>
      <c r="E130" s="263">
        <v>500</v>
      </c>
      <c r="F130" s="712" t="s">
        <v>238</v>
      </c>
      <c r="G130" s="737">
        <v>50000</v>
      </c>
    </row>
    <row r="131" spans="1:7" ht="11.25" customHeight="1" x14ac:dyDescent="0.2">
      <c r="A131" s="111" t="s">
        <v>419</v>
      </c>
      <c r="B131" s="351">
        <v>170</v>
      </c>
      <c r="C131" s="594" t="s">
        <v>1048</v>
      </c>
      <c r="D131" s="351">
        <v>103000</v>
      </c>
      <c r="E131" s="263">
        <v>170</v>
      </c>
      <c r="F131" s="712" t="s">
        <v>238</v>
      </c>
      <c r="G131" s="737">
        <v>50000</v>
      </c>
    </row>
    <row r="132" spans="1:7" ht="11.25" customHeight="1" x14ac:dyDescent="0.2">
      <c r="A132" s="111" t="s">
        <v>89</v>
      </c>
      <c r="B132" s="351">
        <v>11500</v>
      </c>
      <c r="C132" s="594" t="s">
        <v>1049</v>
      </c>
      <c r="D132" s="351">
        <v>11500</v>
      </c>
      <c r="E132" s="263" t="s">
        <v>292</v>
      </c>
      <c r="F132" s="712" t="s">
        <v>292</v>
      </c>
      <c r="G132" s="737">
        <v>50000</v>
      </c>
    </row>
    <row r="133" spans="1:7" ht="11.25" customHeight="1" x14ac:dyDescent="0.2">
      <c r="A133" s="134" t="s">
        <v>90</v>
      </c>
      <c r="B133" s="351">
        <v>2500</v>
      </c>
      <c r="C133" s="594" t="s">
        <v>1049</v>
      </c>
      <c r="D133" s="351">
        <v>2500</v>
      </c>
      <c r="E133" s="263" t="s">
        <v>292</v>
      </c>
      <c r="F133" s="712" t="s">
        <v>292</v>
      </c>
      <c r="G133" s="737">
        <v>50000</v>
      </c>
    </row>
    <row r="134" spans="1:7" ht="11.25" customHeight="1" x14ac:dyDescent="0.2">
      <c r="A134" s="111" t="s">
        <v>420</v>
      </c>
      <c r="B134" s="351">
        <v>50000</v>
      </c>
      <c r="C134" s="594" t="s">
        <v>335</v>
      </c>
      <c r="D134" s="351" t="s">
        <v>816</v>
      </c>
      <c r="E134" s="263" t="s">
        <v>292</v>
      </c>
      <c r="F134" s="712" t="s">
        <v>292</v>
      </c>
      <c r="G134" s="737">
        <v>50000</v>
      </c>
    </row>
    <row r="135" spans="1:7" ht="11.25" customHeight="1" x14ac:dyDescent="0.2">
      <c r="A135" s="111" t="s">
        <v>291</v>
      </c>
      <c r="B135" s="351">
        <v>40</v>
      </c>
      <c r="C135" s="594" t="s">
        <v>1048</v>
      </c>
      <c r="D135" s="351">
        <v>263000</v>
      </c>
      <c r="E135" s="263">
        <v>40</v>
      </c>
      <c r="F135" s="712" t="s">
        <v>240</v>
      </c>
      <c r="G135" s="737">
        <v>50000</v>
      </c>
    </row>
    <row r="136" spans="1:7" ht="11.25" customHeight="1" x14ac:dyDescent="0.2">
      <c r="A136" s="111" t="s">
        <v>21</v>
      </c>
      <c r="B136" s="351">
        <v>140</v>
      </c>
      <c r="C136" s="594" t="s">
        <v>1048</v>
      </c>
      <c r="D136" s="351">
        <v>275</v>
      </c>
      <c r="E136" s="263">
        <v>140</v>
      </c>
      <c r="F136" s="712" t="s">
        <v>240</v>
      </c>
      <c r="G136" s="737">
        <v>50000</v>
      </c>
    </row>
    <row r="137" spans="1:7" ht="11.25" customHeight="1" x14ac:dyDescent="0.2">
      <c r="A137" s="111" t="s">
        <v>44</v>
      </c>
      <c r="B137" s="351">
        <v>500</v>
      </c>
      <c r="C137" s="594" t="s">
        <v>1048</v>
      </c>
      <c r="D137" s="351">
        <v>75000</v>
      </c>
      <c r="E137" s="263">
        <v>500</v>
      </c>
      <c r="F137" s="712" t="s">
        <v>980</v>
      </c>
      <c r="G137" s="737">
        <v>50000</v>
      </c>
    </row>
    <row r="138" spans="1:7" ht="11.25" customHeight="1" x14ac:dyDescent="0.2">
      <c r="A138" s="111" t="s">
        <v>43</v>
      </c>
      <c r="B138" s="351">
        <v>500</v>
      </c>
      <c r="C138" s="594" t="s">
        <v>1048</v>
      </c>
      <c r="D138" s="351">
        <v>25500</v>
      </c>
      <c r="E138" s="263">
        <v>500</v>
      </c>
      <c r="F138" s="712" t="s">
        <v>980</v>
      </c>
      <c r="G138" s="737">
        <v>50000</v>
      </c>
    </row>
    <row r="139" spans="1:7" ht="11.25" customHeight="1" x14ac:dyDescent="0.2">
      <c r="A139" s="111" t="s">
        <v>665</v>
      </c>
      <c r="B139" s="351">
        <v>500</v>
      </c>
      <c r="C139" s="594" t="s">
        <v>1048</v>
      </c>
      <c r="D139" s="351" t="s">
        <v>816</v>
      </c>
      <c r="E139" s="263">
        <v>500</v>
      </c>
      <c r="F139" s="712" t="s">
        <v>980</v>
      </c>
      <c r="G139" s="737">
        <v>50000</v>
      </c>
    </row>
    <row r="140" spans="1:7" ht="11.25" customHeight="1" x14ac:dyDescent="0.2">
      <c r="A140" s="111" t="s">
        <v>705</v>
      </c>
      <c r="B140" s="351">
        <v>3000</v>
      </c>
      <c r="C140" s="594" t="s">
        <v>1048</v>
      </c>
      <c r="D140" s="351">
        <v>24500</v>
      </c>
      <c r="E140" s="263">
        <v>3000</v>
      </c>
      <c r="F140" s="712" t="s">
        <v>242</v>
      </c>
      <c r="G140" s="737">
        <v>50000</v>
      </c>
    </row>
    <row r="141" spans="1:7" ht="11.25" customHeight="1" x14ac:dyDescent="0.2">
      <c r="A141" s="111" t="s">
        <v>706</v>
      </c>
      <c r="B141" s="351">
        <v>970</v>
      </c>
      <c r="C141" s="594" t="s">
        <v>1048</v>
      </c>
      <c r="D141" s="351">
        <v>645000</v>
      </c>
      <c r="E141" s="263">
        <v>970</v>
      </c>
      <c r="F141" s="712" t="s">
        <v>238</v>
      </c>
      <c r="G141" s="737">
        <v>50000</v>
      </c>
    </row>
    <row r="142" spans="1:7" ht="11.25" customHeight="1" x14ac:dyDescent="0.2">
      <c r="A142" s="111" t="s">
        <v>421</v>
      </c>
      <c r="B142" s="351">
        <v>50000</v>
      </c>
      <c r="C142" s="594" t="s">
        <v>335</v>
      </c>
      <c r="D142" s="351">
        <v>2295000</v>
      </c>
      <c r="E142" s="263" t="s">
        <v>292</v>
      </c>
      <c r="F142" s="712" t="s">
        <v>292</v>
      </c>
      <c r="G142" s="737">
        <v>50000</v>
      </c>
    </row>
    <row r="143" spans="1:7" ht="11.25" customHeight="1" x14ac:dyDescent="0.2">
      <c r="A143" s="111" t="s">
        <v>422</v>
      </c>
      <c r="B143" s="351">
        <v>310</v>
      </c>
      <c r="C143" s="594" t="s">
        <v>1048</v>
      </c>
      <c r="D143" s="351">
        <v>640000</v>
      </c>
      <c r="E143" s="263">
        <v>310</v>
      </c>
      <c r="F143" s="712" t="s">
        <v>238</v>
      </c>
      <c r="G143" s="737">
        <v>50000</v>
      </c>
    </row>
    <row r="144" spans="1:7" ht="11.25" customHeight="1" x14ac:dyDescent="0.2">
      <c r="A144" s="111" t="s">
        <v>423</v>
      </c>
      <c r="B144" s="351">
        <v>200</v>
      </c>
      <c r="C144" s="594" t="s">
        <v>1048</v>
      </c>
      <c r="D144" s="351">
        <v>600000</v>
      </c>
      <c r="E144" s="263">
        <v>200</v>
      </c>
      <c r="F144" s="712" t="s">
        <v>336</v>
      </c>
      <c r="G144" s="737">
        <v>50000</v>
      </c>
    </row>
    <row r="145" spans="1:7" ht="11.25" customHeight="1" x14ac:dyDescent="0.2">
      <c r="A145" s="111" t="s">
        <v>424</v>
      </c>
      <c r="B145" s="351">
        <v>100</v>
      </c>
      <c r="C145" s="594" t="s">
        <v>1048</v>
      </c>
      <c r="D145" s="351">
        <v>400000</v>
      </c>
      <c r="E145" s="263">
        <v>100</v>
      </c>
      <c r="F145" s="712" t="s">
        <v>336</v>
      </c>
      <c r="G145" s="737">
        <v>50000</v>
      </c>
    </row>
    <row r="146" spans="1:7" ht="11.25" customHeight="1" x14ac:dyDescent="0.2">
      <c r="A146" s="134" t="s">
        <v>91</v>
      </c>
      <c r="B146" s="351">
        <v>50000</v>
      </c>
      <c r="C146" s="594" t="s">
        <v>335</v>
      </c>
      <c r="D146" s="351">
        <v>139000</v>
      </c>
      <c r="E146" s="263" t="s">
        <v>292</v>
      </c>
      <c r="F146" s="712" t="s">
        <v>292</v>
      </c>
      <c r="G146" s="737">
        <v>50000</v>
      </c>
    </row>
    <row r="147" spans="1:7" ht="11.25" customHeight="1" x14ac:dyDescent="0.2">
      <c r="A147" s="111" t="s">
        <v>92</v>
      </c>
      <c r="B147" s="351">
        <v>35500</v>
      </c>
      <c r="C147" s="594" t="s">
        <v>1049</v>
      </c>
      <c r="D147" s="351">
        <v>35500</v>
      </c>
      <c r="E147" s="263" t="s">
        <v>292</v>
      </c>
      <c r="F147" s="712" t="s">
        <v>292</v>
      </c>
      <c r="G147" s="737">
        <v>50000</v>
      </c>
    </row>
    <row r="148" spans="1:7" ht="11.25" customHeight="1" x14ac:dyDescent="0.2">
      <c r="A148" s="111" t="s">
        <v>93</v>
      </c>
      <c r="B148" s="351">
        <v>50000</v>
      </c>
      <c r="C148" s="594" t="s">
        <v>335</v>
      </c>
      <c r="D148" s="351">
        <v>875000</v>
      </c>
      <c r="E148" s="263" t="s">
        <v>292</v>
      </c>
      <c r="F148" s="712" t="s">
        <v>292</v>
      </c>
      <c r="G148" s="737">
        <v>50000</v>
      </c>
    </row>
    <row r="149" spans="1:7" ht="11.25" customHeight="1" x14ac:dyDescent="0.2">
      <c r="A149" s="111" t="s">
        <v>94</v>
      </c>
      <c r="B149" s="351">
        <v>50000</v>
      </c>
      <c r="C149" s="594" t="s">
        <v>335</v>
      </c>
      <c r="D149" s="351">
        <v>167100</v>
      </c>
      <c r="E149" s="263" t="s">
        <v>292</v>
      </c>
      <c r="F149" s="712" t="s">
        <v>292</v>
      </c>
      <c r="G149" s="737">
        <v>50000</v>
      </c>
    </row>
    <row r="150" spans="1:7" ht="11.25" customHeight="1" x14ac:dyDescent="0.2">
      <c r="A150" s="111" t="s">
        <v>513</v>
      </c>
      <c r="B150" s="351">
        <v>90</v>
      </c>
      <c r="C150" s="594" t="s">
        <v>1049</v>
      </c>
      <c r="D150" s="351">
        <v>90</v>
      </c>
      <c r="E150" s="263" t="s">
        <v>292</v>
      </c>
      <c r="F150" s="712" t="s">
        <v>292</v>
      </c>
      <c r="G150" s="737">
        <v>50000</v>
      </c>
    </row>
    <row r="151" spans="1:7" ht="11.25" customHeight="1" x14ac:dyDescent="0.2">
      <c r="A151" s="134" t="s">
        <v>802</v>
      </c>
      <c r="B151" s="351">
        <v>50000</v>
      </c>
      <c r="C151" s="594" t="s">
        <v>335</v>
      </c>
      <c r="D151" s="351">
        <v>139000</v>
      </c>
      <c r="E151" s="263" t="s">
        <v>292</v>
      </c>
      <c r="F151" s="712" t="s">
        <v>292</v>
      </c>
      <c r="G151" s="737">
        <v>50000</v>
      </c>
    </row>
    <row r="152" spans="1:7" ht="11.25" customHeight="1" x14ac:dyDescent="0.2">
      <c r="A152" s="134" t="s">
        <v>514</v>
      </c>
      <c r="B152" s="351">
        <v>37000</v>
      </c>
      <c r="C152" s="594" t="s">
        <v>1049</v>
      </c>
      <c r="D152" s="351">
        <v>37000</v>
      </c>
      <c r="E152" s="263" t="s">
        <v>292</v>
      </c>
      <c r="F152" s="712" t="s">
        <v>292</v>
      </c>
      <c r="G152" s="737">
        <v>50000</v>
      </c>
    </row>
    <row r="153" spans="1:7" ht="11.25" customHeight="1" x14ac:dyDescent="0.2">
      <c r="A153" s="134" t="s">
        <v>516</v>
      </c>
      <c r="B153" s="351">
        <v>50000</v>
      </c>
      <c r="C153" s="594" t="s">
        <v>335</v>
      </c>
      <c r="D153" s="351">
        <v>57500</v>
      </c>
      <c r="E153" s="263" t="s">
        <v>292</v>
      </c>
      <c r="F153" s="712" t="s">
        <v>292</v>
      </c>
      <c r="G153" s="737">
        <v>50000</v>
      </c>
    </row>
    <row r="154" spans="1:7" ht="11.25" customHeight="1" x14ac:dyDescent="0.2">
      <c r="A154" s="111" t="s">
        <v>425</v>
      </c>
      <c r="B154" s="351">
        <v>50000</v>
      </c>
      <c r="C154" s="594" t="s">
        <v>335</v>
      </c>
      <c r="D154" s="351" t="s">
        <v>816</v>
      </c>
      <c r="E154" s="263" t="s">
        <v>292</v>
      </c>
      <c r="F154" s="712" t="s">
        <v>292</v>
      </c>
      <c r="G154" s="737">
        <v>50000</v>
      </c>
    </row>
    <row r="155" spans="1:7" ht="11.25" customHeight="1" x14ac:dyDescent="0.2">
      <c r="A155" s="111" t="s">
        <v>426</v>
      </c>
      <c r="B155" s="351">
        <v>3400</v>
      </c>
      <c r="C155" s="594" t="s">
        <v>1048</v>
      </c>
      <c r="D155" s="351">
        <v>4400000</v>
      </c>
      <c r="E155" s="263">
        <v>3400</v>
      </c>
      <c r="F155" s="712" t="s">
        <v>238</v>
      </c>
      <c r="G155" s="737">
        <v>50000</v>
      </c>
    </row>
    <row r="156" spans="1:7" ht="11.25" customHeight="1" x14ac:dyDescent="0.2">
      <c r="A156" s="111" t="s">
        <v>427</v>
      </c>
      <c r="B156" s="351">
        <v>20</v>
      </c>
      <c r="C156" s="594" t="s">
        <v>1048</v>
      </c>
      <c r="D156" s="351">
        <v>53000</v>
      </c>
      <c r="E156" s="263">
        <v>20</v>
      </c>
      <c r="F156" s="712" t="s">
        <v>240</v>
      </c>
      <c r="G156" s="737">
        <v>50000</v>
      </c>
    </row>
    <row r="157" spans="1:7" ht="11.25" customHeight="1" thickBot="1" x14ac:dyDescent="0.25">
      <c r="A157" s="113" t="s">
        <v>428</v>
      </c>
      <c r="B157" s="351">
        <v>5000</v>
      </c>
      <c r="C157" s="594" t="s">
        <v>1048</v>
      </c>
      <c r="D157" s="523" t="s">
        <v>816</v>
      </c>
      <c r="E157" s="292">
        <v>5000</v>
      </c>
      <c r="F157" s="292" t="s">
        <v>241</v>
      </c>
      <c r="G157" s="737">
        <v>50000</v>
      </c>
    </row>
    <row r="158" spans="1:7" ht="11.25" customHeight="1" thickTop="1" x14ac:dyDescent="0.2">
      <c r="A158" s="334"/>
      <c r="B158" s="151"/>
      <c r="C158" s="583"/>
      <c r="D158" s="151"/>
      <c r="E158" s="151"/>
      <c r="F158" s="151"/>
      <c r="G158" s="335"/>
    </row>
    <row r="159" spans="1:7" ht="11.25" customHeight="1" x14ac:dyDescent="0.2">
      <c r="A159" s="65" t="s">
        <v>594</v>
      </c>
      <c r="B159" s="109"/>
      <c r="C159" s="446"/>
      <c r="D159" s="109"/>
      <c r="E159" s="109"/>
      <c r="F159" s="109"/>
      <c r="G159" s="336"/>
    </row>
    <row r="160" spans="1:7" ht="11.25" customHeight="1" x14ac:dyDescent="0.2">
      <c r="A160" s="66" t="s">
        <v>889</v>
      </c>
      <c r="B160" s="109"/>
      <c r="C160" s="446"/>
      <c r="D160" s="109"/>
      <c r="E160" s="109"/>
      <c r="F160" s="109"/>
      <c r="G160" s="336"/>
    </row>
    <row r="161" spans="1:7" ht="11.25" customHeight="1" x14ac:dyDescent="0.2">
      <c r="A161" s="66" t="s">
        <v>468</v>
      </c>
      <c r="B161" s="109"/>
      <c r="C161" s="446"/>
      <c r="D161" s="109"/>
      <c r="E161" s="109"/>
      <c r="F161" s="109"/>
      <c r="G161" s="336"/>
    </row>
    <row r="162" spans="1:7" ht="11.25" customHeight="1" x14ac:dyDescent="0.2">
      <c r="A162" s="66" t="s">
        <v>248</v>
      </c>
      <c r="B162" s="109"/>
      <c r="C162" s="446"/>
      <c r="D162" s="109"/>
      <c r="E162" s="109"/>
      <c r="F162" s="109"/>
      <c r="G162" s="336"/>
    </row>
    <row r="163" spans="1:7" ht="11.25" customHeight="1" x14ac:dyDescent="0.2">
      <c r="A163" s="66" t="s">
        <v>162</v>
      </c>
      <c r="B163" s="109"/>
      <c r="C163" s="446"/>
      <c r="D163" s="109"/>
      <c r="E163" s="109"/>
      <c r="F163" s="109"/>
      <c r="G163" s="336"/>
    </row>
    <row r="164" spans="1:7" ht="11.25" customHeight="1" x14ac:dyDescent="0.2">
      <c r="A164" s="65" t="s">
        <v>432</v>
      </c>
      <c r="B164" s="109"/>
      <c r="C164" s="446"/>
      <c r="D164" s="109"/>
      <c r="E164" s="109"/>
      <c r="F164" s="109"/>
      <c r="G164" s="336"/>
    </row>
    <row r="165" spans="1:7" ht="11.25" customHeight="1" x14ac:dyDescent="0.2">
      <c r="A165" s="66" t="s">
        <v>886</v>
      </c>
      <c r="B165" s="109"/>
      <c r="C165" s="446"/>
      <c r="D165" s="109"/>
      <c r="E165" s="109"/>
      <c r="F165" s="109"/>
      <c r="G165" s="336"/>
    </row>
    <row r="166" spans="1:7" ht="11.25" customHeight="1" x14ac:dyDescent="0.2">
      <c r="A166" s="66" t="s">
        <v>666</v>
      </c>
      <c r="B166" s="109"/>
      <c r="C166" s="446"/>
      <c r="D166" s="109"/>
      <c r="E166" s="109"/>
      <c r="F166" s="109"/>
      <c r="G166" s="336"/>
    </row>
    <row r="167" spans="1:7" ht="11.25" customHeight="1" x14ac:dyDescent="0.2">
      <c r="A167" s="66" t="s">
        <v>57</v>
      </c>
      <c r="B167" s="109"/>
      <c r="C167" s="446"/>
      <c r="D167" s="109"/>
      <c r="E167" s="109"/>
      <c r="F167" s="109"/>
      <c r="G167" s="336"/>
    </row>
    <row r="168" spans="1:7" ht="11.25" customHeight="1" thickBot="1" x14ac:dyDescent="0.25">
      <c r="A168" s="68" t="s">
        <v>981</v>
      </c>
      <c r="B168" s="114"/>
      <c r="C168" s="416"/>
      <c r="D168" s="114"/>
      <c r="E168" s="114"/>
      <c r="F168" s="114"/>
      <c r="G168" s="527"/>
    </row>
    <row r="169" spans="1:7" ht="12" thickTop="1" x14ac:dyDescent="0.2"/>
    <row r="171" spans="1:7" x14ac:dyDescent="0.2">
      <c r="A171" s="581"/>
    </row>
    <row r="172" spans="1:7" x14ac:dyDescent="0.2">
      <c r="A172" s="581"/>
    </row>
  </sheetData>
  <sheetProtection algorithmName="SHA-512" hashValue="wagKyxqmIhQJHW2pcFc7OgKSWqpoHx9TSEtHB7VO7sX8TNyu9p60y/m1rqzuSjKWfBGdYI+JrD1qpdSi9lfZqA==" saltValue="33XehAWTrVzu8IkYoeic3g==" spinCount="100000" sheet="1" objects="1" scenarios="1"/>
  <phoneticPr fontId="0" type="noConversion"/>
  <printOptions horizontalCentered="1"/>
  <pageMargins left="0.17" right="0.16" top="0.53" bottom="1" header="0.5" footer="0.5"/>
  <pageSetup scale="86" fitToHeight="4" orientation="landscape" r:id="rId1"/>
  <headerFooter alignWithMargins="0">
    <oddFooter>&amp;LHawai'i DOH
Fall 2017&amp;C&amp;8Page &amp;P of &amp;N&amp;R&amp;A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73"/>
  <sheetViews>
    <sheetView zoomScaleNormal="100" workbookViewId="0">
      <pane ySplit="2175" topLeftCell="A4" activePane="bottomLeft"/>
      <selection activeCell="I16" sqref="I16"/>
      <selection pane="bottomLeft" activeCell="I16" sqref="I16"/>
    </sheetView>
  </sheetViews>
  <sheetFormatPr defaultColWidth="9.140625" defaultRowHeight="11.25" x14ac:dyDescent="0.2"/>
  <cols>
    <col min="1" max="1" width="40.7109375" style="112" customWidth="1"/>
    <col min="2" max="2" width="12.5703125" style="116" customWidth="1"/>
    <col min="3" max="3" width="20.7109375" style="580" customWidth="1"/>
    <col min="4" max="5" width="12.5703125" style="116" customWidth="1"/>
    <col min="6" max="6" width="12.85546875" style="116" customWidth="1"/>
    <col min="7" max="7" width="12.5703125" style="116" customWidth="1"/>
    <col min="8" max="16384" width="9.140625" style="112"/>
  </cols>
  <sheetData>
    <row r="1" spans="1:7" s="107" customFormat="1" ht="46.5" customHeight="1" x14ac:dyDescent="0.25">
      <c r="A1" s="626" t="s">
        <v>160</v>
      </c>
      <c r="B1" s="363"/>
      <c r="C1" s="363"/>
      <c r="D1" s="363"/>
      <c r="E1" s="363"/>
      <c r="F1" s="364"/>
      <c r="G1" s="363"/>
    </row>
    <row r="2" spans="1:7" s="107" customFormat="1" ht="15.95" customHeight="1" thickBot="1" x14ac:dyDescent="0.25">
      <c r="A2" s="565"/>
      <c r="B2" s="363"/>
      <c r="C2" s="566"/>
      <c r="D2" s="363"/>
      <c r="E2" s="363"/>
      <c r="F2" s="364"/>
      <c r="G2" s="363"/>
    </row>
    <row r="3" spans="1:7" s="110" customFormat="1" ht="33.75" customHeight="1" thickTop="1" thickBot="1" x14ac:dyDescent="0.25">
      <c r="A3" s="599" t="s">
        <v>194</v>
      </c>
      <c r="B3" s="600" t="s">
        <v>161</v>
      </c>
      <c r="C3" s="730" t="s">
        <v>429</v>
      </c>
      <c r="D3" s="833" t="s">
        <v>333</v>
      </c>
      <c r="E3" s="834" t="s">
        <v>603</v>
      </c>
      <c r="F3" s="834" t="s">
        <v>429</v>
      </c>
      <c r="G3" s="358" t="s">
        <v>335</v>
      </c>
    </row>
    <row r="4" spans="1:7" s="110" customFormat="1" ht="11.25" customHeight="1" x14ac:dyDescent="0.2">
      <c r="A4" s="138" t="s">
        <v>477</v>
      </c>
      <c r="B4" s="352">
        <v>20</v>
      </c>
      <c r="C4" s="594" t="s">
        <v>1050</v>
      </c>
      <c r="D4" s="347">
        <v>1950</v>
      </c>
      <c r="E4" s="712">
        <v>20</v>
      </c>
      <c r="F4" s="712" t="s">
        <v>336</v>
      </c>
      <c r="G4" s="360">
        <v>50000</v>
      </c>
    </row>
    <row r="5" spans="1:7" s="110" customFormat="1" ht="11.25" customHeight="1" x14ac:dyDescent="0.2">
      <c r="A5" s="111" t="s">
        <v>478</v>
      </c>
      <c r="B5" s="352">
        <v>1965</v>
      </c>
      <c r="C5" s="594" t="s">
        <v>1049</v>
      </c>
      <c r="D5" s="351">
        <v>1965</v>
      </c>
      <c r="E5" s="712" t="s">
        <v>292</v>
      </c>
      <c r="F5" s="712" t="s">
        <v>292</v>
      </c>
      <c r="G5" s="360">
        <v>50000</v>
      </c>
    </row>
    <row r="6" spans="1:7" s="110" customFormat="1" ht="11.25" customHeight="1" x14ac:dyDescent="0.2">
      <c r="A6" s="111" t="s">
        <v>479</v>
      </c>
      <c r="B6" s="352">
        <v>20000</v>
      </c>
      <c r="C6" s="594" t="s">
        <v>1050</v>
      </c>
      <c r="D6" s="351">
        <v>500000000</v>
      </c>
      <c r="E6" s="712">
        <v>20000</v>
      </c>
      <c r="F6" s="712" t="s">
        <v>336</v>
      </c>
      <c r="G6" s="360">
        <v>50000</v>
      </c>
    </row>
    <row r="7" spans="1:7" s="110" customFormat="1" ht="11.25" customHeight="1" x14ac:dyDescent="0.2">
      <c r="A7" s="111" t="s">
        <v>480</v>
      </c>
      <c r="B7" s="352">
        <v>8.5</v>
      </c>
      <c r="C7" s="594" t="s">
        <v>1049</v>
      </c>
      <c r="D7" s="351">
        <v>8.5</v>
      </c>
      <c r="E7" s="712">
        <v>17</v>
      </c>
      <c r="F7" s="712" t="s">
        <v>336</v>
      </c>
      <c r="G7" s="360">
        <v>50000</v>
      </c>
    </row>
    <row r="8" spans="1:7" s="110" customFormat="1" ht="11.25" customHeight="1" x14ac:dyDescent="0.2">
      <c r="A8" s="111" t="s">
        <v>133</v>
      </c>
      <c r="B8" s="352">
        <v>50000</v>
      </c>
      <c r="C8" s="594" t="s">
        <v>335</v>
      </c>
      <c r="D8" s="351">
        <v>104500</v>
      </c>
      <c r="E8" s="712" t="s">
        <v>292</v>
      </c>
      <c r="F8" s="712" t="s">
        <v>292</v>
      </c>
      <c r="G8" s="360">
        <v>50000</v>
      </c>
    </row>
    <row r="9" spans="1:7" s="110" customFormat="1" ht="11.25" customHeight="1" x14ac:dyDescent="0.2">
      <c r="A9" s="134" t="s">
        <v>134</v>
      </c>
      <c r="B9" s="352">
        <v>50000</v>
      </c>
      <c r="C9" s="594" t="s">
        <v>335</v>
      </c>
      <c r="D9" s="351">
        <v>610000</v>
      </c>
      <c r="E9" s="712" t="s">
        <v>292</v>
      </c>
      <c r="F9" s="712" t="s">
        <v>292</v>
      </c>
      <c r="G9" s="360">
        <v>50000</v>
      </c>
    </row>
    <row r="10" spans="1:7" s="110" customFormat="1" ht="11.25" customHeight="1" x14ac:dyDescent="0.2">
      <c r="A10" s="134" t="s">
        <v>68</v>
      </c>
      <c r="B10" s="352">
        <v>50000</v>
      </c>
      <c r="C10" s="594" t="s">
        <v>335</v>
      </c>
      <c r="D10" s="351">
        <v>610000</v>
      </c>
      <c r="E10" s="712" t="s">
        <v>292</v>
      </c>
      <c r="F10" s="712" t="s">
        <v>292</v>
      </c>
      <c r="G10" s="360">
        <v>50000</v>
      </c>
    </row>
    <row r="11" spans="1:7" s="110" customFormat="1" ht="11.25" customHeight="1" x14ac:dyDescent="0.2">
      <c r="A11" s="111" t="s">
        <v>481</v>
      </c>
      <c r="B11" s="352">
        <v>21.5</v>
      </c>
      <c r="C11" s="594" t="s">
        <v>1049</v>
      </c>
      <c r="D11" s="351">
        <v>21.5</v>
      </c>
      <c r="E11" s="712" t="s">
        <v>292</v>
      </c>
      <c r="F11" s="712" t="s">
        <v>292</v>
      </c>
      <c r="G11" s="360">
        <v>50000</v>
      </c>
    </row>
    <row r="12" spans="1:7" s="110" customFormat="1" ht="11.25" customHeight="1" x14ac:dyDescent="0.2">
      <c r="A12" s="111" t="s">
        <v>482</v>
      </c>
      <c r="B12" s="352">
        <v>50000</v>
      </c>
      <c r="C12" s="594" t="s">
        <v>335</v>
      </c>
      <c r="D12" s="351" t="s">
        <v>816</v>
      </c>
      <c r="E12" s="712" t="s">
        <v>292</v>
      </c>
      <c r="F12" s="712" t="s">
        <v>292</v>
      </c>
      <c r="G12" s="360">
        <v>50000</v>
      </c>
    </row>
    <row r="13" spans="1:7" s="110" customFormat="1" ht="11.25" customHeight="1" x14ac:dyDescent="0.2">
      <c r="A13" s="111" t="s">
        <v>584</v>
      </c>
      <c r="B13" s="352">
        <v>50000</v>
      </c>
      <c r="C13" s="594" t="s">
        <v>335</v>
      </c>
      <c r="D13" s="351" t="s">
        <v>816</v>
      </c>
      <c r="E13" s="712" t="s">
        <v>292</v>
      </c>
      <c r="F13" s="712" t="s">
        <v>292</v>
      </c>
      <c r="G13" s="360">
        <v>50000</v>
      </c>
    </row>
    <row r="14" spans="1:7" s="110" customFormat="1" ht="11.25" customHeight="1" x14ac:dyDescent="0.2">
      <c r="A14" s="111" t="s">
        <v>69</v>
      </c>
      <c r="B14" s="352">
        <v>17500</v>
      </c>
      <c r="C14" s="594" t="s">
        <v>1049</v>
      </c>
      <c r="D14" s="351">
        <v>17500</v>
      </c>
      <c r="E14" s="712" t="s">
        <v>292</v>
      </c>
      <c r="F14" s="712" t="s">
        <v>292</v>
      </c>
      <c r="G14" s="360">
        <v>50000</v>
      </c>
    </row>
    <row r="15" spans="1:7" s="110" customFormat="1" ht="11.25" customHeight="1" x14ac:dyDescent="0.2">
      <c r="A15" s="111" t="s">
        <v>585</v>
      </c>
      <c r="B15" s="352">
        <v>50000</v>
      </c>
      <c r="C15" s="594" t="s">
        <v>335</v>
      </c>
      <c r="D15" s="351" t="s">
        <v>816</v>
      </c>
      <c r="E15" s="712" t="s">
        <v>292</v>
      </c>
      <c r="F15" s="712" t="s">
        <v>292</v>
      </c>
      <c r="G15" s="360">
        <v>50000</v>
      </c>
    </row>
    <row r="16" spans="1:7" s="110" customFormat="1" ht="11.25" customHeight="1" x14ac:dyDescent="0.2">
      <c r="A16" s="111" t="s">
        <v>964</v>
      </c>
      <c r="B16" s="352">
        <v>1900</v>
      </c>
      <c r="C16" s="594" t="s">
        <v>1049</v>
      </c>
      <c r="D16" s="351">
        <v>1900</v>
      </c>
      <c r="E16" s="712" t="s">
        <v>292</v>
      </c>
      <c r="F16" s="712" t="s">
        <v>292</v>
      </c>
      <c r="G16" s="360">
        <v>50000</v>
      </c>
    </row>
    <row r="17" spans="1:7" s="110" customFormat="1" ht="11.25" customHeight="1" x14ac:dyDescent="0.2">
      <c r="A17" s="111" t="s">
        <v>586</v>
      </c>
      <c r="B17" s="352">
        <v>2000</v>
      </c>
      <c r="C17" s="594" t="s">
        <v>1050</v>
      </c>
      <c r="D17" s="351">
        <v>895000</v>
      </c>
      <c r="E17" s="712">
        <v>2000</v>
      </c>
      <c r="F17" s="712" t="s">
        <v>336</v>
      </c>
      <c r="G17" s="360">
        <v>50000</v>
      </c>
    </row>
    <row r="18" spans="1:7" s="110" customFormat="1" ht="11.25" customHeight="1" x14ac:dyDescent="0.2">
      <c r="A18" s="111" t="s">
        <v>587</v>
      </c>
      <c r="B18" s="352">
        <v>4.7</v>
      </c>
      <c r="C18" s="594" t="s">
        <v>1049</v>
      </c>
      <c r="D18" s="351">
        <v>4.7</v>
      </c>
      <c r="E18" s="712" t="s">
        <v>292</v>
      </c>
      <c r="F18" s="712" t="s">
        <v>292</v>
      </c>
      <c r="G18" s="360">
        <v>50000</v>
      </c>
    </row>
    <row r="19" spans="1:7" s="110" customFormat="1" ht="11.25" customHeight="1" x14ac:dyDescent="0.2">
      <c r="A19" s="111" t="s">
        <v>588</v>
      </c>
      <c r="B19" s="352">
        <v>0.8</v>
      </c>
      <c r="C19" s="594" t="s">
        <v>1049</v>
      </c>
      <c r="D19" s="351">
        <v>0.8</v>
      </c>
      <c r="E19" s="712" t="s">
        <v>292</v>
      </c>
      <c r="F19" s="712" t="s">
        <v>292</v>
      </c>
      <c r="G19" s="360">
        <v>50000</v>
      </c>
    </row>
    <row r="20" spans="1:7" s="110" customFormat="1" ht="11.25" customHeight="1" x14ac:dyDescent="0.2">
      <c r="A20" s="111" t="s">
        <v>589</v>
      </c>
      <c r="B20" s="352">
        <v>0.75</v>
      </c>
      <c r="C20" s="594" t="s">
        <v>1049</v>
      </c>
      <c r="D20" s="351">
        <v>0.75</v>
      </c>
      <c r="E20" s="712" t="s">
        <v>292</v>
      </c>
      <c r="F20" s="712" t="s">
        <v>292</v>
      </c>
      <c r="G20" s="360">
        <v>50000</v>
      </c>
    </row>
    <row r="21" spans="1:7" s="110" customFormat="1" ht="11.25" customHeight="1" x14ac:dyDescent="0.2">
      <c r="A21" s="111" t="s">
        <v>590</v>
      </c>
      <c r="B21" s="352">
        <v>0.12999999999999998</v>
      </c>
      <c r="C21" s="594" t="s">
        <v>1049</v>
      </c>
      <c r="D21" s="351">
        <v>0.12999999999999998</v>
      </c>
      <c r="E21" s="712" t="s">
        <v>292</v>
      </c>
      <c r="F21" s="712" t="s">
        <v>292</v>
      </c>
      <c r="G21" s="360">
        <v>50000</v>
      </c>
    </row>
    <row r="22" spans="1:7" s="110" customFormat="1" ht="11.25" customHeight="1" x14ac:dyDescent="0.2">
      <c r="A22" s="111" t="s">
        <v>591</v>
      </c>
      <c r="B22" s="352">
        <v>0.4</v>
      </c>
      <c r="C22" s="594" t="s">
        <v>1049</v>
      </c>
      <c r="D22" s="351">
        <v>0.4</v>
      </c>
      <c r="E22" s="712" t="s">
        <v>292</v>
      </c>
      <c r="F22" s="712" t="s">
        <v>292</v>
      </c>
      <c r="G22" s="360">
        <v>50000</v>
      </c>
    </row>
    <row r="23" spans="1:7" s="110" customFormat="1" ht="11.25" customHeight="1" x14ac:dyDescent="0.2">
      <c r="A23" s="111" t="s">
        <v>100</v>
      </c>
      <c r="B23" s="352">
        <v>50000</v>
      </c>
      <c r="C23" s="594" t="s">
        <v>335</v>
      </c>
      <c r="D23" s="351" t="s">
        <v>816</v>
      </c>
      <c r="E23" s="712" t="s">
        <v>292</v>
      </c>
      <c r="F23" s="712" t="s">
        <v>292</v>
      </c>
      <c r="G23" s="360">
        <v>50000</v>
      </c>
    </row>
    <row r="24" spans="1:7" s="110" customFormat="1" ht="11.25" customHeight="1" x14ac:dyDescent="0.2">
      <c r="A24" s="111" t="s">
        <v>195</v>
      </c>
      <c r="B24" s="352">
        <v>0.5</v>
      </c>
      <c r="C24" s="594" t="s">
        <v>1050</v>
      </c>
      <c r="D24" s="351">
        <v>3740</v>
      </c>
      <c r="E24" s="712">
        <v>0.5</v>
      </c>
      <c r="F24" s="712" t="s">
        <v>238</v>
      </c>
      <c r="G24" s="360">
        <v>50000</v>
      </c>
    </row>
    <row r="25" spans="1:7" s="110" customFormat="1" ht="11.25" customHeight="1" x14ac:dyDescent="0.2">
      <c r="A25" s="111" t="s">
        <v>101</v>
      </c>
      <c r="B25" s="352">
        <v>360</v>
      </c>
      <c r="C25" s="594" t="s">
        <v>1050</v>
      </c>
      <c r="D25" s="351">
        <v>8600000</v>
      </c>
      <c r="E25" s="712">
        <v>360</v>
      </c>
      <c r="F25" s="712" t="s">
        <v>238</v>
      </c>
      <c r="G25" s="360">
        <v>50000</v>
      </c>
    </row>
    <row r="26" spans="1:7" s="110" customFormat="1" ht="11.25" customHeight="1" x14ac:dyDescent="0.2">
      <c r="A26" s="353" t="s">
        <v>927</v>
      </c>
      <c r="B26" s="352">
        <v>320</v>
      </c>
      <c r="C26" s="594" t="s">
        <v>1050</v>
      </c>
      <c r="D26" s="351">
        <v>850000</v>
      </c>
      <c r="E26" s="712">
        <v>320</v>
      </c>
      <c r="F26" s="712" t="s">
        <v>336</v>
      </c>
      <c r="G26" s="360">
        <v>50000</v>
      </c>
    </row>
    <row r="27" spans="1:7" s="110" customFormat="1" ht="11.25" customHeight="1" x14ac:dyDescent="0.2">
      <c r="A27" s="111" t="s">
        <v>102</v>
      </c>
      <c r="B27" s="352">
        <v>135</v>
      </c>
      <c r="C27" s="594" t="s">
        <v>1049</v>
      </c>
      <c r="D27" s="351">
        <v>135</v>
      </c>
      <c r="E27" s="712" t="s">
        <v>292</v>
      </c>
      <c r="F27" s="712" t="s">
        <v>292</v>
      </c>
      <c r="G27" s="360">
        <v>50000</v>
      </c>
    </row>
    <row r="28" spans="1:7" s="110" customFormat="1" ht="11.25" customHeight="1" x14ac:dyDescent="0.2">
      <c r="A28" s="111" t="s">
        <v>103</v>
      </c>
      <c r="B28" s="352">
        <v>50000</v>
      </c>
      <c r="C28" s="594" t="s">
        <v>335</v>
      </c>
      <c r="D28" s="351" t="s">
        <v>816</v>
      </c>
      <c r="E28" s="712" t="s">
        <v>292</v>
      </c>
      <c r="F28" s="712" t="s">
        <v>292</v>
      </c>
      <c r="G28" s="360">
        <v>50000</v>
      </c>
    </row>
    <row r="29" spans="1:7" s="110" customFormat="1" ht="11.25" customHeight="1" x14ac:dyDescent="0.2">
      <c r="A29" s="111" t="s">
        <v>104</v>
      </c>
      <c r="B29" s="352">
        <v>50000</v>
      </c>
      <c r="C29" s="594" t="s">
        <v>335</v>
      </c>
      <c r="D29" s="351">
        <v>1516000</v>
      </c>
      <c r="E29" s="712" t="s">
        <v>292</v>
      </c>
      <c r="F29" s="712" t="s">
        <v>292</v>
      </c>
      <c r="G29" s="360">
        <v>50000</v>
      </c>
    </row>
    <row r="30" spans="1:7" s="110" customFormat="1" ht="11.25" customHeight="1" x14ac:dyDescent="0.2">
      <c r="A30" s="111" t="s">
        <v>105</v>
      </c>
      <c r="B30" s="352">
        <v>510</v>
      </c>
      <c r="C30" s="594" t="s">
        <v>1050</v>
      </c>
      <c r="D30" s="351">
        <v>1550000</v>
      </c>
      <c r="E30" s="712">
        <v>510</v>
      </c>
      <c r="F30" s="712" t="s">
        <v>336</v>
      </c>
      <c r="G30" s="360">
        <v>50000</v>
      </c>
    </row>
    <row r="31" spans="1:7" s="110" customFormat="1" ht="11.25" customHeight="1" x14ac:dyDescent="0.2">
      <c r="A31" s="111" t="s">
        <v>106</v>
      </c>
      <c r="B31" s="352">
        <v>50000</v>
      </c>
      <c r="C31" s="594" t="s">
        <v>335</v>
      </c>
      <c r="D31" s="351">
        <v>7600000</v>
      </c>
      <c r="E31" s="712" t="s">
        <v>292</v>
      </c>
      <c r="F31" s="712" t="s">
        <v>292</v>
      </c>
      <c r="G31" s="360">
        <v>50000</v>
      </c>
    </row>
    <row r="32" spans="1:7" s="110" customFormat="1" ht="11.25" customHeight="1" x14ac:dyDescent="0.2">
      <c r="A32" s="111" t="s">
        <v>107</v>
      </c>
      <c r="B32" s="352">
        <v>50000</v>
      </c>
      <c r="C32" s="594" t="s">
        <v>335</v>
      </c>
      <c r="D32" s="351" t="s">
        <v>816</v>
      </c>
      <c r="E32" s="712" t="s">
        <v>292</v>
      </c>
      <c r="F32" s="712" t="s">
        <v>292</v>
      </c>
      <c r="G32" s="360">
        <v>50000</v>
      </c>
    </row>
    <row r="33" spans="1:7" s="110" customFormat="1" ht="11.25" customHeight="1" x14ac:dyDescent="0.2">
      <c r="A33" s="111" t="s">
        <v>108</v>
      </c>
      <c r="B33" s="352">
        <v>520</v>
      </c>
      <c r="C33" s="594" t="s">
        <v>1050</v>
      </c>
      <c r="D33" s="351">
        <v>396500</v>
      </c>
      <c r="E33" s="712">
        <v>520</v>
      </c>
      <c r="F33" s="712" t="s">
        <v>336</v>
      </c>
      <c r="G33" s="360">
        <v>50000</v>
      </c>
    </row>
    <row r="34" spans="1:7" s="110" customFormat="1" ht="11.25" customHeight="1" x14ac:dyDescent="0.2">
      <c r="A34" s="111" t="s">
        <v>524</v>
      </c>
      <c r="B34" s="352">
        <v>2.5</v>
      </c>
      <c r="C34" s="594" t="s">
        <v>1050</v>
      </c>
      <c r="D34" s="351">
        <v>28</v>
      </c>
      <c r="E34" s="712">
        <v>2.5</v>
      </c>
      <c r="F34" s="712" t="s">
        <v>336</v>
      </c>
      <c r="G34" s="360">
        <v>50000</v>
      </c>
    </row>
    <row r="35" spans="1:7" s="110" customFormat="1" ht="11.25" customHeight="1" x14ac:dyDescent="0.2">
      <c r="A35" s="111" t="s">
        <v>109</v>
      </c>
      <c r="B35" s="352">
        <v>50000</v>
      </c>
      <c r="C35" s="594" t="s">
        <v>335</v>
      </c>
      <c r="D35" s="351">
        <v>1950000</v>
      </c>
      <c r="E35" s="712" t="s">
        <v>292</v>
      </c>
      <c r="F35" s="712" t="s">
        <v>292</v>
      </c>
      <c r="G35" s="360">
        <v>50000</v>
      </c>
    </row>
    <row r="36" spans="1:7" s="110" customFormat="1" ht="11.25" customHeight="1" x14ac:dyDescent="0.2">
      <c r="A36" s="111" t="s">
        <v>110</v>
      </c>
      <c r="B36" s="352">
        <v>50</v>
      </c>
      <c r="C36" s="594" t="s">
        <v>1050</v>
      </c>
      <c r="D36" s="351">
        <v>249000</v>
      </c>
      <c r="E36" s="712">
        <v>50</v>
      </c>
      <c r="F36" s="712" t="s">
        <v>336</v>
      </c>
      <c r="G36" s="360">
        <v>50000</v>
      </c>
    </row>
    <row r="37" spans="1:7" s="110" customFormat="1" ht="11.25" customHeight="1" x14ac:dyDescent="0.2">
      <c r="A37" s="111" t="s">
        <v>669</v>
      </c>
      <c r="B37" s="352">
        <v>16</v>
      </c>
      <c r="C37" s="594" t="s">
        <v>1050</v>
      </c>
      <c r="D37" s="351">
        <v>3355000</v>
      </c>
      <c r="E37" s="263">
        <v>16</v>
      </c>
      <c r="F37" s="263" t="s">
        <v>238</v>
      </c>
      <c r="G37" s="360">
        <v>50000</v>
      </c>
    </row>
    <row r="38" spans="1:7" ht="11.25" customHeight="1" x14ac:dyDescent="0.2">
      <c r="A38" s="111" t="s">
        <v>111</v>
      </c>
      <c r="B38" s="352">
        <v>2400</v>
      </c>
      <c r="C38" s="594" t="s">
        <v>1050</v>
      </c>
      <c r="D38" s="351">
        <v>3975000</v>
      </c>
      <c r="E38" s="263">
        <v>2400</v>
      </c>
      <c r="F38" s="263" t="s">
        <v>336</v>
      </c>
      <c r="G38" s="360">
        <v>50000</v>
      </c>
    </row>
    <row r="39" spans="1:7" ht="11.25" customHeight="1" x14ac:dyDescent="0.2">
      <c r="A39" s="111" t="s">
        <v>670</v>
      </c>
      <c r="B39" s="352">
        <v>50000</v>
      </c>
      <c r="C39" s="594" t="s">
        <v>335</v>
      </c>
      <c r="D39" s="351">
        <v>2660000</v>
      </c>
      <c r="E39" s="263" t="s">
        <v>292</v>
      </c>
      <c r="F39" s="263" t="s">
        <v>292</v>
      </c>
      <c r="G39" s="360">
        <v>50000</v>
      </c>
    </row>
    <row r="40" spans="1:7" ht="11.25" customHeight="1" x14ac:dyDescent="0.2">
      <c r="A40" s="111" t="s">
        <v>112</v>
      </c>
      <c r="B40" s="352">
        <v>0.18</v>
      </c>
      <c r="C40" s="594" t="s">
        <v>1050</v>
      </c>
      <c r="D40" s="351">
        <v>5650000</v>
      </c>
      <c r="E40" s="263">
        <v>0.18</v>
      </c>
      <c r="F40" s="263" t="s">
        <v>336</v>
      </c>
      <c r="G40" s="360">
        <v>50000</v>
      </c>
    </row>
    <row r="41" spans="1:7" ht="11.25" customHeight="1" x14ac:dyDescent="0.2">
      <c r="A41" s="111" t="s">
        <v>522</v>
      </c>
      <c r="B41" s="352">
        <v>50000</v>
      </c>
      <c r="C41" s="594" t="s">
        <v>335</v>
      </c>
      <c r="D41" s="351" t="s">
        <v>816</v>
      </c>
      <c r="E41" s="263" t="s">
        <v>292</v>
      </c>
      <c r="F41" s="263" t="s">
        <v>292</v>
      </c>
      <c r="G41" s="360">
        <v>50000</v>
      </c>
    </row>
    <row r="42" spans="1:7" ht="11.25" customHeight="1" x14ac:dyDescent="0.2">
      <c r="A42" s="111" t="s">
        <v>667</v>
      </c>
      <c r="B42" s="352">
        <v>50000</v>
      </c>
      <c r="C42" s="594" t="s">
        <v>335</v>
      </c>
      <c r="D42" s="351" t="s">
        <v>816</v>
      </c>
      <c r="E42" s="263" t="s">
        <v>292</v>
      </c>
      <c r="F42" s="263" t="s">
        <v>292</v>
      </c>
      <c r="G42" s="360">
        <v>50000</v>
      </c>
    </row>
    <row r="43" spans="1:7" ht="11.25" customHeight="1" x14ac:dyDescent="0.2">
      <c r="A43" s="111" t="s">
        <v>668</v>
      </c>
      <c r="B43" s="352">
        <v>50000</v>
      </c>
      <c r="C43" s="594" t="s">
        <v>335</v>
      </c>
      <c r="D43" s="351">
        <v>845000000</v>
      </c>
      <c r="E43" s="263" t="s">
        <v>292</v>
      </c>
      <c r="F43" s="263" t="s">
        <v>292</v>
      </c>
      <c r="G43" s="360">
        <v>50000</v>
      </c>
    </row>
    <row r="44" spans="1:7" ht="11.25" customHeight="1" x14ac:dyDescent="0.2">
      <c r="A44" s="111" t="s">
        <v>113</v>
      </c>
      <c r="B44" s="352">
        <v>1</v>
      </c>
      <c r="C44" s="594" t="s">
        <v>1049</v>
      </c>
      <c r="D44" s="351">
        <v>1</v>
      </c>
      <c r="E44" s="263" t="s">
        <v>292</v>
      </c>
      <c r="F44" s="263" t="s">
        <v>292</v>
      </c>
      <c r="G44" s="360">
        <v>50000</v>
      </c>
    </row>
    <row r="45" spans="1:7" ht="11.25" customHeight="1" x14ac:dyDescent="0.2">
      <c r="A45" s="111" t="s">
        <v>114</v>
      </c>
      <c r="B45" s="352">
        <v>50000</v>
      </c>
      <c r="C45" s="594" t="s">
        <v>335</v>
      </c>
      <c r="D45" s="351" t="s">
        <v>816</v>
      </c>
      <c r="E45" s="263" t="s">
        <v>292</v>
      </c>
      <c r="F45" s="712" t="s">
        <v>292</v>
      </c>
      <c r="G45" s="737">
        <v>50000</v>
      </c>
    </row>
    <row r="46" spans="1:7" ht="11.25" customHeight="1" x14ac:dyDescent="0.2">
      <c r="A46" s="111" t="s">
        <v>115</v>
      </c>
      <c r="B46" s="352">
        <v>50000</v>
      </c>
      <c r="C46" s="594" t="s">
        <v>335</v>
      </c>
      <c r="D46" s="351" t="s">
        <v>816</v>
      </c>
      <c r="E46" s="263" t="s">
        <v>292</v>
      </c>
      <c r="F46" s="712" t="s">
        <v>292</v>
      </c>
      <c r="G46" s="737">
        <v>50000</v>
      </c>
    </row>
    <row r="47" spans="1:7" ht="11.25" customHeight="1" x14ac:dyDescent="0.2">
      <c r="A47" s="111" t="s">
        <v>116</v>
      </c>
      <c r="B47" s="352">
        <v>170</v>
      </c>
      <c r="C47" s="594" t="s">
        <v>1050</v>
      </c>
      <c r="D47" s="351">
        <v>47700000</v>
      </c>
      <c r="E47" s="263">
        <v>170</v>
      </c>
      <c r="F47" s="712" t="s">
        <v>336</v>
      </c>
      <c r="G47" s="737">
        <v>50000</v>
      </c>
    </row>
    <row r="48" spans="1:7" ht="11.25" customHeight="1" x14ac:dyDescent="0.2">
      <c r="A48" s="134" t="s">
        <v>70</v>
      </c>
      <c r="B48" s="352">
        <v>29850</v>
      </c>
      <c r="C48" s="594" t="s">
        <v>1049</v>
      </c>
      <c r="D48" s="351">
        <v>29850</v>
      </c>
      <c r="E48" s="263" t="s">
        <v>292</v>
      </c>
      <c r="F48" s="712" t="s">
        <v>292</v>
      </c>
      <c r="G48" s="737">
        <v>50000</v>
      </c>
    </row>
    <row r="49" spans="1:7" ht="11.25" customHeight="1" x14ac:dyDescent="0.2">
      <c r="A49" s="111" t="s">
        <v>71</v>
      </c>
      <c r="B49" s="352">
        <v>50000</v>
      </c>
      <c r="C49" s="594" t="s">
        <v>335</v>
      </c>
      <c r="D49" s="351">
        <v>251000000</v>
      </c>
      <c r="E49" s="263" t="s">
        <v>292</v>
      </c>
      <c r="F49" s="712" t="s">
        <v>292</v>
      </c>
      <c r="G49" s="737">
        <v>50000</v>
      </c>
    </row>
    <row r="50" spans="1:7" ht="11.25" customHeight="1" x14ac:dyDescent="0.2">
      <c r="A50" s="111" t="s">
        <v>117</v>
      </c>
      <c r="B50" s="352">
        <v>1.25</v>
      </c>
      <c r="C50" s="594" t="s">
        <v>1049</v>
      </c>
      <c r="D50" s="351">
        <v>1.25</v>
      </c>
      <c r="E50" s="263" t="s">
        <v>292</v>
      </c>
      <c r="F50" s="712" t="s">
        <v>292</v>
      </c>
      <c r="G50" s="737">
        <v>50000</v>
      </c>
    </row>
    <row r="51" spans="1:7" ht="11.25" customHeight="1" x14ac:dyDescent="0.2">
      <c r="A51" s="111" t="s">
        <v>311</v>
      </c>
      <c r="B51" s="352">
        <v>10</v>
      </c>
      <c r="C51" s="594" t="s">
        <v>1050</v>
      </c>
      <c r="D51" s="351">
        <v>615000</v>
      </c>
      <c r="E51" s="263">
        <v>10</v>
      </c>
      <c r="F51" s="712" t="s">
        <v>238</v>
      </c>
      <c r="G51" s="737">
        <v>50000</v>
      </c>
    </row>
    <row r="52" spans="1:7" ht="11.25" customHeight="1" x14ac:dyDescent="0.2">
      <c r="A52" s="111" t="s">
        <v>118</v>
      </c>
      <c r="B52" s="352">
        <v>50000</v>
      </c>
      <c r="C52" s="594" t="s">
        <v>335</v>
      </c>
      <c r="D52" s="351">
        <v>1350000</v>
      </c>
      <c r="E52" s="263" t="s">
        <v>292</v>
      </c>
      <c r="F52" s="712" t="s">
        <v>292</v>
      </c>
      <c r="G52" s="737">
        <v>50000</v>
      </c>
    </row>
    <row r="53" spans="1:7" ht="11.25" customHeight="1" x14ac:dyDescent="0.2">
      <c r="A53" s="111" t="s">
        <v>431</v>
      </c>
      <c r="B53" s="352">
        <v>50000</v>
      </c>
      <c r="C53" s="594" t="s">
        <v>335</v>
      </c>
      <c r="D53" s="351">
        <v>1955000</v>
      </c>
      <c r="E53" s="263" t="s">
        <v>292</v>
      </c>
      <c r="F53" s="712" t="s">
        <v>292</v>
      </c>
      <c r="G53" s="737">
        <v>50000</v>
      </c>
    </row>
    <row r="54" spans="1:7" ht="11.25" customHeight="1" x14ac:dyDescent="0.2">
      <c r="A54" s="111" t="s">
        <v>119</v>
      </c>
      <c r="B54" s="352">
        <v>10</v>
      </c>
      <c r="C54" s="594" t="s">
        <v>1050</v>
      </c>
      <c r="D54" s="351">
        <v>78000</v>
      </c>
      <c r="E54" s="263">
        <v>10</v>
      </c>
      <c r="F54" s="712" t="s">
        <v>336</v>
      </c>
      <c r="G54" s="737">
        <v>50000</v>
      </c>
    </row>
    <row r="55" spans="1:7" ht="11.25" customHeight="1" x14ac:dyDescent="0.2">
      <c r="A55" s="111" t="s">
        <v>188</v>
      </c>
      <c r="B55" s="352">
        <v>50000</v>
      </c>
      <c r="C55" s="594" t="s">
        <v>335</v>
      </c>
      <c r="D55" s="351">
        <v>78000</v>
      </c>
      <c r="E55" s="263" t="s">
        <v>292</v>
      </c>
      <c r="F55" s="712" t="s">
        <v>292</v>
      </c>
      <c r="G55" s="737">
        <v>50000</v>
      </c>
    </row>
    <row r="56" spans="1:7" ht="11.25" customHeight="1" x14ac:dyDescent="0.2">
      <c r="A56" s="111" t="s">
        <v>189</v>
      </c>
      <c r="B56" s="352">
        <v>11</v>
      </c>
      <c r="C56" s="594" t="s">
        <v>1050</v>
      </c>
      <c r="D56" s="351">
        <v>40650</v>
      </c>
      <c r="E56" s="263">
        <v>11</v>
      </c>
      <c r="F56" s="712" t="s">
        <v>336</v>
      </c>
      <c r="G56" s="737">
        <v>50000</v>
      </c>
    </row>
    <row r="57" spans="1:7" ht="11.25" customHeight="1" x14ac:dyDescent="0.2">
      <c r="A57" s="111" t="s">
        <v>190</v>
      </c>
      <c r="B57" s="352">
        <v>1550</v>
      </c>
      <c r="C57" s="594" t="s">
        <v>1049</v>
      </c>
      <c r="D57" s="351">
        <v>1550</v>
      </c>
      <c r="E57" s="263" t="s">
        <v>292</v>
      </c>
      <c r="F57" s="712" t="s">
        <v>292</v>
      </c>
      <c r="G57" s="737">
        <v>50000</v>
      </c>
    </row>
    <row r="58" spans="1:7" ht="11.25" customHeight="1" x14ac:dyDescent="0.2">
      <c r="A58" s="111" t="s">
        <v>286</v>
      </c>
      <c r="B58" s="352">
        <v>45</v>
      </c>
      <c r="C58" s="594" t="s">
        <v>1049</v>
      </c>
      <c r="D58" s="351">
        <v>45</v>
      </c>
      <c r="E58" s="263" t="s">
        <v>292</v>
      </c>
      <c r="F58" s="712" t="s">
        <v>292</v>
      </c>
      <c r="G58" s="737">
        <v>50000</v>
      </c>
    </row>
    <row r="59" spans="1:7" ht="11.25" customHeight="1" x14ac:dyDescent="0.2">
      <c r="A59" s="111" t="s">
        <v>287</v>
      </c>
      <c r="B59" s="352">
        <v>20</v>
      </c>
      <c r="C59" s="594" t="s">
        <v>1049</v>
      </c>
      <c r="D59" s="351">
        <v>20</v>
      </c>
      <c r="E59" s="263" t="s">
        <v>292</v>
      </c>
      <c r="F59" s="712" t="s">
        <v>292</v>
      </c>
      <c r="G59" s="737">
        <v>50000</v>
      </c>
    </row>
    <row r="60" spans="1:7" ht="11.25" customHeight="1" x14ac:dyDescent="0.2">
      <c r="A60" s="111" t="s">
        <v>288</v>
      </c>
      <c r="B60" s="352">
        <v>2.75</v>
      </c>
      <c r="C60" s="594" t="s">
        <v>1049</v>
      </c>
      <c r="D60" s="351">
        <v>2.75</v>
      </c>
      <c r="E60" s="263">
        <v>350</v>
      </c>
      <c r="F60" s="712" t="s">
        <v>336</v>
      </c>
      <c r="G60" s="737">
        <v>50000</v>
      </c>
    </row>
    <row r="61" spans="1:7" ht="11.25" customHeight="1" x14ac:dyDescent="0.2">
      <c r="A61" s="111" t="s">
        <v>196</v>
      </c>
      <c r="B61" s="352">
        <v>50000</v>
      </c>
      <c r="C61" s="594" t="s">
        <v>335</v>
      </c>
      <c r="D61" s="351">
        <v>2520000</v>
      </c>
      <c r="E61" s="263" t="s">
        <v>292</v>
      </c>
      <c r="F61" s="712" t="s">
        <v>292</v>
      </c>
      <c r="G61" s="737">
        <v>50000</v>
      </c>
    </row>
    <row r="62" spans="1:7" ht="11.25" customHeight="1" x14ac:dyDescent="0.2">
      <c r="A62" s="111" t="s">
        <v>197</v>
      </c>
      <c r="B62" s="352">
        <v>20000</v>
      </c>
      <c r="C62" s="594" t="s">
        <v>1050</v>
      </c>
      <c r="D62" s="351">
        <v>4300000</v>
      </c>
      <c r="E62" s="263">
        <v>20000</v>
      </c>
      <c r="F62" s="712" t="s">
        <v>336</v>
      </c>
      <c r="G62" s="737">
        <v>50000</v>
      </c>
    </row>
    <row r="63" spans="1:7" ht="11.25" customHeight="1" x14ac:dyDescent="0.2">
      <c r="A63" s="111" t="s">
        <v>243</v>
      </c>
      <c r="B63" s="352">
        <v>1500</v>
      </c>
      <c r="C63" s="594" t="s">
        <v>1050</v>
      </c>
      <c r="D63" s="351">
        <v>1210000</v>
      </c>
      <c r="E63" s="263">
        <v>1500</v>
      </c>
      <c r="F63" s="712" t="s">
        <v>238</v>
      </c>
      <c r="G63" s="737">
        <v>50000</v>
      </c>
    </row>
    <row r="64" spans="1:7" ht="11.25" customHeight="1" x14ac:dyDescent="0.2">
      <c r="A64" s="111" t="s">
        <v>244</v>
      </c>
      <c r="B64" s="352">
        <v>50000</v>
      </c>
      <c r="C64" s="594" t="s">
        <v>335</v>
      </c>
      <c r="D64" s="351">
        <v>3205000</v>
      </c>
      <c r="E64" s="263" t="s">
        <v>292</v>
      </c>
      <c r="F64" s="712" t="s">
        <v>292</v>
      </c>
      <c r="G64" s="737">
        <v>50000</v>
      </c>
    </row>
    <row r="65" spans="1:7" ht="11.25" customHeight="1" x14ac:dyDescent="0.2">
      <c r="A65" s="111" t="s">
        <v>191</v>
      </c>
      <c r="B65" s="352">
        <v>260</v>
      </c>
      <c r="C65" s="594" t="s">
        <v>1050</v>
      </c>
      <c r="D65" s="351">
        <v>2260000</v>
      </c>
      <c r="E65" s="263">
        <v>260</v>
      </c>
      <c r="F65" s="712" t="s">
        <v>336</v>
      </c>
      <c r="G65" s="737">
        <v>50000</v>
      </c>
    </row>
    <row r="66" spans="1:7" ht="11.25" customHeight="1" x14ac:dyDescent="0.2">
      <c r="A66" s="111" t="s">
        <v>805</v>
      </c>
      <c r="B66" s="352">
        <v>0.3</v>
      </c>
      <c r="C66" s="594" t="s">
        <v>1050</v>
      </c>
      <c r="D66" s="351">
        <v>2775000</v>
      </c>
      <c r="E66" s="263">
        <v>0.3</v>
      </c>
      <c r="F66" s="712" t="s">
        <v>336</v>
      </c>
      <c r="G66" s="737">
        <v>50000</v>
      </c>
    </row>
    <row r="67" spans="1:7" ht="11.25" customHeight="1" x14ac:dyDescent="0.2">
      <c r="A67" s="111" t="s">
        <v>72</v>
      </c>
      <c r="B67" s="352">
        <v>50000</v>
      </c>
      <c r="C67" s="594" t="s">
        <v>335</v>
      </c>
      <c r="D67" s="351">
        <v>338500</v>
      </c>
      <c r="E67" s="263" t="s">
        <v>292</v>
      </c>
      <c r="F67" s="712" t="s">
        <v>292</v>
      </c>
      <c r="G67" s="737">
        <v>50000</v>
      </c>
    </row>
    <row r="68" spans="1:7" ht="11.25" customHeight="1" x14ac:dyDescent="0.2">
      <c r="A68" s="111" t="s">
        <v>806</v>
      </c>
      <c r="B68" s="352">
        <v>10</v>
      </c>
      <c r="C68" s="594" t="s">
        <v>1050</v>
      </c>
      <c r="D68" s="351">
        <v>1400000</v>
      </c>
      <c r="E68" s="263">
        <v>10</v>
      </c>
      <c r="F68" s="712" t="s">
        <v>336</v>
      </c>
      <c r="G68" s="737">
        <v>50000</v>
      </c>
    </row>
    <row r="69" spans="1:7" ht="11.25" customHeight="1" x14ac:dyDescent="0.2">
      <c r="A69" s="111" t="s">
        <v>245</v>
      </c>
      <c r="B69" s="352">
        <v>50000</v>
      </c>
      <c r="C69" s="594" t="s">
        <v>335</v>
      </c>
      <c r="D69" s="351">
        <v>1400000</v>
      </c>
      <c r="E69" s="263" t="s">
        <v>292</v>
      </c>
      <c r="F69" s="712" t="s">
        <v>292</v>
      </c>
      <c r="G69" s="737">
        <v>50000</v>
      </c>
    </row>
    <row r="70" spans="1:7" ht="11.25" customHeight="1" x14ac:dyDescent="0.2">
      <c r="A70" s="111" t="s">
        <v>807</v>
      </c>
      <c r="B70" s="352">
        <v>41</v>
      </c>
      <c r="C70" s="594" t="s">
        <v>1050</v>
      </c>
      <c r="D70" s="351">
        <v>97.5</v>
      </c>
      <c r="E70" s="263">
        <v>41</v>
      </c>
      <c r="F70" s="712" t="s">
        <v>336</v>
      </c>
      <c r="G70" s="737">
        <v>50000</v>
      </c>
    </row>
    <row r="71" spans="1:7" ht="11.25" customHeight="1" x14ac:dyDescent="0.2">
      <c r="A71" s="111" t="s">
        <v>808</v>
      </c>
      <c r="B71" s="352">
        <v>50000</v>
      </c>
      <c r="C71" s="594" t="s">
        <v>335</v>
      </c>
      <c r="D71" s="351">
        <v>540000</v>
      </c>
      <c r="E71" s="263" t="s">
        <v>292</v>
      </c>
      <c r="F71" s="712" t="s">
        <v>292</v>
      </c>
      <c r="G71" s="737">
        <v>50000</v>
      </c>
    </row>
    <row r="72" spans="1:7" ht="11.25" customHeight="1" x14ac:dyDescent="0.2">
      <c r="A72" s="111" t="s">
        <v>810</v>
      </c>
      <c r="B72" s="352">
        <v>400</v>
      </c>
      <c r="C72" s="594" t="s">
        <v>1050</v>
      </c>
      <c r="D72" s="351">
        <v>3935000</v>
      </c>
      <c r="E72" s="263">
        <v>400</v>
      </c>
      <c r="F72" s="712" t="s">
        <v>336</v>
      </c>
      <c r="G72" s="737">
        <v>50000</v>
      </c>
    </row>
    <row r="73" spans="1:7" ht="11.25" customHeight="1" x14ac:dyDescent="0.2">
      <c r="A73" s="111" t="s">
        <v>809</v>
      </c>
      <c r="B73" s="352">
        <v>50000</v>
      </c>
      <c r="C73" s="594" t="s">
        <v>335</v>
      </c>
      <c r="D73" s="351">
        <v>2500000</v>
      </c>
      <c r="E73" s="263" t="s">
        <v>292</v>
      </c>
      <c r="F73" s="712" t="s">
        <v>292</v>
      </c>
      <c r="G73" s="737">
        <v>50000</v>
      </c>
    </row>
    <row r="74" spans="1:7" ht="11.25" customHeight="1" x14ac:dyDescent="0.2">
      <c r="A74" s="134" t="s">
        <v>73</v>
      </c>
      <c r="B74" s="352">
        <v>50000</v>
      </c>
      <c r="C74" s="594" t="s">
        <v>335</v>
      </c>
      <c r="D74" s="351">
        <v>266500</v>
      </c>
      <c r="E74" s="263" t="s">
        <v>292</v>
      </c>
      <c r="F74" s="712" t="s">
        <v>292</v>
      </c>
      <c r="G74" s="737">
        <v>50000</v>
      </c>
    </row>
    <row r="75" spans="1:7" ht="11.25" customHeight="1" x14ac:dyDescent="0.2">
      <c r="A75" s="111" t="s">
        <v>246</v>
      </c>
      <c r="B75" s="352">
        <v>50000</v>
      </c>
      <c r="C75" s="594" t="s">
        <v>335</v>
      </c>
      <c r="D75" s="351">
        <v>1395000</v>
      </c>
      <c r="E75" s="263" t="s">
        <v>292</v>
      </c>
      <c r="F75" s="712" t="s">
        <v>292</v>
      </c>
      <c r="G75" s="737">
        <v>50000</v>
      </c>
    </row>
    <row r="76" spans="1:7" ht="11.25" customHeight="1" x14ac:dyDescent="0.2">
      <c r="A76" s="134" t="s">
        <v>74</v>
      </c>
      <c r="B76" s="352">
        <v>50000</v>
      </c>
      <c r="C76" s="594" t="s">
        <v>335</v>
      </c>
      <c r="D76" s="351">
        <v>100000</v>
      </c>
      <c r="E76" s="263" t="s">
        <v>292</v>
      </c>
      <c r="F76" s="712" t="s">
        <v>292</v>
      </c>
      <c r="G76" s="737">
        <v>50000</v>
      </c>
    </row>
    <row r="77" spans="1:7" ht="11.25" customHeight="1" x14ac:dyDescent="0.2">
      <c r="A77" s="134" t="s">
        <v>75</v>
      </c>
      <c r="B77" s="352">
        <v>50000</v>
      </c>
      <c r="C77" s="594" t="s">
        <v>335</v>
      </c>
      <c r="D77" s="351">
        <v>91000</v>
      </c>
      <c r="E77" s="263" t="s">
        <v>292</v>
      </c>
      <c r="F77" s="712" t="s">
        <v>292</v>
      </c>
      <c r="G77" s="737">
        <v>50000</v>
      </c>
    </row>
    <row r="78" spans="1:7" ht="11.25" customHeight="1" x14ac:dyDescent="0.2">
      <c r="A78" s="111" t="s">
        <v>312</v>
      </c>
      <c r="B78" s="352">
        <v>50000</v>
      </c>
      <c r="C78" s="594" t="s">
        <v>335</v>
      </c>
      <c r="D78" s="351">
        <v>500000000</v>
      </c>
      <c r="E78" s="263" t="s">
        <v>292</v>
      </c>
      <c r="F78" s="712" t="s">
        <v>292</v>
      </c>
      <c r="G78" s="737">
        <v>50000</v>
      </c>
    </row>
    <row r="79" spans="1:7" ht="11.25" customHeight="1" x14ac:dyDescent="0.2">
      <c r="A79" s="111" t="s">
        <v>506</v>
      </c>
      <c r="B79" s="352">
        <v>0.1</v>
      </c>
      <c r="C79" s="594" t="s">
        <v>1049</v>
      </c>
      <c r="D79" s="351">
        <v>0.1</v>
      </c>
      <c r="E79" s="263" t="s">
        <v>292</v>
      </c>
      <c r="F79" s="712" t="s">
        <v>292</v>
      </c>
      <c r="G79" s="737">
        <v>50000</v>
      </c>
    </row>
    <row r="80" spans="1:7" ht="11.25" customHeight="1" x14ac:dyDescent="0.2">
      <c r="A80" s="111" t="s">
        <v>76</v>
      </c>
      <c r="B80" s="352">
        <v>21000</v>
      </c>
      <c r="C80" s="594" t="s">
        <v>1049</v>
      </c>
      <c r="D80" s="351">
        <v>21000</v>
      </c>
      <c r="E80" s="263" t="s">
        <v>292</v>
      </c>
      <c r="F80" s="712" t="s">
        <v>292</v>
      </c>
      <c r="G80" s="737">
        <v>50000</v>
      </c>
    </row>
    <row r="81" spans="1:7" ht="11.25" customHeight="1" x14ac:dyDescent="0.2">
      <c r="A81" s="111" t="s">
        <v>295</v>
      </c>
      <c r="B81" s="352">
        <v>162.5</v>
      </c>
      <c r="C81" s="594" t="s">
        <v>1049</v>
      </c>
      <c r="D81" s="351">
        <v>162.5</v>
      </c>
      <c r="E81" s="263" t="s">
        <v>292</v>
      </c>
      <c r="F81" s="712" t="s">
        <v>292</v>
      </c>
      <c r="G81" s="737">
        <v>50000</v>
      </c>
    </row>
    <row r="82" spans="1:7" ht="11.25" customHeight="1" x14ac:dyDescent="0.2">
      <c r="A82" s="111" t="s">
        <v>264</v>
      </c>
      <c r="B82" s="352">
        <v>41</v>
      </c>
      <c r="C82" s="594" t="s">
        <v>1050</v>
      </c>
      <c r="D82" s="351">
        <v>125</v>
      </c>
      <c r="E82" s="263">
        <v>41</v>
      </c>
      <c r="F82" s="712" t="s">
        <v>336</v>
      </c>
      <c r="G82" s="737">
        <v>50000</v>
      </c>
    </row>
    <row r="83" spans="1:7" ht="11.25" customHeight="1" x14ac:dyDescent="0.2">
      <c r="A83" s="111" t="s">
        <v>27</v>
      </c>
      <c r="B83" s="352">
        <v>50000</v>
      </c>
      <c r="C83" s="594" t="s">
        <v>335</v>
      </c>
      <c r="D83" s="351">
        <v>500000000</v>
      </c>
      <c r="E83" s="263">
        <v>760000</v>
      </c>
      <c r="F83" s="712" t="s">
        <v>238</v>
      </c>
      <c r="G83" s="737">
        <v>50000</v>
      </c>
    </row>
    <row r="84" spans="1:7" ht="11.25" customHeight="1" x14ac:dyDescent="0.2">
      <c r="A84" s="111" t="s">
        <v>265</v>
      </c>
      <c r="B84" s="352">
        <v>30</v>
      </c>
      <c r="C84" s="594" t="s">
        <v>1050</v>
      </c>
      <c r="D84" s="351">
        <v>84500</v>
      </c>
      <c r="E84" s="263">
        <v>30</v>
      </c>
      <c r="F84" s="712" t="s">
        <v>240</v>
      </c>
      <c r="G84" s="737">
        <v>50000</v>
      </c>
    </row>
    <row r="85" spans="1:7" ht="11.25" customHeight="1" x14ac:dyDescent="0.2">
      <c r="A85" s="111" t="s">
        <v>266</v>
      </c>
      <c r="B85" s="352">
        <v>130</v>
      </c>
      <c r="C85" s="594" t="s">
        <v>1049</v>
      </c>
      <c r="D85" s="351">
        <v>130</v>
      </c>
      <c r="E85" s="263" t="s">
        <v>292</v>
      </c>
      <c r="F85" s="712" t="s">
        <v>292</v>
      </c>
      <c r="G85" s="737">
        <v>50000</v>
      </c>
    </row>
    <row r="86" spans="1:7" ht="11.25" customHeight="1" x14ac:dyDescent="0.2">
      <c r="A86" s="111" t="s">
        <v>267</v>
      </c>
      <c r="B86" s="352">
        <v>845</v>
      </c>
      <c r="C86" s="594" t="s">
        <v>1049</v>
      </c>
      <c r="D86" s="351">
        <v>845</v>
      </c>
      <c r="E86" s="263" t="s">
        <v>292</v>
      </c>
      <c r="F86" s="712" t="s">
        <v>292</v>
      </c>
      <c r="G86" s="737">
        <v>50000</v>
      </c>
    </row>
    <row r="87" spans="1:7" ht="11.25" customHeight="1" x14ac:dyDescent="0.2">
      <c r="A87" s="111" t="s">
        <v>77</v>
      </c>
      <c r="B87" s="352">
        <v>50000</v>
      </c>
      <c r="C87" s="594" t="s">
        <v>335</v>
      </c>
      <c r="D87" s="351">
        <v>5250000</v>
      </c>
      <c r="E87" s="263" t="s">
        <v>292</v>
      </c>
      <c r="F87" s="712" t="s">
        <v>292</v>
      </c>
      <c r="G87" s="737">
        <v>50000</v>
      </c>
    </row>
    <row r="88" spans="1:7" ht="11.25" customHeight="1" x14ac:dyDescent="0.2">
      <c r="A88" s="111" t="s">
        <v>268</v>
      </c>
      <c r="B88" s="352">
        <v>20</v>
      </c>
      <c r="C88" s="594" t="s">
        <v>1050</v>
      </c>
      <c r="D88" s="351">
        <v>90</v>
      </c>
      <c r="E88" s="263">
        <v>20</v>
      </c>
      <c r="F88" s="712" t="s">
        <v>336</v>
      </c>
      <c r="G88" s="737">
        <v>50000</v>
      </c>
    </row>
    <row r="89" spans="1:7" ht="11.25" customHeight="1" x14ac:dyDescent="0.2">
      <c r="A89" s="111" t="s">
        <v>269</v>
      </c>
      <c r="B89" s="352">
        <v>100</v>
      </c>
      <c r="C89" s="594" t="s">
        <v>1049</v>
      </c>
      <c r="D89" s="351">
        <v>100</v>
      </c>
      <c r="E89" s="263" t="s">
        <v>292</v>
      </c>
      <c r="F89" s="712" t="s">
        <v>292</v>
      </c>
      <c r="G89" s="737">
        <v>50000</v>
      </c>
    </row>
    <row r="90" spans="1:7" ht="11.25" customHeight="1" x14ac:dyDescent="0.2">
      <c r="A90" s="111" t="s">
        <v>296</v>
      </c>
      <c r="B90" s="352">
        <v>3.1</v>
      </c>
      <c r="C90" s="594" t="s">
        <v>1049</v>
      </c>
      <c r="D90" s="351">
        <v>3.1</v>
      </c>
      <c r="E90" s="263">
        <v>3000</v>
      </c>
      <c r="F90" s="712" t="s">
        <v>336</v>
      </c>
      <c r="G90" s="737">
        <v>50000</v>
      </c>
    </row>
    <row r="91" spans="1:7" ht="11.25" customHeight="1" x14ac:dyDescent="0.2">
      <c r="A91" s="111" t="s">
        <v>270</v>
      </c>
      <c r="B91" s="352">
        <v>6</v>
      </c>
      <c r="C91" s="594" t="s">
        <v>1050</v>
      </c>
      <c r="D91" s="351">
        <v>1600</v>
      </c>
      <c r="E91" s="263">
        <v>6</v>
      </c>
      <c r="F91" s="712" t="s">
        <v>336</v>
      </c>
      <c r="G91" s="737">
        <v>50000</v>
      </c>
    </row>
    <row r="92" spans="1:7" ht="11.25" customHeight="1" x14ac:dyDescent="0.2">
      <c r="A92" s="111" t="s">
        <v>289</v>
      </c>
      <c r="B92" s="352">
        <v>3650</v>
      </c>
      <c r="C92" s="594" t="s">
        <v>1049</v>
      </c>
      <c r="D92" s="351">
        <v>3650</v>
      </c>
      <c r="E92" s="263">
        <v>12000</v>
      </c>
      <c r="F92" s="712" t="s">
        <v>336</v>
      </c>
      <c r="G92" s="737">
        <v>50000</v>
      </c>
    </row>
    <row r="93" spans="1:7" ht="11.25" customHeight="1" x14ac:dyDescent="0.2">
      <c r="A93" s="111" t="s">
        <v>271</v>
      </c>
      <c r="B93" s="352">
        <v>10</v>
      </c>
      <c r="C93" s="594" t="s">
        <v>1050</v>
      </c>
      <c r="D93" s="351">
        <v>25000</v>
      </c>
      <c r="E93" s="263">
        <v>10</v>
      </c>
      <c r="F93" s="712" t="s">
        <v>336</v>
      </c>
      <c r="G93" s="737">
        <v>50000</v>
      </c>
    </row>
    <row r="94" spans="1:7" ht="11.25" customHeight="1" x14ac:dyDescent="0.2">
      <c r="A94" s="111" t="s">
        <v>78</v>
      </c>
      <c r="B94" s="352">
        <v>50000</v>
      </c>
      <c r="C94" s="594" t="s">
        <v>335</v>
      </c>
      <c r="D94" s="351">
        <v>16500000</v>
      </c>
      <c r="E94" s="263" t="s">
        <v>292</v>
      </c>
      <c r="F94" s="712" t="s">
        <v>292</v>
      </c>
      <c r="G94" s="737">
        <v>50000</v>
      </c>
    </row>
    <row r="95" spans="1:7" ht="11.25" customHeight="1" x14ac:dyDescent="0.2">
      <c r="A95" s="111" t="s">
        <v>272</v>
      </c>
      <c r="B95" s="352">
        <v>9.5000000000000001E-2</v>
      </c>
      <c r="C95" s="594" t="s">
        <v>1049</v>
      </c>
      <c r="D95" s="351">
        <v>9.5000000000000001E-2</v>
      </c>
      <c r="E95" s="263" t="s">
        <v>292</v>
      </c>
      <c r="F95" s="712" t="s">
        <v>292</v>
      </c>
      <c r="G95" s="737">
        <v>50000</v>
      </c>
    </row>
    <row r="96" spans="1:7" ht="11.25" customHeight="1" x14ac:dyDescent="0.2">
      <c r="A96" s="111" t="s">
        <v>79</v>
      </c>
      <c r="B96" s="352">
        <v>50000</v>
      </c>
      <c r="C96" s="594" t="s">
        <v>335</v>
      </c>
      <c r="D96" s="351">
        <v>6000000</v>
      </c>
      <c r="E96" s="263" t="s">
        <v>292</v>
      </c>
      <c r="F96" s="712" t="s">
        <v>292</v>
      </c>
      <c r="G96" s="737">
        <v>50000</v>
      </c>
    </row>
    <row r="97" spans="1:7" ht="11.25" customHeight="1" x14ac:dyDescent="0.2">
      <c r="A97" s="111" t="s">
        <v>273</v>
      </c>
      <c r="B97" s="352">
        <v>50000</v>
      </c>
      <c r="C97" s="594" t="s">
        <v>335</v>
      </c>
      <c r="D97" s="351" t="s">
        <v>816</v>
      </c>
      <c r="E97" s="263" t="s">
        <v>292</v>
      </c>
      <c r="F97" s="712" t="s">
        <v>292</v>
      </c>
      <c r="G97" s="737">
        <v>50000</v>
      </c>
    </row>
    <row r="98" spans="1:7" ht="11.25" customHeight="1" x14ac:dyDescent="0.2">
      <c r="A98" s="111" t="s">
        <v>274</v>
      </c>
      <c r="B98" s="352">
        <v>50000</v>
      </c>
      <c r="C98" s="594" t="s">
        <v>335</v>
      </c>
      <c r="D98" s="351">
        <v>34500000</v>
      </c>
      <c r="E98" s="263" t="s">
        <v>292</v>
      </c>
      <c r="F98" s="712" t="s">
        <v>292</v>
      </c>
      <c r="G98" s="737">
        <v>50000</v>
      </c>
    </row>
    <row r="99" spans="1:7" ht="11.25" customHeight="1" x14ac:dyDescent="0.2">
      <c r="A99" s="111" t="s">
        <v>275</v>
      </c>
      <c r="B99" s="352">
        <v>50</v>
      </c>
      <c r="C99" s="594" t="s">
        <v>1049</v>
      </c>
      <c r="D99" s="351">
        <v>50</v>
      </c>
      <c r="E99" s="263">
        <v>4700</v>
      </c>
      <c r="F99" s="712" t="s">
        <v>336</v>
      </c>
      <c r="G99" s="737">
        <v>50000</v>
      </c>
    </row>
    <row r="100" spans="1:7" ht="11.25" customHeight="1" x14ac:dyDescent="0.2">
      <c r="A100" s="111" t="s">
        <v>277</v>
      </c>
      <c r="B100" s="352">
        <v>8400</v>
      </c>
      <c r="C100" s="594" t="s">
        <v>1050</v>
      </c>
      <c r="D100" s="351">
        <v>111500000</v>
      </c>
      <c r="E100" s="263">
        <v>8400</v>
      </c>
      <c r="F100" s="712" t="s">
        <v>238</v>
      </c>
      <c r="G100" s="737">
        <v>50000</v>
      </c>
    </row>
    <row r="101" spans="1:7" ht="11.25" customHeight="1" x14ac:dyDescent="0.2">
      <c r="A101" s="111" t="s">
        <v>278</v>
      </c>
      <c r="B101" s="352">
        <v>1300</v>
      </c>
      <c r="C101" s="594" t="s">
        <v>1050</v>
      </c>
      <c r="D101" s="351">
        <v>9500000</v>
      </c>
      <c r="E101" s="263">
        <v>1300</v>
      </c>
      <c r="F101" s="712" t="s">
        <v>238</v>
      </c>
      <c r="G101" s="737">
        <v>50000</v>
      </c>
    </row>
    <row r="102" spans="1:7" ht="11.25" customHeight="1" x14ac:dyDescent="0.2">
      <c r="A102" s="111" t="s">
        <v>279</v>
      </c>
      <c r="B102" s="352">
        <v>50000</v>
      </c>
      <c r="C102" s="594" t="s">
        <v>335</v>
      </c>
      <c r="D102" s="351" t="s">
        <v>816</v>
      </c>
      <c r="E102" s="263" t="s">
        <v>292</v>
      </c>
      <c r="F102" s="712" t="s">
        <v>292</v>
      </c>
      <c r="G102" s="737">
        <v>50000</v>
      </c>
    </row>
    <row r="103" spans="1:7" ht="11.25" customHeight="1" x14ac:dyDescent="0.2">
      <c r="A103" s="111" t="s">
        <v>280</v>
      </c>
      <c r="B103" s="352">
        <v>180</v>
      </c>
      <c r="C103" s="594" t="s">
        <v>1050</v>
      </c>
      <c r="D103" s="351">
        <v>25500000</v>
      </c>
      <c r="E103" s="263">
        <v>180</v>
      </c>
      <c r="F103" s="712" t="s">
        <v>604</v>
      </c>
      <c r="G103" s="737">
        <v>50000</v>
      </c>
    </row>
    <row r="104" spans="1:7" ht="11.25" customHeight="1" x14ac:dyDescent="0.2">
      <c r="A104" s="111" t="s">
        <v>276</v>
      </c>
      <c r="B104" s="352">
        <v>9100</v>
      </c>
      <c r="C104" s="594" t="s">
        <v>1050</v>
      </c>
      <c r="D104" s="351">
        <v>6500000</v>
      </c>
      <c r="E104" s="263">
        <v>9100</v>
      </c>
      <c r="F104" s="712" t="s">
        <v>336</v>
      </c>
      <c r="G104" s="737">
        <v>50000</v>
      </c>
    </row>
    <row r="105" spans="1:7" ht="11.25" customHeight="1" x14ac:dyDescent="0.2">
      <c r="A105" s="111" t="s">
        <v>502</v>
      </c>
      <c r="B105" s="352">
        <v>10</v>
      </c>
      <c r="C105" s="594" t="s">
        <v>1050</v>
      </c>
      <c r="D105" s="351">
        <v>12900</v>
      </c>
      <c r="E105" s="263">
        <v>10</v>
      </c>
      <c r="F105" s="712" t="s">
        <v>336</v>
      </c>
      <c r="G105" s="737">
        <v>50000</v>
      </c>
    </row>
    <row r="106" spans="1:7" ht="11.25" customHeight="1" x14ac:dyDescent="0.2">
      <c r="A106" s="111" t="s">
        <v>503</v>
      </c>
      <c r="B106" s="352">
        <v>10</v>
      </c>
      <c r="C106" s="594" t="s">
        <v>1050</v>
      </c>
      <c r="D106" s="351">
        <v>12300</v>
      </c>
      <c r="E106" s="263">
        <v>10</v>
      </c>
      <c r="F106" s="712" t="s">
        <v>336</v>
      </c>
      <c r="G106" s="737">
        <v>50000</v>
      </c>
    </row>
    <row r="107" spans="1:7" ht="11.25" customHeight="1" x14ac:dyDescent="0.2">
      <c r="A107" s="111" t="s">
        <v>409</v>
      </c>
      <c r="B107" s="352">
        <v>50000</v>
      </c>
      <c r="C107" s="594" t="s">
        <v>335</v>
      </c>
      <c r="D107" s="351" t="s">
        <v>816</v>
      </c>
      <c r="E107" s="263" t="s">
        <v>292</v>
      </c>
      <c r="F107" s="712" t="s">
        <v>292</v>
      </c>
      <c r="G107" s="737">
        <v>50000</v>
      </c>
    </row>
    <row r="108" spans="1:7" ht="11.25" customHeight="1" x14ac:dyDescent="0.2">
      <c r="A108" s="111" t="s">
        <v>410</v>
      </c>
      <c r="B108" s="352">
        <v>21</v>
      </c>
      <c r="C108" s="594" t="s">
        <v>1050</v>
      </c>
      <c r="D108" s="351">
        <v>15500</v>
      </c>
      <c r="E108" s="263">
        <v>21</v>
      </c>
      <c r="F108" s="712" t="s">
        <v>336</v>
      </c>
      <c r="G108" s="737">
        <v>50000</v>
      </c>
    </row>
    <row r="109" spans="1:7" ht="11.25" customHeight="1" x14ac:dyDescent="0.2">
      <c r="A109" s="111" t="s">
        <v>703</v>
      </c>
      <c r="B109" s="352">
        <v>50000</v>
      </c>
      <c r="C109" s="594" t="s">
        <v>335</v>
      </c>
      <c r="D109" s="351" t="s">
        <v>816</v>
      </c>
      <c r="E109" s="263" t="s">
        <v>292</v>
      </c>
      <c r="F109" s="712" t="s">
        <v>292</v>
      </c>
      <c r="G109" s="737">
        <v>50000</v>
      </c>
    </row>
    <row r="110" spans="1:7" ht="11.25" customHeight="1" x14ac:dyDescent="0.2">
      <c r="A110" s="134" t="s">
        <v>80</v>
      </c>
      <c r="B110" s="352">
        <v>50000</v>
      </c>
      <c r="C110" s="594" t="s">
        <v>335</v>
      </c>
      <c r="D110" s="351">
        <v>1045000</v>
      </c>
      <c r="E110" s="263" t="s">
        <v>292</v>
      </c>
      <c r="F110" s="712" t="s">
        <v>292</v>
      </c>
      <c r="G110" s="737">
        <v>50000</v>
      </c>
    </row>
    <row r="111" spans="1:7" ht="11.25" customHeight="1" x14ac:dyDescent="0.2">
      <c r="A111" s="134" t="s">
        <v>81</v>
      </c>
      <c r="B111" s="352">
        <v>50000</v>
      </c>
      <c r="C111" s="594" t="s">
        <v>335</v>
      </c>
      <c r="D111" s="351">
        <v>690000</v>
      </c>
      <c r="E111" s="263" t="s">
        <v>292</v>
      </c>
      <c r="F111" s="712" t="s">
        <v>292</v>
      </c>
      <c r="G111" s="737">
        <v>50000</v>
      </c>
    </row>
    <row r="112" spans="1:7" ht="11.25" customHeight="1" x14ac:dyDescent="0.2">
      <c r="A112" s="134" t="s">
        <v>82</v>
      </c>
      <c r="B112" s="352">
        <v>50000</v>
      </c>
      <c r="C112" s="594" t="s">
        <v>335</v>
      </c>
      <c r="D112" s="351">
        <v>325000</v>
      </c>
      <c r="E112" s="263" t="s">
        <v>292</v>
      </c>
      <c r="F112" s="712" t="s">
        <v>292</v>
      </c>
      <c r="G112" s="737">
        <v>50000</v>
      </c>
    </row>
    <row r="113" spans="1:7" ht="11.25" customHeight="1" x14ac:dyDescent="0.2">
      <c r="A113" s="134" t="s">
        <v>83</v>
      </c>
      <c r="B113" s="352">
        <v>50000</v>
      </c>
      <c r="C113" s="594" t="s">
        <v>335</v>
      </c>
      <c r="D113" s="351">
        <v>250000</v>
      </c>
      <c r="E113" s="263" t="s">
        <v>292</v>
      </c>
      <c r="F113" s="712" t="s">
        <v>292</v>
      </c>
      <c r="G113" s="737">
        <v>50000</v>
      </c>
    </row>
    <row r="114" spans="1:7" ht="11.25" customHeight="1" x14ac:dyDescent="0.2">
      <c r="A114" s="134" t="s">
        <v>84</v>
      </c>
      <c r="B114" s="352">
        <v>50000</v>
      </c>
      <c r="C114" s="594" t="s">
        <v>335</v>
      </c>
      <c r="D114" s="351">
        <v>221000</v>
      </c>
      <c r="E114" s="263" t="s">
        <v>292</v>
      </c>
      <c r="F114" s="712" t="s">
        <v>292</v>
      </c>
      <c r="G114" s="737">
        <v>50000</v>
      </c>
    </row>
    <row r="115" spans="1:7" ht="11.25" customHeight="1" x14ac:dyDescent="0.2">
      <c r="A115" s="111" t="s">
        <v>411</v>
      </c>
      <c r="B115" s="352">
        <v>590</v>
      </c>
      <c r="C115" s="594" t="s">
        <v>1050</v>
      </c>
      <c r="D115" s="351">
        <v>7000</v>
      </c>
      <c r="E115" s="263">
        <v>590</v>
      </c>
      <c r="F115" s="712" t="s">
        <v>336</v>
      </c>
      <c r="G115" s="737">
        <v>50000</v>
      </c>
    </row>
    <row r="116" spans="1:7" ht="11.25" customHeight="1" x14ac:dyDescent="0.2">
      <c r="A116" s="134" t="s">
        <v>85</v>
      </c>
      <c r="B116" s="352">
        <v>21500</v>
      </c>
      <c r="C116" s="594" t="s">
        <v>1049</v>
      </c>
      <c r="D116" s="351">
        <v>21500</v>
      </c>
      <c r="E116" s="263" t="s">
        <v>292</v>
      </c>
      <c r="F116" s="712" t="s">
        <v>292</v>
      </c>
      <c r="G116" s="737">
        <v>50000</v>
      </c>
    </row>
    <row r="117" spans="1:7" ht="11.25" customHeight="1" x14ac:dyDescent="0.2">
      <c r="A117" s="111" t="s">
        <v>193</v>
      </c>
      <c r="B117" s="352">
        <v>50000</v>
      </c>
      <c r="C117" s="594" t="s">
        <v>335</v>
      </c>
      <c r="D117" s="351">
        <v>122500000</v>
      </c>
      <c r="E117" s="263" t="s">
        <v>292</v>
      </c>
      <c r="F117" s="712" t="s">
        <v>292</v>
      </c>
      <c r="G117" s="737">
        <v>50000</v>
      </c>
    </row>
    <row r="118" spans="1:7" ht="11.25" customHeight="1" x14ac:dyDescent="0.2">
      <c r="A118" s="111" t="s">
        <v>412</v>
      </c>
      <c r="B118" s="352">
        <v>408</v>
      </c>
      <c r="C118" s="594" t="s">
        <v>1049</v>
      </c>
      <c r="D118" s="351">
        <v>408</v>
      </c>
      <c r="E118" s="263">
        <v>1000</v>
      </c>
      <c r="F118" s="712" t="s">
        <v>336</v>
      </c>
      <c r="G118" s="737">
        <v>50000</v>
      </c>
    </row>
    <row r="119" spans="1:7" ht="11.25" customHeight="1" x14ac:dyDescent="0.2">
      <c r="A119" s="111" t="s">
        <v>413</v>
      </c>
      <c r="B119" s="352">
        <v>7900</v>
      </c>
      <c r="C119" s="594" t="s">
        <v>1050</v>
      </c>
      <c r="D119" s="351">
        <v>41400000</v>
      </c>
      <c r="E119" s="263">
        <v>7900</v>
      </c>
      <c r="F119" s="712" t="s">
        <v>238</v>
      </c>
      <c r="G119" s="737">
        <v>50000</v>
      </c>
    </row>
    <row r="120" spans="1:7" ht="11.25" customHeight="1" x14ac:dyDescent="0.2">
      <c r="A120" s="111" t="s">
        <v>290</v>
      </c>
      <c r="B120" s="352">
        <v>21.5</v>
      </c>
      <c r="C120" s="594" t="s">
        <v>1049</v>
      </c>
      <c r="D120" s="351">
        <v>21.5</v>
      </c>
      <c r="E120" s="263" t="s">
        <v>292</v>
      </c>
      <c r="F120" s="712" t="s">
        <v>292</v>
      </c>
      <c r="G120" s="737">
        <v>50000</v>
      </c>
    </row>
    <row r="121" spans="1:7" ht="11.25" customHeight="1" x14ac:dyDescent="0.2">
      <c r="A121" s="111" t="s">
        <v>86</v>
      </c>
      <c r="B121" s="352">
        <v>50000</v>
      </c>
      <c r="C121" s="594" t="s">
        <v>335</v>
      </c>
      <c r="D121" s="351">
        <v>55000</v>
      </c>
      <c r="E121" s="263" t="s">
        <v>292</v>
      </c>
      <c r="F121" s="712" t="s">
        <v>292</v>
      </c>
      <c r="G121" s="737">
        <v>50000</v>
      </c>
    </row>
    <row r="122" spans="1:7" ht="11.25" customHeight="1" x14ac:dyDescent="0.2">
      <c r="A122" s="111" t="s">
        <v>414</v>
      </c>
      <c r="B122" s="352">
        <v>67.5</v>
      </c>
      <c r="C122" s="594" t="s">
        <v>1049</v>
      </c>
      <c r="D122" s="351">
        <v>67.5</v>
      </c>
      <c r="E122" s="263" t="s">
        <v>292</v>
      </c>
      <c r="F122" s="712" t="s">
        <v>292</v>
      </c>
      <c r="G122" s="737">
        <v>50000</v>
      </c>
    </row>
    <row r="123" spans="1:7" ht="11.25" customHeight="1" x14ac:dyDescent="0.2">
      <c r="A123" s="111" t="s">
        <v>415</v>
      </c>
      <c r="B123" s="352">
        <v>50000</v>
      </c>
      <c r="C123" s="594" t="s">
        <v>335</v>
      </c>
      <c r="D123" s="351" t="s">
        <v>816</v>
      </c>
      <c r="E123" s="263" t="s">
        <v>292</v>
      </c>
      <c r="F123" s="712" t="s">
        <v>292</v>
      </c>
      <c r="G123" s="737">
        <v>50000</v>
      </c>
    </row>
    <row r="124" spans="1:7" ht="11.25" customHeight="1" x14ac:dyDescent="0.2">
      <c r="A124" s="111" t="s">
        <v>704</v>
      </c>
      <c r="B124" s="352">
        <v>50000</v>
      </c>
      <c r="C124" s="594" t="s">
        <v>335</v>
      </c>
      <c r="D124" s="351" t="s">
        <v>816</v>
      </c>
      <c r="E124" s="263" t="s">
        <v>292</v>
      </c>
      <c r="F124" s="712" t="s">
        <v>292</v>
      </c>
      <c r="G124" s="737">
        <v>50000</v>
      </c>
    </row>
    <row r="125" spans="1:7" ht="11.25" customHeight="1" x14ac:dyDescent="0.2">
      <c r="A125" s="111" t="s">
        <v>87</v>
      </c>
      <c r="B125" s="352">
        <v>3100</v>
      </c>
      <c r="C125" s="594" t="s">
        <v>1049</v>
      </c>
      <c r="D125" s="351">
        <v>3100</v>
      </c>
      <c r="E125" s="263" t="s">
        <v>292</v>
      </c>
      <c r="F125" s="712" t="s">
        <v>292</v>
      </c>
      <c r="G125" s="737">
        <v>50000</v>
      </c>
    </row>
    <row r="126" spans="1:7" ht="11.25" customHeight="1" x14ac:dyDescent="0.2">
      <c r="A126" s="111" t="s">
        <v>416</v>
      </c>
      <c r="B126" s="352">
        <v>11</v>
      </c>
      <c r="C126" s="594" t="s">
        <v>1050</v>
      </c>
      <c r="D126" s="351">
        <v>155000</v>
      </c>
      <c r="E126" s="263">
        <v>11</v>
      </c>
      <c r="F126" s="712" t="s">
        <v>336</v>
      </c>
      <c r="G126" s="737">
        <v>50000</v>
      </c>
    </row>
    <row r="127" spans="1:7" ht="11.25" customHeight="1" x14ac:dyDescent="0.2">
      <c r="A127" s="111" t="s">
        <v>88</v>
      </c>
      <c r="B127" s="352">
        <v>50000</v>
      </c>
      <c r="C127" s="594" t="s">
        <v>335</v>
      </c>
      <c r="D127" s="351">
        <v>355000</v>
      </c>
      <c r="E127" s="263" t="s">
        <v>292</v>
      </c>
      <c r="F127" s="712" t="s">
        <v>292</v>
      </c>
      <c r="G127" s="737">
        <v>50000</v>
      </c>
    </row>
    <row r="128" spans="1:7" ht="11.25" customHeight="1" x14ac:dyDescent="0.2">
      <c r="A128" s="111" t="s">
        <v>20</v>
      </c>
      <c r="B128" s="352">
        <v>50000</v>
      </c>
      <c r="C128" s="594" t="s">
        <v>335</v>
      </c>
      <c r="D128" s="351">
        <v>500000000</v>
      </c>
      <c r="E128" s="263" t="s">
        <v>292</v>
      </c>
      <c r="F128" s="712" t="s">
        <v>292</v>
      </c>
      <c r="G128" s="737">
        <v>50000</v>
      </c>
    </row>
    <row r="129" spans="1:7" ht="11.25" customHeight="1" x14ac:dyDescent="0.2">
      <c r="A129" s="111" t="s">
        <v>417</v>
      </c>
      <c r="B129" s="352">
        <v>50000</v>
      </c>
      <c r="C129" s="594" t="s">
        <v>335</v>
      </c>
      <c r="D129" s="351">
        <v>535000</v>
      </c>
      <c r="E129" s="263" t="s">
        <v>292</v>
      </c>
      <c r="F129" s="712" t="s">
        <v>292</v>
      </c>
      <c r="G129" s="737">
        <v>50000</v>
      </c>
    </row>
    <row r="130" spans="1:7" ht="11.25" customHeight="1" x14ac:dyDescent="0.2">
      <c r="A130" s="111" t="s">
        <v>418</v>
      </c>
      <c r="B130" s="352">
        <v>500</v>
      </c>
      <c r="C130" s="594" t="s">
        <v>1050</v>
      </c>
      <c r="D130" s="351">
        <v>1415000</v>
      </c>
      <c r="E130" s="263">
        <v>500</v>
      </c>
      <c r="F130" s="712" t="s">
        <v>336</v>
      </c>
      <c r="G130" s="737">
        <v>50000</v>
      </c>
    </row>
    <row r="131" spans="1:7" ht="11.25" customHeight="1" x14ac:dyDescent="0.2">
      <c r="A131" s="111" t="s">
        <v>419</v>
      </c>
      <c r="B131" s="352">
        <v>300</v>
      </c>
      <c r="C131" s="594" t="s">
        <v>1050</v>
      </c>
      <c r="D131" s="351">
        <v>103000</v>
      </c>
      <c r="E131" s="263">
        <v>300</v>
      </c>
      <c r="F131" s="712" t="s">
        <v>336</v>
      </c>
      <c r="G131" s="737">
        <v>50000</v>
      </c>
    </row>
    <row r="132" spans="1:7" ht="11.25" customHeight="1" x14ac:dyDescent="0.2">
      <c r="A132" s="111" t="s">
        <v>89</v>
      </c>
      <c r="B132" s="352">
        <v>11500</v>
      </c>
      <c r="C132" s="594" t="s">
        <v>1049</v>
      </c>
      <c r="D132" s="351">
        <v>11500</v>
      </c>
      <c r="E132" s="263" t="s">
        <v>292</v>
      </c>
      <c r="F132" s="712" t="s">
        <v>292</v>
      </c>
      <c r="G132" s="737">
        <v>50000</v>
      </c>
    </row>
    <row r="133" spans="1:7" ht="11.25" customHeight="1" x14ac:dyDescent="0.2">
      <c r="A133" s="134" t="s">
        <v>90</v>
      </c>
      <c r="B133" s="352">
        <v>2500</v>
      </c>
      <c r="C133" s="594" t="s">
        <v>1049</v>
      </c>
      <c r="D133" s="351">
        <v>2500</v>
      </c>
      <c r="E133" s="263" t="s">
        <v>292</v>
      </c>
      <c r="F133" s="712" t="s">
        <v>292</v>
      </c>
      <c r="G133" s="737">
        <v>50000</v>
      </c>
    </row>
    <row r="134" spans="1:7" ht="11.25" customHeight="1" x14ac:dyDescent="0.2">
      <c r="A134" s="111" t="s">
        <v>420</v>
      </c>
      <c r="B134" s="352">
        <v>50000</v>
      </c>
      <c r="C134" s="594" t="s">
        <v>335</v>
      </c>
      <c r="D134" s="351" t="s">
        <v>816</v>
      </c>
      <c r="E134" s="263" t="s">
        <v>292</v>
      </c>
      <c r="F134" s="712" t="s">
        <v>292</v>
      </c>
      <c r="G134" s="737">
        <v>50000</v>
      </c>
    </row>
    <row r="135" spans="1:7" ht="11.25" customHeight="1" x14ac:dyDescent="0.2">
      <c r="A135" s="111" t="s">
        <v>291</v>
      </c>
      <c r="B135" s="352">
        <v>40</v>
      </c>
      <c r="C135" s="594" t="s">
        <v>1050</v>
      </c>
      <c r="D135" s="351">
        <v>263000</v>
      </c>
      <c r="E135" s="263">
        <v>40</v>
      </c>
      <c r="F135" s="712" t="s">
        <v>336</v>
      </c>
      <c r="G135" s="737">
        <v>50000</v>
      </c>
    </row>
    <row r="136" spans="1:7" ht="11.25" customHeight="1" x14ac:dyDescent="0.2">
      <c r="A136" s="111" t="s">
        <v>21</v>
      </c>
      <c r="B136" s="352">
        <v>140</v>
      </c>
      <c r="C136" s="594" t="s">
        <v>1050</v>
      </c>
      <c r="D136" s="351">
        <v>275</v>
      </c>
      <c r="E136" s="263">
        <v>140</v>
      </c>
      <c r="F136" s="712" t="s">
        <v>240</v>
      </c>
      <c r="G136" s="737">
        <v>50000</v>
      </c>
    </row>
    <row r="137" spans="1:7" ht="11.25" customHeight="1" x14ac:dyDescent="0.2">
      <c r="A137" s="111" t="s">
        <v>44</v>
      </c>
      <c r="B137" s="352">
        <v>5000</v>
      </c>
      <c r="C137" s="594" t="s">
        <v>1050</v>
      </c>
      <c r="D137" s="351">
        <v>75000</v>
      </c>
      <c r="E137" s="263">
        <v>5000</v>
      </c>
      <c r="F137" s="712" t="s">
        <v>35</v>
      </c>
      <c r="G137" s="737">
        <v>50000</v>
      </c>
    </row>
    <row r="138" spans="1:7" ht="11.25" customHeight="1" x14ac:dyDescent="0.2">
      <c r="A138" s="111" t="s">
        <v>43</v>
      </c>
      <c r="B138" s="352">
        <v>5000</v>
      </c>
      <c r="C138" s="594" t="s">
        <v>1050</v>
      </c>
      <c r="D138" s="351">
        <v>25500</v>
      </c>
      <c r="E138" s="263">
        <v>5000</v>
      </c>
      <c r="F138" s="712" t="s">
        <v>35</v>
      </c>
      <c r="G138" s="737">
        <v>50000</v>
      </c>
    </row>
    <row r="139" spans="1:7" ht="11.25" customHeight="1" x14ac:dyDescent="0.2">
      <c r="A139" s="111" t="s">
        <v>665</v>
      </c>
      <c r="B139" s="352">
        <v>5000</v>
      </c>
      <c r="C139" s="594" t="s">
        <v>1050</v>
      </c>
      <c r="D139" s="351" t="s">
        <v>816</v>
      </c>
      <c r="E139" s="263">
        <v>5000</v>
      </c>
      <c r="F139" s="712" t="s">
        <v>35</v>
      </c>
      <c r="G139" s="737">
        <v>50000</v>
      </c>
    </row>
    <row r="140" spans="1:7" ht="11.25" customHeight="1" x14ac:dyDescent="0.2">
      <c r="A140" s="111" t="s">
        <v>705</v>
      </c>
      <c r="B140" s="352">
        <v>3000</v>
      </c>
      <c r="C140" s="594" t="s">
        <v>1050</v>
      </c>
      <c r="D140" s="351">
        <v>24500</v>
      </c>
      <c r="E140" s="263">
        <v>3000</v>
      </c>
      <c r="F140" s="712" t="s">
        <v>242</v>
      </c>
      <c r="G140" s="737">
        <v>50000</v>
      </c>
    </row>
    <row r="141" spans="1:7" ht="11.25" customHeight="1" x14ac:dyDescent="0.2">
      <c r="A141" s="111" t="s">
        <v>706</v>
      </c>
      <c r="B141" s="352">
        <v>50000</v>
      </c>
      <c r="C141" s="594" t="s">
        <v>1050</v>
      </c>
      <c r="D141" s="351">
        <v>645000</v>
      </c>
      <c r="E141" s="263">
        <v>50000</v>
      </c>
      <c r="F141" s="712" t="s">
        <v>336</v>
      </c>
      <c r="G141" s="737">
        <v>50000</v>
      </c>
    </row>
    <row r="142" spans="1:7" ht="11.25" customHeight="1" x14ac:dyDescent="0.2">
      <c r="A142" s="111" t="s">
        <v>421</v>
      </c>
      <c r="B142" s="352">
        <v>50000</v>
      </c>
      <c r="C142" s="594" t="s">
        <v>335</v>
      </c>
      <c r="D142" s="351">
        <v>2295000</v>
      </c>
      <c r="E142" s="263" t="s">
        <v>292</v>
      </c>
      <c r="F142" s="712" t="s">
        <v>292</v>
      </c>
      <c r="G142" s="737">
        <v>50000</v>
      </c>
    </row>
    <row r="143" spans="1:7" ht="11.25" customHeight="1" x14ac:dyDescent="0.2">
      <c r="A143" s="111" t="s">
        <v>422</v>
      </c>
      <c r="B143" s="352">
        <v>10000</v>
      </c>
      <c r="C143" s="594" t="s">
        <v>1050</v>
      </c>
      <c r="D143" s="351">
        <v>640000</v>
      </c>
      <c r="E143" s="263">
        <v>10000</v>
      </c>
      <c r="F143" s="712" t="s">
        <v>336</v>
      </c>
      <c r="G143" s="737">
        <v>50000</v>
      </c>
    </row>
    <row r="144" spans="1:7" ht="11.25" customHeight="1" x14ac:dyDescent="0.2">
      <c r="A144" s="111" t="s">
        <v>423</v>
      </c>
      <c r="B144" s="352">
        <v>200</v>
      </c>
      <c r="C144" s="594" t="s">
        <v>1050</v>
      </c>
      <c r="D144" s="351">
        <v>600000</v>
      </c>
      <c r="E144" s="263">
        <v>200</v>
      </c>
      <c r="F144" s="712" t="s">
        <v>336</v>
      </c>
      <c r="G144" s="737">
        <v>50000</v>
      </c>
    </row>
    <row r="145" spans="1:7" ht="11.25" customHeight="1" x14ac:dyDescent="0.2">
      <c r="A145" s="111" t="s">
        <v>424</v>
      </c>
      <c r="B145" s="352">
        <v>100</v>
      </c>
      <c r="C145" s="594" t="s">
        <v>1050</v>
      </c>
      <c r="D145" s="351">
        <v>400000</v>
      </c>
      <c r="E145" s="263">
        <v>100</v>
      </c>
      <c r="F145" s="712" t="s">
        <v>336</v>
      </c>
      <c r="G145" s="737">
        <v>50000</v>
      </c>
    </row>
    <row r="146" spans="1:7" ht="11.25" customHeight="1" x14ac:dyDescent="0.2">
      <c r="A146" s="134" t="s">
        <v>91</v>
      </c>
      <c r="B146" s="352">
        <v>50000</v>
      </c>
      <c r="C146" s="594" t="s">
        <v>335</v>
      </c>
      <c r="D146" s="351">
        <v>139000</v>
      </c>
      <c r="E146" s="263" t="s">
        <v>292</v>
      </c>
      <c r="F146" s="712" t="s">
        <v>292</v>
      </c>
      <c r="G146" s="737">
        <v>50000</v>
      </c>
    </row>
    <row r="147" spans="1:7" ht="11.25" customHeight="1" x14ac:dyDescent="0.2">
      <c r="A147" s="111" t="s">
        <v>92</v>
      </c>
      <c r="B147" s="352">
        <v>35500</v>
      </c>
      <c r="C147" s="594" t="s">
        <v>1049</v>
      </c>
      <c r="D147" s="351">
        <v>35500</v>
      </c>
      <c r="E147" s="263" t="s">
        <v>292</v>
      </c>
      <c r="F147" s="712" t="s">
        <v>292</v>
      </c>
      <c r="G147" s="737">
        <v>50000</v>
      </c>
    </row>
    <row r="148" spans="1:7" ht="11.25" customHeight="1" x14ac:dyDescent="0.2">
      <c r="A148" s="111" t="s">
        <v>93</v>
      </c>
      <c r="B148" s="352">
        <v>50000</v>
      </c>
      <c r="C148" s="594" t="s">
        <v>335</v>
      </c>
      <c r="D148" s="351">
        <v>875000</v>
      </c>
      <c r="E148" s="263" t="s">
        <v>292</v>
      </c>
      <c r="F148" s="712" t="s">
        <v>292</v>
      </c>
      <c r="G148" s="737">
        <v>50000</v>
      </c>
    </row>
    <row r="149" spans="1:7" ht="11.25" customHeight="1" x14ac:dyDescent="0.2">
      <c r="A149" s="111" t="s">
        <v>94</v>
      </c>
      <c r="B149" s="352">
        <v>50000</v>
      </c>
      <c r="C149" s="594" t="s">
        <v>335</v>
      </c>
      <c r="D149" s="351">
        <v>167100</v>
      </c>
      <c r="E149" s="263" t="s">
        <v>292</v>
      </c>
      <c r="F149" s="712" t="s">
        <v>292</v>
      </c>
      <c r="G149" s="737">
        <v>50000</v>
      </c>
    </row>
    <row r="150" spans="1:7" ht="11.25" customHeight="1" x14ac:dyDescent="0.2">
      <c r="A150" s="111" t="s">
        <v>513</v>
      </c>
      <c r="B150" s="352">
        <v>90</v>
      </c>
      <c r="C150" s="594" t="s">
        <v>1049</v>
      </c>
      <c r="D150" s="351">
        <v>90</v>
      </c>
      <c r="E150" s="263" t="s">
        <v>292</v>
      </c>
      <c r="F150" s="712" t="s">
        <v>292</v>
      </c>
      <c r="G150" s="737">
        <v>50000</v>
      </c>
    </row>
    <row r="151" spans="1:7" ht="11.25" customHeight="1" x14ac:dyDescent="0.2">
      <c r="A151" s="134" t="s">
        <v>802</v>
      </c>
      <c r="B151" s="352">
        <v>50000</v>
      </c>
      <c r="C151" s="594" t="s">
        <v>335</v>
      </c>
      <c r="D151" s="351">
        <v>139000</v>
      </c>
      <c r="E151" s="263" t="s">
        <v>292</v>
      </c>
      <c r="F151" s="712" t="s">
        <v>292</v>
      </c>
      <c r="G151" s="737">
        <v>50000</v>
      </c>
    </row>
    <row r="152" spans="1:7" ht="11.25" customHeight="1" x14ac:dyDescent="0.2">
      <c r="A152" s="134" t="s">
        <v>514</v>
      </c>
      <c r="B152" s="352">
        <v>37000</v>
      </c>
      <c r="C152" s="594" t="s">
        <v>1049</v>
      </c>
      <c r="D152" s="351">
        <v>37000</v>
      </c>
      <c r="E152" s="263" t="s">
        <v>292</v>
      </c>
      <c r="F152" s="712" t="s">
        <v>292</v>
      </c>
      <c r="G152" s="737">
        <v>50000</v>
      </c>
    </row>
    <row r="153" spans="1:7" ht="11.25" customHeight="1" x14ac:dyDescent="0.2">
      <c r="A153" s="134" t="s">
        <v>516</v>
      </c>
      <c r="B153" s="352">
        <v>20</v>
      </c>
      <c r="C153" s="594" t="s">
        <v>1050</v>
      </c>
      <c r="D153" s="351">
        <v>57500</v>
      </c>
      <c r="E153" s="263">
        <v>20</v>
      </c>
      <c r="F153" s="712" t="s">
        <v>336</v>
      </c>
      <c r="G153" s="737">
        <v>50000</v>
      </c>
    </row>
    <row r="154" spans="1:7" ht="11.25" customHeight="1" x14ac:dyDescent="0.2">
      <c r="A154" s="111" t="s">
        <v>425</v>
      </c>
      <c r="B154" s="352">
        <v>50000</v>
      </c>
      <c r="C154" s="594" t="s">
        <v>335</v>
      </c>
      <c r="D154" s="351" t="s">
        <v>816</v>
      </c>
      <c r="E154" s="263" t="s">
        <v>292</v>
      </c>
      <c r="F154" s="712" t="s">
        <v>292</v>
      </c>
      <c r="G154" s="737">
        <v>50000</v>
      </c>
    </row>
    <row r="155" spans="1:7" ht="11.25" customHeight="1" x14ac:dyDescent="0.2">
      <c r="A155" s="111" t="s">
        <v>426</v>
      </c>
      <c r="B155" s="352">
        <v>3400</v>
      </c>
      <c r="C155" s="594" t="s">
        <v>1050</v>
      </c>
      <c r="D155" s="351">
        <v>4400000</v>
      </c>
      <c r="E155" s="263">
        <v>3400</v>
      </c>
      <c r="F155" s="712" t="s">
        <v>336</v>
      </c>
      <c r="G155" s="737">
        <v>50000</v>
      </c>
    </row>
    <row r="156" spans="1:7" ht="11.25" customHeight="1" x14ac:dyDescent="0.2">
      <c r="A156" s="111" t="s">
        <v>427</v>
      </c>
      <c r="B156" s="352">
        <v>530</v>
      </c>
      <c r="C156" s="594" t="s">
        <v>1050</v>
      </c>
      <c r="D156" s="351">
        <v>53000</v>
      </c>
      <c r="E156" s="263">
        <v>530</v>
      </c>
      <c r="F156" s="712" t="s">
        <v>336</v>
      </c>
      <c r="G156" s="737">
        <v>50000</v>
      </c>
    </row>
    <row r="157" spans="1:7" ht="11.25" customHeight="1" thickBot="1" x14ac:dyDescent="0.25">
      <c r="A157" s="113" t="s">
        <v>428</v>
      </c>
      <c r="B157" s="352">
        <v>50000</v>
      </c>
      <c r="C157" s="594" t="s">
        <v>335</v>
      </c>
      <c r="D157" s="523" t="s">
        <v>816</v>
      </c>
      <c r="E157" s="292" t="s">
        <v>292</v>
      </c>
      <c r="F157" s="292" t="s">
        <v>292</v>
      </c>
      <c r="G157" s="737">
        <v>50000</v>
      </c>
    </row>
    <row r="158" spans="1:7" ht="11.25" customHeight="1" thickTop="1" x14ac:dyDescent="0.2">
      <c r="A158" s="334"/>
      <c r="B158" s="151"/>
      <c r="C158" s="583"/>
      <c r="D158" s="151"/>
      <c r="E158" s="151"/>
      <c r="F158" s="151"/>
      <c r="G158" s="335"/>
    </row>
    <row r="159" spans="1:7" ht="11.25" customHeight="1" x14ac:dyDescent="0.2">
      <c r="A159" s="65" t="s">
        <v>594</v>
      </c>
      <c r="B159" s="109"/>
      <c r="C159" s="446"/>
      <c r="D159" s="109"/>
      <c r="E159" s="109"/>
      <c r="F159" s="109"/>
      <c r="G159" s="336"/>
    </row>
    <row r="160" spans="1:7" ht="11.25" customHeight="1" x14ac:dyDescent="0.2">
      <c r="A160" s="66" t="s">
        <v>890</v>
      </c>
      <c r="B160" s="109"/>
      <c r="C160" s="446"/>
      <c r="D160" s="109"/>
      <c r="E160" s="109"/>
      <c r="F160" s="109"/>
      <c r="G160" s="336"/>
    </row>
    <row r="161" spans="1:7" ht="11.25" customHeight="1" x14ac:dyDescent="0.2">
      <c r="A161" s="66" t="s">
        <v>510</v>
      </c>
      <c r="B161" s="109"/>
      <c r="C161" s="446"/>
      <c r="D161" s="109"/>
      <c r="E161" s="109"/>
      <c r="F161" s="109"/>
      <c r="G161" s="336"/>
    </row>
    <row r="162" spans="1:7" ht="11.25" customHeight="1" x14ac:dyDescent="0.2">
      <c r="A162" s="66" t="s">
        <v>470</v>
      </c>
      <c r="B162" s="109"/>
      <c r="C162" s="446"/>
      <c r="D162" s="109"/>
      <c r="E162" s="109"/>
      <c r="F162" s="109"/>
      <c r="G162" s="336"/>
    </row>
    <row r="163" spans="1:7" ht="11.25" customHeight="1" x14ac:dyDescent="0.2">
      <c r="A163" s="66" t="s">
        <v>248</v>
      </c>
      <c r="B163" s="109"/>
      <c r="C163" s="446"/>
      <c r="D163" s="109"/>
      <c r="E163" s="109"/>
      <c r="F163" s="109"/>
      <c r="G163" s="336"/>
    </row>
    <row r="164" spans="1:7" ht="11.25" customHeight="1" x14ac:dyDescent="0.2">
      <c r="A164" s="66" t="s">
        <v>162</v>
      </c>
      <c r="B164" s="109"/>
      <c r="C164" s="446"/>
      <c r="D164" s="109"/>
      <c r="E164" s="109"/>
      <c r="F164" s="109"/>
      <c r="G164" s="336"/>
    </row>
    <row r="165" spans="1:7" ht="11.25" customHeight="1" x14ac:dyDescent="0.2">
      <c r="A165" s="66" t="s">
        <v>402</v>
      </c>
      <c r="B165" s="109"/>
      <c r="C165" s="446"/>
      <c r="D165" s="109"/>
      <c r="E165" s="109"/>
      <c r="F165" s="109"/>
      <c r="G165" s="336"/>
    </row>
    <row r="166" spans="1:7" ht="11.25" customHeight="1" x14ac:dyDescent="0.2">
      <c r="A166" s="65" t="s">
        <v>432</v>
      </c>
      <c r="B166" s="109"/>
      <c r="C166" s="446"/>
      <c r="D166" s="109"/>
      <c r="E166" s="109"/>
      <c r="F166" s="109"/>
      <c r="G166" s="336"/>
    </row>
    <row r="167" spans="1:7" ht="11.25" customHeight="1" x14ac:dyDescent="0.2">
      <c r="A167" s="66" t="s">
        <v>631</v>
      </c>
      <c r="B167" s="109"/>
      <c r="C167" s="446"/>
      <c r="D167" s="109"/>
      <c r="E167" s="109"/>
      <c r="F167" s="109"/>
      <c r="G167" s="336"/>
    </row>
    <row r="168" spans="1:7" ht="11.25" customHeight="1" x14ac:dyDescent="0.2">
      <c r="A168" s="66" t="s">
        <v>888</v>
      </c>
      <c r="B168" s="109"/>
      <c r="C168" s="446"/>
      <c r="D168" s="109"/>
      <c r="E168" s="109"/>
      <c r="F168" s="109"/>
      <c r="G168" s="336"/>
    </row>
    <row r="169" spans="1:7" ht="11.25" customHeight="1" x14ac:dyDescent="0.2">
      <c r="A169" s="66" t="s">
        <v>629</v>
      </c>
      <c r="B169" s="109"/>
      <c r="C169" s="446"/>
      <c r="D169" s="109"/>
      <c r="E169" s="109"/>
      <c r="F169" s="109"/>
      <c r="G169" s="336"/>
    </row>
    <row r="170" spans="1:7" ht="11.25" customHeight="1" x14ac:dyDescent="0.2">
      <c r="A170" s="66" t="s">
        <v>666</v>
      </c>
      <c r="B170" s="109"/>
      <c r="C170" s="446"/>
      <c r="D170" s="109"/>
      <c r="E170" s="109"/>
      <c r="F170" s="109"/>
      <c r="G170" s="336"/>
    </row>
    <row r="171" spans="1:7" ht="11.25" customHeight="1" thickBot="1" x14ac:dyDescent="0.25">
      <c r="A171" s="68" t="s">
        <v>630</v>
      </c>
      <c r="B171" s="114"/>
      <c r="C171" s="416"/>
      <c r="D171" s="114"/>
      <c r="E171" s="114"/>
      <c r="F171" s="114"/>
      <c r="G171" s="527"/>
    </row>
    <row r="172" spans="1:7" ht="12" thickTop="1" x14ac:dyDescent="0.2"/>
    <row r="173" spans="1:7" x14ac:dyDescent="0.2">
      <c r="A173" s="581"/>
    </row>
  </sheetData>
  <sheetProtection algorithmName="SHA-512" hashValue="tbAdJakLcbT14xAyfShm+8LhlSixyjCziiMmPmk9tr+XXQb+ouHrM/6veOJq+0F8/gZ1Zyh8fVM3VpPPChO6ZQ==" saltValue="xfsjxtYxitOcP807H6Fk5A==" spinCount="100000" sheet="1" objects="1" scenarios="1"/>
  <phoneticPr fontId="0" type="noConversion"/>
  <printOptions horizontalCentered="1"/>
  <pageMargins left="0.17" right="0.16" top="0.53" bottom="1" header="0.5" footer="0.5"/>
  <pageSetup scale="85" fitToHeight="4" orientation="landscape" r:id="rId1"/>
  <headerFooter alignWithMargins="0">
    <oddFooter>&amp;LHawai'i DOH
Fall 2017&amp;C&amp;8Page &amp;P of &amp;N&amp;R&amp;A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X426"/>
  <sheetViews>
    <sheetView zoomScale="90" zoomScaleNormal="90" workbookViewId="0">
      <pane ySplit="2370" topLeftCell="A10" activePane="bottomLeft"/>
      <selection activeCell="I16" sqref="I16"/>
      <selection pane="bottomLeft" activeCell="I16" sqref="I16"/>
    </sheetView>
  </sheetViews>
  <sheetFormatPr defaultColWidth="9.140625" defaultRowHeight="11.25" x14ac:dyDescent="0.2"/>
  <cols>
    <col min="1" max="1" width="40.85546875" style="124" customWidth="1"/>
    <col min="2" max="3" width="3.7109375" style="124" customWidth="1"/>
    <col min="4" max="4" width="8.5703125" style="882" customWidth="1"/>
    <col min="5" max="5" width="8.5703125" style="883" hidden="1" customWidth="1"/>
    <col min="6" max="6" width="10.140625" style="124" customWidth="1"/>
    <col min="7" max="8" width="8.7109375" style="124" customWidth="1"/>
    <col min="9" max="10" width="10" style="124" customWidth="1"/>
    <col min="11" max="13" width="11" style="124" customWidth="1"/>
    <col min="14" max="15" width="9.85546875" style="884" customWidth="1"/>
    <col min="16" max="17" width="9.28515625" style="847" customWidth="1"/>
    <col min="18" max="18" width="11.85546875" style="847" customWidth="1"/>
    <col min="19" max="16384" width="9.140625" style="126"/>
  </cols>
  <sheetData>
    <row r="1" spans="1:24" ht="15.75" x14ac:dyDescent="0.25">
      <c r="A1" s="838" t="s">
        <v>149</v>
      </c>
      <c r="B1" s="838"/>
      <c r="C1" s="838"/>
      <c r="D1" s="839"/>
      <c r="E1" s="840"/>
      <c r="F1" s="841"/>
      <c r="G1" s="841"/>
      <c r="H1" s="841"/>
      <c r="I1" s="841"/>
      <c r="J1" s="841"/>
      <c r="K1" s="841"/>
      <c r="L1" s="841"/>
      <c r="M1" s="841"/>
      <c r="N1" s="842"/>
      <c r="O1" s="842"/>
      <c r="P1" s="843"/>
      <c r="Q1" s="843"/>
      <c r="R1" s="843"/>
    </row>
    <row r="2" spans="1:24" ht="21" thickBot="1" x14ac:dyDescent="0.35">
      <c r="A2" s="118"/>
      <c r="B2" s="117"/>
      <c r="C2" s="117"/>
      <c r="D2" s="844"/>
      <c r="E2" s="120"/>
      <c r="F2" s="844"/>
      <c r="G2" s="117"/>
      <c r="H2" s="117"/>
      <c r="I2" s="117"/>
      <c r="J2" s="117"/>
      <c r="K2" s="117"/>
      <c r="L2" s="117"/>
      <c r="M2" s="845"/>
      <c r="N2" s="846"/>
      <c r="O2" s="846"/>
    </row>
    <row r="3" spans="1:24" ht="12" thickTop="1" x14ac:dyDescent="0.2">
      <c r="A3" s="13"/>
      <c r="B3" s="14"/>
      <c r="C3" s="14"/>
      <c r="D3" s="848"/>
      <c r="E3" s="849"/>
      <c r="F3" s="15"/>
      <c r="G3" s="15"/>
      <c r="H3" s="15"/>
      <c r="I3" s="15"/>
      <c r="J3" s="15"/>
      <c r="K3" s="15"/>
      <c r="L3" s="15"/>
      <c r="M3" s="16"/>
      <c r="N3" s="260"/>
      <c r="O3" s="850"/>
      <c r="P3" s="850"/>
      <c r="Q3" s="850"/>
      <c r="R3" s="851"/>
    </row>
    <row r="4" spans="1:24" x14ac:dyDescent="0.2">
      <c r="A4" s="495"/>
      <c r="B4" s="119"/>
      <c r="C4" s="119"/>
      <c r="D4" s="852"/>
      <c r="E4" s="853"/>
      <c r="F4" s="854" t="s">
        <v>754</v>
      </c>
      <c r="G4" s="854"/>
      <c r="H4" s="854"/>
      <c r="I4" s="854" t="s">
        <v>755</v>
      </c>
      <c r="J4" s="854"/>
      <c r="K4" s="854"/>
      <c r="L4" s="854"/>
      <c r="M4" s="855"/>
      <c r="N4" s="856"/>
      <c r="O4" s="857" t="s">
        <v>756</v>
      </c>
      <c r="P4" s="857" t="s">
        <v>756</v>
      </c>
      <c r="Q4" s="276"/>
      <c r="R4" s="858"/>
    </row>
    <row r="5" spans="1:24" x14ac:dyDescent="0.2">
      <c r="A5" s="495"/>
      <c r="B5" s="119"/>
      <c r="C5" s="119"/>
      <c r="D5" s="852"/>
      <c r="E5" s="853"/>
      <c r="F5" s="854" t="s">
        <v>262</v>
      </c>
      <c r="G5" s="854"/>
      <c r="H5" s="854"/>
      <c r="I5" s="854" t="s">
        <v>263</v>
      </c>
      <c r="J5" s="854"/>
      <c r="K5" s="854"/>
      <c r="L5" s="854"/>
      <c r="M5" s="855" t="s">
        <v>40</v>
      </c>
      <c r="N5" s="856" t="s">
        <v>528</v>
      </c>
      <c r="O5" s="276" t="s">
        <v>529</v>
      </c>
      <c r="P5" s="276" t="s">
        <v>203</v>
      </c>
      <c r="Q5" s="276" t="s">
        <v>210</v>
      </c>
      <c r="R5" s="858" t="s">
        <v>210</v>
      </c>
    </row>
    <row r="6" spans="1:24" x14ac:dyDescent="0.2">
      <c r="A6" s="495"/>
      <c r="B6" s="119"/>
      <c r="C6" s="119"/>
      <c r="D6" s="859"/>
      <c r="E6" s="860"/>
      <c r="F6" s="854" t="s">
        <v>530</v>
      </c>
      <c r="G6" s="854" t="s">
        <v>531</v>
      </c>
      <c r="H6" s="854" t="s">
        <v>531</v>
      </c>
      <c r="I6" s="854" t="s">
        <v>532</v>
      </c>
      <c r="J6" s="854"/>
      <c r="K6" s="854" t="s">
        <v>533</v>
      </c>
      <c r="L6" s="854" t="s">
        <v>533</v>
      </c>
      <c r="M6" s="855" t="s">
        <v>534</v>
      </c>
      <c r="N6" s="856" t="s">
        <v>534</v>
      </c>
      <c r="O6" s="276" t="s">
        <v>535</v>
      </c>
      <c r="P6" s="276" t="s">
        <v>535</v>
      </c>
      <c r="Q6" s="276" t="s">
        <v>536</v>
      </c>
      <c r="R6" s="858" t="s">
        <v>204</v>
      </c>
    </row>
    <row r="7" spans="1:24" ht="12" thickBot="1" x14ac:dyDescent="0.25">
      <c r="A7" s="495"/>
      <c r="B7" s="119"/>
      <c r="C7" s="119"/>
      <c r="D7" s="859"/>
      <c r="E7" s="860" t="s">
        <v>568</v>
      </c>
      <c r="F7" s="854" t="s">
        <v>537</v>
      </c>
      <c r="G7" s="854" t="s">
        <v>538</v>
      </c>
      <c r="H7" s="854" t="s">
        <v>539</v>
      </c>
      <c r="I7" s="854" t="s">
        <v>540</v>
      </c>
      <c r="J7" s="276" t="s">
        <v>970</v>
      </c>
      <c r="K7" s="854" t="s">
        <v>541</v>
      </c>
      <c r="L7" s="854" t="s">
        <v>541</v>
      </c>
      <c r="M7" s="855" t="s">
        <v>535</v>
      </c>
      <c r="N7" s="856" t="s">
        <v>535</v>
      </c>
      <c r="O7" s="276" t="s">
        <v>542</v>
      </c>
      <c r="P7" s="276" t="s">
        <v>648</v>
      </c>
      <c r="Q7" s="276" t="s">
        <v>542</v>
      </c>
      <c r="R7" s="858" t="s">
        <v>648</v>
      </c>
    </row>
    <row r="8" spans="1:24" x14ac:dyDescent="0.2">
      <c r="A8" s="495"/>
      <c r="B8" s="986" t="s">
        <v>543</v>
      </c>
      <c r="C8" s="987"/>
      <c r="D8" s="859" t="s">
        <v>544</v>
      </c>
      <c r="E8" s="860" t="s">
        <v>544</v>
      </c>
      <c r="F8" s="854" t="s">
        <v>545</v>
      </c>
      <c r="G8" s="854" t="s">
        <v>546</v>
      </c>
      <c r="H8" s="854" t="s">
        <v>547</v>
      </c>
      <c r="I8" s="854" t="s">
        <v>548</v>
      </c>
      <c r="J8" s="276" t="s">
        <v>971</v>
      </c>
      <c r="K8" s="854" t="s">
        <v>549</v>
      </c>
      <c r="L8" s="854" t="s">
        <v>550</v>
      </c>
      <c r="M8" s="855" t="s">
        <v>39</v>
      </c>
      <c r="N8" s="856" t="s">
        <v>551</v>
      </c>
      <c r="O8" s="276" t="s">
        <v>552</v>
      </c>
      <c r="P8" s="276" t="s">
        <v>649</v>
      </c>
      <c r="Q8" s="276" t="s">
        <v>553</v>
      </c>
      <c r="R8" s="858" t="s">
        <v>206</v>
      </c>
    </row>
    <row r="9" spans="1:24" s="137" customFormat="1" ht="12" thickBot="1" x14ac:dyDescent="0.25">
      <c r="A9" s="861" t="s">
        <v>194</v>
      </c>
      <c r="B9" s="979" t="s">
        <v>554</v>
      </c>
      <c r="C9" s="1038"/>
      <c r="D9" s="862" t="s">
        <v>555</v>
      </c>
      <c r="E9" s="863" t="s">
        <v>555</v>
      </c>
      <c r="F9" s="864" t="s">
        <v>556</v>
      </c>
      <c r="G9" s="864" t="s">
        <v>557</v>
      </c>
      <c r="H9" s="864" t="s">
        <v>557</v>
      </c>
      <c r="I9" s="864" t="s">
        <v>558</v>
      </c>
      <c r="J9" s="277" t="s">
        <v>972</v>
      </c>
      <c r="K9" s="864" t="s">
        <v>559</v>
      </c>
      <c r="L9" s="864" t="s">
        <v>560</v>
      </c>
      <c r="M9" s="865" t="s">
        <v>560</v>
      </c>
      <c r="N9" s="866" t="s">
        <v>560</v>
      </c>
      <c r="O9" s="277" t="s">
        <v>817</v>
      </c>
      <c r="P9" s="277" t="s">
        <v>818</v>
      </c>
      <c r="Q9" s="277" t="s">
        <v>561</v>
      </c>
      <c r="R9" s="867" t="s">
        <v>820</v>
      </c>
    </row>
    <row r="10" spans="1:24" s="137" customFormat="1" ht="12" customHeight="1" x14ac:dyDescent="0.2">
      <c r="A10" s="111" t="s">
        <v>477</v>
      </c>
      <c r="B10" s="868" t="s">
        <v>562</v>
      </c>
      <c r="C10" s="173" t="s">
        <v>548</v>
      </c>
      <c r="D10" s="869">
        <v>154</v>
      </c>
      <c r="E10" s="143">
        <v>154</v>
      </c>
      <c r="F10" s="278">
        <v>5027</v>
      </c>
      <c r="G10" s="278">
        <v>5.0999999999999997E-2</v>
      </c>
      <c r="H10" s="278">
        <v>8.3000000000000002E-6</v>
      </c>
      <c r="I10" s="278">
        <v>3.9</v>
      </c>
      <c r="J10" s="278">
        <v>2.2000000000000001E-3</v>
      </c>
      <c r="K10" s="278">
        <v>1.8000000000000001E-4</v>
      </c>
      <c r="L10" s="278">
        <v>7.4999999999999997E-3</v>
      </c>
      <c r="M10" s="279">
        <v>1</v>
      </c>
      <c r="N10" s="280">
        <v>0.13</v>
      </c>
      <c r="O10" s="281" t="s">
        <v>960</v>
      </c>
      <c r="P10" s="281" t="s">
        <v>960</v>
      </c>
      <c r="Q10" s="281">
        <v>0.06</v>
      </c>
      <c r="R10" s="870">
        <v>0.24</v>
      </c>
      <c r="X10" s="269"/>
    </row>
    <row r="11" spans="1:24" s="137" customFormat="1" ht="12" customHeight="1" x14ac:dyDescent="0.2">
      <c r="A11" s="111" t="s">
        <v>478</v>
      </c>
      <c r="B11" s="403" t="s">
        <v>562</v>
      </c>
      <c r="C11" s="176" t="s">
        <v>548</v>
      </c>
      <c r="D11" s="869">
        <v>152</v>
      </c>
      <c r="E11" s="86">
        <v>152</v>
      </c>
      <c r="F11" s="282">
        <v>2500</v>
      </c>
      <c r="G11" s="282">
        <v>6.08E-2</v>
      </c>
      <c r="H11" s="282">
        <v>7.8800000000000008E-6</v>
      </c>
      <c r="I11" s="282">
        <v>3.93</v>
      </c>
      <c r="J11" s="282">
        <v>9.1200000000000005E-4</v>
      </c>
      <c r="K11" s="282">
        <v>1.4499999999999999E-3</v>
      </c>
      <c r="L11" s="282">
        <v>5.9499999999999997E-2</v>
      </c>
      <c r="M11" s="283">
        <v>1</v>
      </c>
      <c r="N11" s="284">
        <v>0.13</v>
      </c>
      <c r="O11" s="263" t="s">
        <v>960</v>
      </c>
      <c r="P11" s="263" t="s">
        <v>960</v>
      </c>
      <c r="Q11" s="263">
        <v>0.04</v>
      </c>
      <c r="R11" s="286">
        <v>0.16</v>
      </c>
      <c r="X11" s="269"/>
    </row>
    <row r="12" spans="1:24" s="137" customFormat="1" ht="12" customHeight="1" x14ac:dyDescent="0.2">
      <c r="A12" s="111" t="s">
        <v>479</v>
      </c>
      <c r="B12" s="403" t="s">
        <v>562</v>
      </c>
      <c r="C12" s="176" t="s">
        <v>563</v>
      </c>
      <c r="D12" s="869">
        <v>58</v>
      </c>
      <c r="E12" s="54">
        <v>58.08</v>
      </c>
      <c r="F12" s="285">
        <v>2.6</v>
      </c>
      <c r="G12" s="285">
        <v>0.11</v>
      </c>
      <c r="H12" s="285">
        <v>1.1E-5</v>
      </c>
      <c r="I12" s="285">
        <v>1000000</v>
      </c>
      <c r="J12" s="285">
        <v>231.5</v>
      </c>
      <c r="K12" s="285">
        <v>3.8999999999999999E-5</v>
      </c>
      <c r="L12" s="285">
        <v>1.6000000000000001E-3</v>
      </c>
      <c r="M12" s="283">
        <v>1</v>
      </c>
      <c r="N12" s="284" t="s">
        <v>960</v>
      </c>
      <c r="O12" s="263" t="s">
        <v>960</v>
      </c>
      <c r="P12" s="263" t="s">
        <v>960</v>
      </c>
      <c r="Q12" s="263">
        <v>0.9</v>
      </c>
      <c r="R12" s="286">
        <v>31</v>
      </c>
      <c r="X12" s="269"/>
    </row>
    <row r="13" spans="1:24" s="137" customFormat="1" ht="12" customHeight="1" x14ac:dyDescent="0.2">
      <c r="A13" s="111" t="s">
        <v>480</v>
      </c>
      <c r="B13" s="871" t="s">
        <v>1024</v>
      </c>
      <c r="C13" s="176" t="s">
        <v>548</v>
      </c>
      <c r="D13" s="869">
        <v>365</v>
      </c>
      <c r="E13" s="54">
        <v>364.92</v>
      </c>
      <c r="F13" s="285">
        <v>82020</v>
      </c>
      <c r="G13" s="285">
        <v>2.3E-2</v>
      </c>
      <c r="H13" s="285">
        <v>5.8000000000000004E-6</v>
      </c>
      <c r="I13" s="285">
        <v>1.7000000000000001E-2</v>
      </c>
      <c r="J13" s="285">
        <v>1.2E-4</v>
      </c>
      <c r="K13" s="285">
        <v>4.3999999999999999E-5</v>
      </c>
      <c r="L13" s="285">
        <v>1.8E-3</v>
      </c>
      <c r="M13" s="283">
        <v>1</v>
      </c>
      <c r="N13" s="284" t="s">
        <v>960</v>
      </c>
      <c r="O13" s="263">
        <v>3.4</v>
      </c>
      <c r="P13" s="263">
        <v>4.8999999999999998E-3</v>
      </c>
      <c r="Q13" s="263">
        <v>1E-4</v>
      </c>
      <c r="R13" s="286" t="s">
        <v>960</v>
      </c>
      <c r="X13" s="269"/>
    </row>
    <row r="14" spans="1:24" ht="12" customHeight="1" x14ac:dyDescent="0.2">
      <c r="A14" s="111" t="s">
        <v>133</v>
      </c>
      <c r="B14" s="403" t="s">
        <v>564</v>
      </c>
      <c r="C14" s="176" t="s">
        <v>548</v>
      </c>
      <c r="D14" s="869">
        <v>227</v>
      </c>
      <c r="E14" s="54">
        <v>227.33</v>
      </c>
      <c r="F14" s="285">
        <v>428.2</v>
      </c>
      <c r="G14" s="285">
        <v>5.0999999999999997E-2</v>
      </c>
      <c r="H14" s="285">
        <v>6.0000000000000002E-6</v>
      </c>
      <c r="I14" s="285">
        <v>209</v>
      </c>
      <c r="J14" s="285">
        <v>2.7E-6</v>
      </c>
      <c r="K14" s="285">
        <v>2.4E-9</v>
      </c>
      <c r="L14" s="285">
        <v>9.9E-8</v>
      </c>
      <c r="M14" s="283">
        <v>1</v>
      </c>
      <c r="N14" s="284">
        <v>0.1</v>
      </c>
      <c r="O14" s="263" t="s">
        <v>960</v>
      </c>
      <c r="P14" s="263" t="s">
        <v>960</v>
      </c>
      <c r="Q14" s="263">
        <v>8.9999999999999993E-3</v>
      </c>
      <c r="R14" s="287" t="s">
        <v>960</v>
      </c>
      <c r="X14" s="269"/>
    </row>
    <row r="15" spans="1:24" ht="11.25" customHeight="1" x14ac:dyDescent="0.2">
      <c r="A15" s="111" t="s">
        <v>134</v>
      </c>
      <c r="B15" s="403" t="s">
        <v>564</v>
      </c>
      <c r="C15" s="176" t="s">
        <v>548</v>
      </c>
      <c r="D15" s="869">
        <v>197</v>
      </c>
      <c r="E15" s="54">
        <v>197.15</v>
      </c>
      <c r="F15" s="285">
        <v>283</v>
      </c>
      <c r="G15" s="285">
        <v>5.6000000000000001E-2</v>
      </c>
      <c r="H15" s="285">
        <v>6.6000000000000003E-6</v>
      </c>
      <c r="I15" s="285">
        <v>1220</v>
      </c>
      <c r="J15" s="285">
        <v>1.1E-5</v>
      </c>
      <c r="K15" s="285">
        <v>3.3000000000000002E-11</v>
      </c>
      <c r="L15" s="285">
        <v>1.3000000000000001E-9</v>
      </c>
      <c r="M15" s="283">
        <v>1</v>
      </c>
      <c r="N15" s="284">
        <v>6.0000000000000001E-3</v>
      </c>
      <c r="O15" s="263" t="s">
        <v>960</v>
      </c>
      <c r="P15" s="263" t="s">
        <v>960</v>
      </c>
      <c r="Q15" s="263">
        <v>2E-3</v>
      </c>
      <c r="R15" s="287" t="s">
        <v>960</v>
      </c>
      <c r="X15" s="269"/>
    </row>
    <row r="16" spans="1:24" ht="11.25" customHeight="1" x14ac:dyDescent="0.2">
      <c r="A16" s="111" t="s">
        <v>68</v>
      </c>
      <c r="B16" s="403" t="s">
        <v>564</v>
      </c>
      <c r="C16" s="176" t="s">
        <v>548</v>
      </c>
      <c r="D16" s="869">
        <v>197</v>
      </c>
      <c r="E16" s="54">
        <v>197.15</v>
      </c>
      <c r="F16" s="285">
        <v>283</v>
      </c>
      <c r="G16" s="285">
        <v>5.6000000000000001E-2</v>
      </c>
      <c r="H16" s="285">
        <v>6.6000000000000003E-6</v>
      </c>
      <c r="I16" s="285">
        <v>1220</v>
      </c>
      <c r="J16" s="285">
        <v>1.1E-5</v>
      </c>
      <c r="K16" s="285">
        <v>3.3000000000000002E-11</v>
      </c>
      <c r="L16" s="285">
        <v>1.3000000000000001E-9</v>
      </c>
      <c r="M16" s="283">
        <v>1</v>
      </c>
      <c r="N16" s="284">
        <v>8.9999999999999993E-3</v>
      </c>
      <c r="O16" s="263" t="s">
        <v>960</v>
      </c>
      <c r="P16" s="263" t="s">
        <v>960</v>
      </c>
      <c r="Q16" s="263">
        <v>2E-3</v>
      </c>
      <c r="R16" s="287" t="s">
        <v>960</v>
      </c>
      <c r="X16" s="269"/>
    </row>
    <row r="17" spans="1:24" ht="11.25" customHeight="1" x14ac:dyDescent="0.2">
      <c r="A17" s="111" t="s">
        <v>481</v>
      </c>
      <c r="B17" s="403" t="s">
        <v>562</v>
      </c>
      <c r="C17" s="176" t="s">
        <v>548</v>
      </c>
      <c r="D17" s="869">
        <v>178</v>
      </c>
      <c r="E17" s="54">
        <v>178.24</v>
      </c>
      <c r="F17" s="285">
        <v>16360</v>
      </c>
      <c r="G17" s="285">
        <v>3.9E-2</v>
      </c>
      <c r="H17" s="285">
        <v>7.9000000000000006E-6</v>
      </c>
      <c r="I17" s="285">
        <v>4.2999999999999997E-2</v>
      </c>
      <c r="J17" s="285">
        <v>6.4999999999999996E-6</v>
      </c>
      <c r="K17" s="285">
        <v>5.5999999999999999E-5</v>
      </c>
      <c r="L17" s="285">
        <v>2.3E-3</v>
      </c>
      <c r="M17" s="283">
        <v>1</v>
      </c>
      <c r="N17" s="284">
        <v>0.13</v>
      </c>
      <c r="O17" s="263" t="s">
        <v>960</v>
      </c>
      <c r="P17" s="263" t="s">
        <v>960</v>
      </c>
      <c r="Q17" s="263">
        <v>0.3</v>
      </c>
      <c r="R17" s="286">
        <v>1.2</v>
      </c>
      <c r="X17" s="269"/>
    </row>
    <row r="18" spans="1:24" ht="11.25" customHeight="1" x14ac:dyDescent="0.2">
      <c r="A18" s="111" t="s">
        <v>482</v>
      </c>
      <c r="B18" s="403" t="s">
        <v>564</v>
      </c>
      <c r="C18" s="176" t="s">
        <v>548</v>
      </c>
      <c r="D18" s="869">
        <v>122</v>
      </c>
      <c r="E18" s="54">
        <v>124.78</v>
      </c>
      <c r="F18" s="285" t="s">
        <v>960</v>
      </c>
      <c r="G18" s="285" t="s">
        <v>960</v>
      </c>
      <c r="H18" s="285" t="s">
        <v>960</v>
      </c>
      <c r="I18" s="285" t="s">
        <v>960</v>
      </c>
      <c r="J18" s="285" t="s">
        <v>960</v>
      </c>
      <c r="K18" s="285" t="s">
        <v>960</v>
      </c>
      <c r="L18" s="285" t="s">
        <v>960</v>
      </c>
      <c r="M18" s="284">
        <v>0.15</v>
      </c>
      <c r="N18" s="284" t="s">
        <v>960</v>
      </c>
      <c r="O18" s="263" t="s">
        <v>960</v>
      </c>
      <c r="P18" s="263" t="s">
        <v>960</v>
      </c>
      <c r="Q18" s="263">
        <v>4.0000000000000002E-4</v>
      </c>
      <c r="R18" s="287" t="s">
        <v>960</v>
      </c>
      <c r="X18" s="269"/>
    </row>
    <row r="19" spans="1:24" ht="11.25" customHeight="1" x14ac:dyDescent="0.2">
      <c r="A19" s="111" t="s">
        <v>584</v>
      </c>
      <c r="B19" s="403" t="s">
        <v>564</v>
      </c>
      <c r="C19" s="176" t="s">
        <v>548</v>
      </c>
      <c r="D19" s="869">
        <v>75</v>
      </c>
      <c r="E19" s="54">
        <v>77.95</v>
      </c>
      <c r="F19" s="285" t="s">
        <v>960</v>
      </c>
      <c r="G19" s="285" t="s">
        <v>960</v>
      </c>
      <c r="H19" s="285" t="s">
        <v>960</v>
      </c>
      <c r="I19" s="285" t="s">
        <v>960</v>
      </c>
      <c r="J19" s="285" t="s">
        <v>982</v>
      </c>
      <c r="K19" s="285" t="s">
        <v>960</v>
      </c>
      <c r="L19" s="285" t="s">
        <v>960</v>
      </c>
      <c r="M19" s="283">
        <v>1</v>
      </c>
      <c r="N19" s="284">
        <v>0.03</v>
      </c>
      <c r="O19" s="263">
        <v>1.5</v>
      </c>
      <c r="P19" s="263">
        <v>4.3E-3</v>
      </c>
      <c r="Q19" s="263">
        <v>2.9999999999999997E-4</v>
      </c>
      <c r="R19" s="286">
        <v>1.5E-5</v>
      </c>
      <c r="X19" s="269"/>
    </row>
    <row r="20" spans="1:24" ht="11.25" customHeight="1" x14ac:dyDescent="0.2">
      <c r="A20" s="111" t="s">
        <v>69</v>
      </c>
      <c r="B20" s="403" t="s">
        <v>564</v>
      </c>
      <c r="C20" s="176" t="s">
        <v>548</v>
      </c>
      <c r="D20" s="869">
        <v>216</v>
      </c>
      <c r="E20" s="54">
        <v>215.69</v>
      </c>
      <c r="F20" s="285">
        <v>224.5</v>
      </c>
      <c r="G20" s="285">
        <v>2.5999999999999999E-2</v>
      </c>
      <c r="H20" s="285">
        <v>6.8000000000000001E-6</v>
      </c>
      <c r="I20" s="285">
        <v>35</v>
      </c>
      <c r="J20" s="285">
        <v>2.8999999999999998E-7</v>
      </c>
      <c r="K20" s="285">
        <v>2.4E-9</v>
      </c>
      <c r="L20" s="285">
        <v>9.5999999999999999E-8</v>
      </c>
      <c r="M20" s="283">
        <v>1</v>
      </c>
      <c r="N20" s="284">
        <v>0.1</v>
      </c>
      <c r="O20" s="263">
        <v>0.23</v>
      </c>
      <c r="P20" s="263" t="s">
        <v>960</v>
      </c>
      <c r="Q20" s="263">
        <v>3.5000000000000003E-2</v>
      </c>
      <c r="R20" s="287" t="s">
        <v>960</v>
      </c>
      <c r="X20" s="269"/>
    </row>
    <row r="21" spans="1:24" ht="11.25" customHeight="1" x14ac:dyDescent="0.2">
      <c r="A21" s="111" t="s">
        <v>585</v>
      </c>
      <c r="B21" s="403" t="s">
        <v>564</v>
      </c>
      <c r="C21" s="176" t="s">
        <v>548</v>
      </c>
      <c r="D21" s="872">
        <v>137</v>
      </c>
      <c r="E21" s="54">
        <v>137.33000000000001</v>
      </c>
      <c r="F21" s="285" t="s">
        <v>960</v>
      </c>
      <c r="G21" s="285" t="s">
        <v>960</v>
      </c>
      <c r="H21" s="285" t="s">
        <v>960</v>
      </c>
      <c r="I21" s="285" t="s">
        <v>960</v>
      </c>
      <c r="J21" s="285" t="s">
        <v>982</v>
      </c>
      <c r="K21" s="285" t="s">
        <v>960</v>
      </c>
      <c r="L21" s="285" t="s">
        <v>960</v>
      </c>
      <c r="M21" s="284">
        <v>7.0000000000000007E-2</v>
      </c>
      <c r="N21" s="284" t="s">
        <v>960</v>
      </c>
      <c r="O21" s="263" t="s">
        <v>960</v>
      </c>
      <c r="P21" s="263" t="s">
        <v>960</v>
      </c>
      <c r="Q21" s="263">
        <v>0.2</v>
      </c>
      <c r="R21" s="286">
        <v>5.0000000000000001E-4</v>
      </c>
      <c r="X21" s="269"/>
    </row>
    <row r="22" spans="1:24" ht="11.25" customHeight="1" x14ac:dyDescent="0.2">
      <c r="A22" s="111" t="s">
        <v>964</v>
      </c>
      <c r="B22" s="403" t="s">
        <v>564</v>
      </c>
      <c r="C22" s="176" t="s">
        <v>548</v>
      </c>
      <c r="D22" s="872">
        <v>230</v>
      </c>
      <c r="E22" s="54">
        <v>230</v>
      </c>
      <c r="F22" s="285">
        <v>336.2</v>
      </c>
      <c r="G22" s="285">
        <v>4.3334699999999997E-2</v>
      </c>
      <c r="H22" s="285">
        <v>5.0633000000000003E-6</v>
      </c>
      <c r="I22" s="285">
        <v>3.8</v>
      </c>
      <c r="J22" s="285">
        <v>3.7E-9</v>
      </c>
      <c r="K22" s="285">
        <v>4.9300000000000002E-12</v>
      </c>
      <c r="L22" s="285">
        <v>2.16E-10</v>
      </c>
      <c r="M22" s="284">
        <v>1</v>
      </c>
      <c r="N22" s="284">
        <v>0.1</v>
      </c>
      <c r="O22" s="263" t="s">
        <v>960</v>
      </c>
      <c r="P22" s="263" t="s">
        <v>960</v>
      </c>
      <c r="Q22" s="263">
        <v>0.05</v>
      </c>
      <c r="R22" s="286" t="s">
        <v>960</v>
      </c>
      <c r="X22" s="269"/>
    </row>
    <row r="23" spans="1:24" ht="11.25" customHeight="1" x14ac:dyDescent="0.2">
      <c r="A23" s="111" t="s">
        <v>586</v>
      </c>
      <c r="B23" s="403" t="s">
        <v>562</v>
      </c>
      <c r="C23" s="176" t="s">
        <v>563</v>
      </c>
      <c r="D23" s="869">
        <v>78</v>
      </c>
      <c r="E23" s="54">
        <v>78.11</v>
      </c>
      <c r="F23" s="285">
        <v>150</v>
      </c>
      <c r="G23" s="285">
        <v>0.09</v>
      </c>
      <c r="H23" s="285">
        <v>1.0000000000000001E-5</v>
      </c>
      <c r="I23" s="285">
        <v>1790</v>
      </c>
      <c r="J23" s="285">
        <v>94.8</v>
      </c>
      <c r="K23" s="285">
        <v>5.5999999999999999E-3</v>
      </c>
      <c r="L23" s="285">
        <v>0.25</v>
      </c>
      <c r="M23" s="283">
        <v>1</v>
      </c>
      <c r="N23" s="284" t="s">
        <v>960</v>
      </c>
      <c r="O23" s="263">
        <v>5.5E-2</v>
      </c>
      <c r="P23" s="263">
        <v>7.7999999999999999E-6</v>
      </c>
      <c r="Q23" s="263">
        <v>4.0000000000000001E-3</v>
      </c>
      <c r="R23" s="286">
        <v>0.03</v>
      </c>
      <c r="X23" s="269"/>
    </row>
    <row r="24" spans="1:24" ht="11.25" customHeight="1" x14ac:dyDescent="0.2">
      <c r="A24" s="111" t="s">
        <v>587</v>
      </c>
      <c r="B24" s="403" t="s">
        <v>1024</v>
      </c>
      <c r="C24" s="176" t="s">
        <v>548</v>
      </c>
      <c r="D24" s="869">
        <v>228</v>
      </c>
      <c r="E24" s="54">
        <v>228.3</v>
      </c>
      <c r="F24" s="285">
        <v>176900</v>
      </c>
      <c r="G24" s="285">
        <v>2.5999999999999999E-2</v>
      </c>
      <c r="H24" s="285">
        <v>6.7000000000000002E-6</v>
      </c>
      <c r="I24" s="285">
        <v>9.4000000000000004E-3</v>
      </c>
      <c r="J24" s="285">
        <v>2.1E-7</v>
      </c>
      <c r="K24" s="285">
        <v>1.2E-5</v>
      </c>
      <c r="L24" s="285">
        <v>4.8999999999999998E-4</v>
      </c>
      <c r="M24" s="283">
        <v>1</v>
      </c>
      <c r="N24" s="284">
        <v>0.13</v>
      </c>
      <c r="O24" s="267">
        <v>0.1</v>
      </c>
      <c r="P24" s="267">
        <v>6.0000000000000002E-5</v>
      </c>
      <c r="Q24" s="263" t="s">
        <v>960</v>
      </c>
      <c r="R24" s="287" t="s">
        <v>960</v>
      </c>
      <c r="X24" s="269"/>
    </row>
    <row r="25" spans="1:24" ht="11.25" customHeight="1" x14ac:dyDescent="0.2">
      <c r="A25" s="111" t="s">
        <v>588</v>
      </c>
      <c r="B25" s="403" t="s">
        <v>564</v>
      </c>
      <c r="C25" s="176" t="s">
        <v>548</v>
      </c>
      <c r="D25" s="869">
        <v>252</v>
      </c>
      <c r="E25" s="54">
        <v>252.32</v>
      </c>
      <c r="F25" s="285">
        <v>587400</v>
      </c>
      <c r="G25" s="285">
        <v>4.8000000000000001E-2</v>
      </c>
      <c r="H25" s="285">
        <v>5.5999999999999997E-6</v>
      </c>
      <c r="I25" s="285">
        <v>1.6000000000000001E-3</v>
      </c>
      <c r="J25" s="285">
        <v>5.4999999999999996E-9</v>
      </c>
      <c r="K25" s="285">
        <v>4.5999999999999999E-7</v>
      </c>
      <c r="L25" s="285">
        <v>1.9000000000000001E-5</v>
      </c>
      <c r="M25" s="283">
        <v>1</v>
      </c>
      <c r="N25" s="284">
        <v>0.13</v>
      </c>
      <c r="O25" s="267">
        <v>1</v>
      </c>
      <c r="P25" s="267">
        <v>5.9999999999999995E-4</v>
      </c>
      <c r="Q25" s="267">
        <v>2.9999999999999997E-4</v>
      </c>
      <c r="R25" s="294">
        <v>1.9999999999999999E-6</v>
      </c>
      <c r="X25" s="269"/>
    </row>
    <row r="26" spans="1:24" ht="11.25" customHeight="1" x14ac:dyDescent="0.2">
      <c r="A26" s="111" t="s">
        <v>589</v>
      </c>
      <c r="B26" s="403" t="s">
        <v>564</v>
      </c>
      <c r="C26" s="176" t="s">
        <v>548</v>
      </c>
      <c r="D26" s="869">
        <v>252</v>
      </c>
      <c r="E26" s="54">
        <v>252.32</v>
      </c>
      <c r="F26" s="285">
        <v>599400</v>
      </c>
      <c r="G26" s="285">
        <v>4.8000000000000001E-2</v>
      </c>
      <c r="H26" s="285">
        <v>5.5999999999999997E-6</v>
      </c>
      <c r="I26" s="285">
        <v>1.5E-3</v>
      </c>
      <c r="J26" s="285">
        <v>4.9999999999999998E-7</v>
      </c>
      <c r="K26" s="285">
        <v>6.6000000000000003E-7</v>
      </c>
      <c r="L26" s="285">
        <v>2.6999999999999999E-5</v>
      </c>
      <c r="M26" s="283">
        <v>1</v>
      </c>
      <c r="N26" s="284">
        <v>0.13</v>
      </c>
      <c r="O26" s="267">
        <v>0.1</v>
      </c>
      <c r="P26" s="267">
        <v>6.0000000000000002E-5</v>
      </c>
      <c r="Q26" s="263" t="s">
        <v>960</v>
      </c>
      <c r="R26" s="287" t="s">
        <v>960</v>
      </c>
      <c r="X26" s="269"/>
    </row>
    <row r="27" spans="1:24" ht="11.25" customHeight="1" x14ac:dyDescent="0.2">
      <c r="A27" s="111" t="s">
        <v>590</v>
      </c>
      <c r="B27" s="403" t="s">
        <v>564</v>
      </c>
      <c r="C27" s="176" t="s">
        <v>548</v>
      </c>
      <c r="D27" s="872">
        <v>276</v>
      </c>
      <c r="E27" s="86">
        <v>276</v>
      </c>
      <c r="F27" s="285">
        <v>1600000</v>
      </c>
      <c r="G27" s="285">
        <v>4.8000000000000001E-2</v>
      </c>
      <c r="H27" s="285">
        <v>5.5999999999999997E-6</v>
      </c>
      <c r="I27" s="282">
        <v>2.5999999999999998E-4</v>
      </c>
      <c r="J27" s="282">
        <v>1E-10</v>
      </c>
      <c r="K27" s="285">
        <v>1.4399999999999999E-7</v>
      </c>
      <c r="L27" s="282">
        <v>5.9000000000000003E-6</v>
      </c>
      <c r="M27" s="283">
        <v>1</v>
      </c>
      <c r="N27" s="284">
        <v>0.13</v>
      </c>
      <c r="O27" s="263" t="s">
        <v>960</v>
      </c>
      <c r="P27" s="263" t="s">
        <v>960</v>
      </c>
      <c r="Q27" s="263">
        <v>0.04</v>
      </c>
      <c r="R27" s="287" t="s">
        <v>960</v>
      </c>
      <c r="X27" s="269"/>
    </row>
    <row r="28" spans="1:24" ht="11.25" customHeight="1" x14ac:dyDescent="0.2">
      <c r="A28" s="111" t="s">
        <v>591</v>
      </c>
      <c r="B28" s="403" t="s">
        <v>564</v>
      </c>
      <c r="C28" s="176" t="s">
        <v>548</v>
      </c>
      <c r="D28" s="869">
        <v>252</v>
      </c>
      <c r="E28" s="54">
        <v>252.32</v>
      </c>
      <c r="F28" s="285">
        <v>587400</v>
      </c>
      <c r="G28" s="285">
        <v>4.8000000000000001E-2</v>
      </c>
      <c r="H28" s="285">
        <v>5.5999999999999997E-6</v>
      </c>
      <c r="I28" s="285">
        <v>8.0000000000000004E-4</v>
      </c>
      <c r="J28" s="285">
        <v>9.6999999999999996E-10</v>
      </c>
      <c r="K28" s="285">
        <v>5.7999999999999995E-7</v>
      </c>
      <c r="L28" s="285">
        <v>2.4000000000000001E-5</v>
      </c>
      <c r="M28" s="283">
        <v>1</v>
      </c>
      <c r="N28" s="284">
        <v>0.13</v>
      </c>
      <c r="O28" s="267">
        <v>0.01</v>
      </c>
      <c r="P28" s="267">
        <v>6.0000000000000002E-6</v>
      </c>
      <c r="Q28" s="263" t="s">
        <v>960</v>
      </c>
      <c r="R28" s="287" t="s">
        <v>960</v>
      </c>
      <c r="X28" s="269"/>
    </row>
    <row r="29" spans="1:24" ht="11.25" customHeight="1" x14ac:dyDescent="0.2">
      <c r="A29" s="111" t="s">
        <v>100</v>
      </c>
      <c r="B29" s="403" t="s">
        <v>564</v>
      </c>
      <c r="C29" s="176" t="s">
        <v>548</v>
      </c>
      <c r="D29" s="869">
        <v>9</v>
      </c>
      <c r="E29" s="54">
        <v>9.01</v>
      </c>
      <c r="F29" s="285" t="s">
        <v>960</v>
      </c>
      <c r="G29" s="285" t="s">
        <v>960</v>
      </c>
      <c r="H29" s="285" t="s">
        <v>960</v>
      </c>
      <c r="I29" s="285" t="s">
        <v>960</v>
      </c>
      <c r="J29" s="285" t="s">
        <v>960</v>
      </c>
      <c r="K29" s="285" t="s">
        <v>960</v>
      </c>
      <c r="L29" s="285" t="s">
        <v>960</v>
      </c>
      <c r="M29" s="284">
        <v>7.0000000000000001E-3</v>
      </c>
      <c r="N29" s="284" t="s">
        <v>960</v>
      </c>
      <c r="O29" s="263" t="s">
        <v>960</v>
      </c>
      <c r="P29" s="263">
        <v>2.3999999999999998E-3</v>
      </c>
      <c r="Q29" s="263">
        <v>2E-3</v>
      </c>
      <c r="R29" s="286">
        <v>2.0000000000000002E-5</v>
      </c>
      <c r="X29" s="269"/>
    </row>
    <row r="30" spans="1:24" ht="11.25" customHeight="1" x14ac:dyDescent="0.2">
      <c r="A30" s="111" t="s">
        <v>195</v>
      </c>
      <c r="B30" s="403" t="s">
        <v>562</v>
      </c>
      <c r="C30" s="176" t="s">
        <v>548</v>
      </c>
      <c r="D30" s="869">
        <v>154</v>
      </c>
      <c r="E30" s="54">
        <v>154.21</v>
      </c>
      <c r="F30" s="285">
        <v>5129</v>
      </c>
      <c r="G30" s="285">
        <v>4.7E-2</v>
      </c>
      <c r="H30" s="285">
        <v>7.6000000000000001E-6</v>
      </c>
      <c r="I30" s="285">
        <v>7.48</v>
      </c>
      <c r="J30" s="285">
        <v>8.8999999999999999E-3</v>
      </c>
      <c r="K30" s="285">
        <v>3.1E-4</v>
      </c>
      <c r="L30" s="285">
        <v>1.2999999999999999E-2</v>
      </c>
      <c r="M30" s="283">
        <v>1</v>
      </c>
      <c r="N30" s="284" t="s">
        <v>960</v>
      </c>
      <c r="O30" s="263">
        <v>8.0000000000000002E-3</v>
      </c>
      <c r="P30" s="263" t="s">
        <v>960</v>
      </c>
      <c r="Q30" s="263">
        <v>0.5</v>
      </c>
      <c r="R30" s="286">
        <v>4.0000000000000002E-4</v>
      </c>
      <c r="X30" s="269"/>
    </row>
    <row r="31" spans="1:24" ht="11.25" customHeight="1" x14ac:dyDescent="0.2">
      <c r="A31" s="111" t="s">
        <v>101</v>
      </c>
      <c r="B31" s="403" t="s">
        <v>562</v>
      </c>
      <c r="C31" s="176" t="s">
        <v>563</v>
      </c>
      <c r="D31" s="869">
        <v>143</v>
      </c>
      <c r="E31" s="54">
        <v>143.01</v>
      </c>
      <c r="F31" s="285">
        <v>32.21</v>
      </c>
      <c r="G31" s="285">
        <v>5.7000000000000002E-2</v>
      </c>
      <c r="H31" s="285">
        <v>8.6999999999999997E-6</v>
      </c>
      <c r="I31" s="285">
        <v>17200</v>
      </c>
      <c r="J31" s="285">
        <v>1.55</v>
      </c>
      <c r="K31" s="285">
        <v>1.7E-5</v>
      </c>
      <c r="L31" s="285">
        <v>6.9999999999999999E-4</v>
      </c>
      <c r="M31" s="283">
        <v>1</v>
      </c>
      <c r="N31" s="284" t="s">
        <v>960</v>
      </c>
      <c r="O31" s="263">
        <v>1.1000000000000001</v>
      </c>
      <c r="P31" s="263">
        <v>3.3E-4</v>
      </c>
      <c r="Q31" s="263" t="s">
        <v>960</v>
      </c>
      <c r="R31" s="287" t="s">
        <v>960</v>
      </c>
      <c r="X31" s="269"/>
    </row>
    <row r="32" spans="1:24" ht="11.25" customHeight="1" x14ac:dyDescent="0.2">
      <c r="A32" s="111" t="s">
        <v>927</v>
      </c>
      <c r="B32" s="403" t="s">
        <v>562</v>
      </c>
      <c r="C32" s="176" t="s">
        <v>563</v>
      </c>
      <c r="D32" s="869">
        <v>171</v>
      </c>
      <c r="E32" s="86">
        <v>171</v>
      </c>
      <c r="F32" s="282">
        <v>61</v>
      </c>
      <c r="G32" s="282">
        <v>6.3100000000000003E-2</v>
      </c>
      <c r="H32" s="282">
        <v>6.3999999999999997E-6</v>
      </c>
      <c r="I32" s="282">
        <v>1700</v>
      </c>
      <c r="J32" s="282">
        <v>0.53</v>
      </c>
      <c r="K32" s="282">
        <v>1.13E-4</v>
      </c>
      <c r="L32" s="282">
        <v>4.6299999999999996E-3</v>
      </c>
      <c r="M32" s="283">
        <v>1</v>
      </c>
      <c r="N32" s="284" t="s">
        <v>960</v>
      </c>
      <c r="O32" s="263">
        <v>7.0000000000000007E-2</v>
      </c>
      <c r="P32" s="263">
        <v>1.0000000000000001E-5</v>
      </c>
      <c r="Q32" s="285">
        <v>0.04</v>
      </c>
      <c r="R32" s="287">
        <v>0.14000000000000001</v>
      </c>
      <c r="X32" s="269"/>
    </row>
    <row r="33" spans="1:24" ht="11.25" customHeight="1" x14ac:dyDescent="0.2">
      <c r="A33" s="111" t="s">
        <v>102</v>
      </c>
      <c r="B33" s="403" t="s">
        <v>564</v>
      </c>
      <c r="C33" s="176" t="s">
        <v>548</v>
      </c>
      <c r="D33" s="869">
        <v>391</v>
      </c>
      <c r="E33" s="54">
        <v>390.57</v>
      </c>
      <c r="F33" s="285">
        <v>119600</v>
      </c>
      <c r="G33" s="285">
        <v>1.7000000000000001E-2</v>
      </c>
      <c r="H33" s="285">
        <v>4.1999999999999996E-6</v>
      </c>
      <c r="I33" s="285">
        <v>0.27</v>
      </c>
      <c r="J33" s="285">
        <v>1.4000000000000001E-7</v>
      </c>
      <c r="K33" s="285">
        <v>2.7000000000000001E-7</v>
      </c>
      <c r="L33" s="285">
        <v>1.1E-5</v>
      </c>
      <c r="M33" s="283">
        <v>1</v>
      </c>
      <c r="N33" s="284">
        <v>0.1</v>
      </c>
      <c r="O33" s="263">
        <v>1.4E-2</v>
      </c>
      <c r="P33" s="263">
        <v>2.3999999999999999E-6</v>
      </c>
      <c r="Q33" s="263">
        <v>0.02</v>
      </c>
      <c r="R33" s="287" t="s">
        <v>960</v>
      </c>
      <c r="X33" s="269"/>
    </row>
    <row r="34" spans="1:24" ht="11.25" customHeight="1" x14ac:dyDescent="0.2">
      <c r="A34" s="111" t="s">
        <v>103</v>
      </c>
      <c r="B34" s="403" t="s">
        <v>564</v>
      </c>
      <c r="C34" s="176" t="s">
        <v>548</v>
      </c>
      <c r="D34" s="869">
        <v>14</v>
      </c>
      <c r="E34" s="54">
        <v>13.84</v>
      </c>
      <c r="F34" s="285" t="s">
        <v>960</v>
      </c>
      <c r="G34" s="285" t="s">
        <v>960</v>
      </c>
      <c r="H34" s="285" t="s">
        <v>960</v>
      </c>
      <c r="I34" s="285" t="s">
        <v>960</v>
      </c>
      <c r="J34" s="285" t="s">
        <v>960</v>
      </c>
      <c r="K34" s="285" t="s">
        <v>960</v>
      </c>
      <c r="L34" s="285" t="s">
        <v>960</v>
      </c>
      <c r="M34" s="283">
        <v>1</v>
      </c>
      <c r="N34" s="284" t="s">
        <v>960</v>
      </c>
      <c r="O34" s="263" t="s">
        <v>960</v>
      </c>
      <c r="P34" s="263" t="s">
        <v>960</v>
      </c>
      <c r="Q34" s="263">
        <v>0.2</v>
      </c>
      <c r="R34" s="286">
        <v>0.02</v>
      </c>
      <c r="X34" s="269"/>
    </row>
    <row r="35" spans="1:24" ht="11.25" customHeight="1" x14ac:dyDescent="0.2">
      <c r="A35" s="111" t="s">
        <v>104</v>
      </c>
      <c r="B35" s="403" t="s">
        <v>562</v>
      </c>
      <c r="C35" s="176" t="s">
        <v>563</v>
      </c>
      <c r="D35" s="869">
        <v>164</v>
      </c>
      <c r="E35" s="54">
        <v>163.83000000000001</v>
      </c>
      <c r="F35" s="285">
        <v>31.82</v>
      </c>
      <c r="G35" s="285">
        <v>5.6000000000000001E-2</v>
      </c>
      <c r="H35" s="285">
        <v>1.1E-5</v>
      </c>
      <c r="I35" s="285">
        <v>3032</v>
      </c>
      <c r="J35" s="285">
        <v>50</v>
      </c>
      <c r="K35" s="285">
        <v>2.0999999999999999E-3</v>
      </c>
      <c r="L35" s="285">
        <v>8.6999999999999994E-2</v>
      </c>
      <c r="M35" s="283">
        <v>1</v>
      </c>
      <c r="N35" s="284" t="s">
        <v>960</v>
      </c>
      <c r="O35" s="263">
        <v>6.2E-2</v>
      </c>
      <c r="P35" s="263">
        <v>3.6999999999999998E-5</v>
      </c>
      <c r="Q35" s="263">
        <v>0.02</v>
      </c>
      <c r="R35" s="286">
        <v>0.08</v>
      </c>
      <c r="X35" s="269"/>
    </row>
    <row r="36" spans="1:24" s="137" customFormat="1" ht="12" customHeight="1" x14ac:dyDescent="0.2">
      <c r="A36" s="111" t="s">
        <v>105</v>
      </c>
      <c r="B36" s="403" t="s">
        <v>1024</v>
      </c>
      <c r="C36" s="176" t="s">
        <v>548</v>
      </c>
      <c r="D36" s="869">
        <v>253</v>
      </c>
      <c r="E36" s="54">
        <v>252.73</v>
      </c>
      <c r="F36" s="285">
        <v>31.82</v>
      </c>
      <c r="G36" s="285">
        <v>3.5999999999999997E-2</v>
      </c>
      <c r="H36" s="285">
        <v>1.0000000000000001E-5</v>
      </c>
      <c r="I36" s="285">
        <v>3100</v>
      </c>
      <c r="J36" s="285">
        <v>5.4</v>
      </c>
      <c r="K36" s="285">
        <v>5.4000000000000001E-4</v>
      </c>
      <c r="L36" s="285">
        <v>2.1999999999999999E-2</v>
      </c>
      <c r="M36" s="283">
        <v>1</v>
      </c>
      <c r="N36" s="284" t="s">
        <v>960</v>
      </c>
      <c r="O36" s="263">
        <v>7.9000000000000008E-3</v>
      </c>
      <c r="P36" s="263">
        <v>1.1000000000000001E-6</v>
      </c>
      <c r="Q36" s="263">
        <v>0.02</v>
      </c>
      <c r="R36" s="287" t="s">
        <v>960</v>
      </c>
      <c r="X36" s="269"/>
    </row>
    <row r="37" spans="1:24" ht="11.25" customHeight="1" x14ac:dyDescent="0.2">
      <c r="A37" s="111" t="s">
        <v>106</v>
      </c>
      <c r="B37" s="403" t="s">
        <v>562</v>
      </c>
      <c r="C37" s="176" t="s">
        <v>22</v>
      </c>
      <c r="D37" s="869">
        <v>95</v>
      </c>
      <c r="E37" s="54">
        <v>94.94</v>
      </c>
      <c r="F37" s="285">
        <v>13.22</v>
      </c>
      <c r="G37" s="285">
        <v>0.1</v>
      </c>
      <c r="H37" s="285">
        <v>1.4E-5</v>
      </c>
      <c r="I37" s="285">
        <v>15200</v>
      </c>
      <c r="J37" s="285">
        <v>1616</v>
      </c>
      <c r="K37" s="285">
        <v>7.3000000000000001E-3</v>
      </c>
      <c r="L37" s="285">
        <v>0.3</v>
      </c>
      <c r="M37" s="283">
        <v>1</v>
      </c>
      <c r="N37" s="284" t="s">
        <v>960</v>
      </c>
      <c r="O37" s="263" t="s">
        <v>960</v>
      </c>
      <c r="P37" s="263" t="s">
        <v>960</v>
      </c>
      <c r="Q37" s="263">
        <v>1.4E-3</v>
      </c>
      <c r="R37" s="286">
        <v>5.0000000000000001E-3</v>
      </c>
      <c r="X37" s="269"/>
    </row>
    <row r="38" spans="1:24" ht="11.25" customHeight="1" x14ac:dyDescent="0.2">
      <c r="A38" s="111" t="s">
        <v>107</v>
      </c>
      <c r="B38" s="403" t="s">
        <v>564</v>
      </c>
      <c r="C38" s="176" t="s">
        <v>548</v>
      </c>
      <c r="D38" s="869">
        <v>112</v>
      </c>
      <c r="E38" s="54">
        <v>112.41</v>
      </c>
      <c r="F38" s="285" t="s">
        <v>960</v>
      </c>
      <c r="G38" s="285" t="s">
        <v>960</v>
      </c>
      <c r="H38" s="285" t="s">
        <v>960</v>
      </c>
      <c r="I38" s="285" t="s">
        <v>960</v>
      </c>
      <c r="J38" s="285" t="s">
        <v>960</v>
      </c>
      <c r="K38" s="285" t="s">
        <v>960</v>
      </c>
      <c r="L38" s="285" t="s">
        <v>960</v>
      </c>
      <c r="M38" s="284">
        <v>2.5000000000000001E-2</v>
      </c>
      <c r="N38" s="284">
        <v>1E-3</v>
      </c>
      <c r="O38" s="263" t="s">
        <v>960</v>
      </c>
      <c r="P38" s="263">
        <v>1.8E-3</v>
      </c>
      <c r="Q38" s="263">
        <v>1E-3</v>
      </c>
      <c r="R38" s="286">
        <v>1.0000000000000001E-5</v>
      </c>
      <c r="X38" s="269"/>
    </row>
    <row r="39" spans="1:24" ht="11.25" customHeight="1" x14ac:dyDescent="0.2">
      <c r="A39" s="111" t="s">
        <v>108</v>
      </c>
      <c r="B39" s="403" t="s">
        <v>562</v>
      </c>
      <c r="C39" s="176" t="s">
        <v>563</v>
      </c>
      <c r="D39" s="869">
        <v>154</v>
      </c>
      <c r="E39" s="54">
        <v>153.82</v>
      </c>
      <c r="F39" s="285">
        <v>43.89</v>
      </c>
      <c r="G39" s="285">
        <v>5.7000000000000002E-2</v>
      </c>
      <c r="H39" s="285">
        <v>9.7999999999999993E-6</v>
      </c>
      <c r="I39" s="285">
        <v>793</v>
      </c>
      <c r="J39" s="285">
        <v>115</v>
      </c>
      <c r="K39" s="285">
        <v>2.8000000000000001E-2</v>
      </c>
      <c r="L39" s="285">
        <v>1.1000000000000001</v>
      </c>
      <c r="M39" s="283">
        <v>1</v>
      </c>
      <c r="N39" s="284" t="s">
        <v>960</v>
      </c>
      <c r="O39" s="263">
        <v>7.0000000000000007E-2</v>
      </c>
      <c r="P39" s="263">
        <v>6.0000000000000002E-6</v>
      </c>
      <c r="Q39" s="263">
        <v>4.0000000000000001E-3</v>
      </c>
      <c r="R39" s="286">
        <v>0.1</v>
      </c>
      <c r="X39" s="269"/>
    </row>
    <row r="40" spans="1:24" ht="11.25" customHeight="1" x14ac:dyDescent="0.2">
      <c r="A40" s="111" t="s">
        <v>524</v>
      </c>
      <c r="B40" s="403" t="s">
        <v>1024</v>
      </c>
      <c r="C40" s="176" t="s">
        <v>548</v>
      </c>
      <c r="D40" s="869">
        <v>410</v>
      </c>
      <c r="E40" s="54">
        <v>409.78</v>
      </c>
      <c r="F40" s="285">
        <v>67540</v>
      </c>
      <c r="G40" s="285">
        <v>2.1000000000000001E-2</v>
      </c>
      <c r="H40" s="285">
        <v>5.4E-6</v>
      </c>
      <c r="I40" s="285">
        <v>5.6000000000000001E-2</v>
      </c>
      <c r="J40" s="285">
        <v>1.0000000000000001E-5</v>
      </c>
      <c r="K40" s="285">
        <v>4.8999999999999998E-5</v>
      </c>
      <c r="L40" s="285">
        <v>2E-3</v>
      </c>
      <c r="M40" s="283">
        <v>1</v>
      </c>
      <c r="N40" s="284">
        <v>0.04</v>
      </c>
      <c r="O40" s="263">
        <v>0.35</v>
      </c>
      <c r="P40" s="263">
        <v>1E-4</v>
      </c>
      <c r="Q40" s="263">
        <v>5.0000000000000001E-4</v>
      </c>
      <c r="R40" s="286">
        <v>6.9999999999999999E-4</v>
      </c>
      <c r="X40" s="269"/>
    </row>
    <row r="41" spans="1:24" ht="11.25" customHeight="1" x14ac:dyDescent="0.2">
      <c r="A41" s="111" t="s">
        <v>109</v>
      </c>
      <c r="B41" s="403" t="s">
        <v>564</v>
      </c>
      <c r="C41" s="176" t="s">
        <v>548</v>
      </c>
      <c r="D41" s="869">
        <v>128</v>
      </c>
      <c r="E41" s="54">
        <v>127.57</v>
      </c>
      <c r="F41" s="285">
        <v>112.7</v>
      </c>
      <c r="G41" s="285">
        <v>7.0000000000000007E-2</v>
      </c>
      <c r="H41" s="285">
        <v>1.0000000000000001E-5</v>
      </c>
      <c r="I41" s="285">
        <v>3900</v>
      </c>
      <c r="J41" s="285">
        <v>2.7E-2</v>
      </c>
      <c r="K41" s="285">
        <v>1.1999999999999999E-6</v>
      </c>
      <c r="L41" s="285">
        <v>4.6999999999999997E-5</v>
      </c>
      <c r="M41" s="283">
        <v>1</v>
      </c>
      <c r="N41" s="284">
        <v>0.1</v>
      </c>
      <c r="O41" s="263">
        <v>0.2</v>
      </c>
      <c r="P41" s="263" t="s">
        <v>960</v>
      </c>
      <c r="Q41" s="263">
        <v>4.0000000000000001E-3</v>
      </c>
      <c r="R41" s="287" t="s">
        <v>960</v>
      </c>
      <c r="X41" s="269"/>
    </row>
    <row r="42" spans="1:24" ht="11.25" customHeight="1" x14ac:dyDescent="0.2">
      <c r="A42" s="111" t="s">
        <v>110</v>
      </c>
      <c r="B42" s="403" t="s">
        <v>562</v>
      </c>
      <c r="C42" s="176" t="s">
        <v>563</v>
      </c>
      <c r="D42" s="869">
        <v>113</v>
      </c>
      <c r="E42" s="54">
        <v>112.56</v>
      </c>
      <c r="F42" s="285">
        <v>233.9</v>
      </c>
      <c r="G42" s="285">
        <v>7.1999999999999995E-2</v>
      </c>
      <c r="H42" s="285">
        <v>9.5000000000000005E-6</v>
      </c>
      <c r="I42" s="285">
        <v>498</v>
      </c>
      <c r="J42" s="285">
        <v>11.97</v>
      </c>
      <c r="K42" s="285">
        <v>3.0999999999999999E-3</v>
      </c>
      <c r="L42" s="285">
        <v>0.13</v>
      </c>
      <c r="M42" s="283">
        <v>1</v>
      </c>
      <c r="N42" s="284" t="s">
        <v>960</v>
      </c>
      <c r="O42" s="263" t="s">
        <v>960</v>
      </c>
      <c r="P42" s="263" t="s">
        <v>960</v>
      </c>
      <c r="Q42" s="263">
        <v>0.02</v>
      </c>
      <c r="R42" s="286">
        <v>0.05</v>
      </c>
      <c r="X42" s="269"/>
    </row>
    <row r="43" spans="1:24" ht="11.25" customHeight="1" x14ac:dyDescent="0.2">
      <c r="A43" s="111" t="s">
        <v>669</v>
      </c>
      <c r="B43" s="403" t="s">
        <v>562</v>
      </c>
      <c r="C43" s="176" t="s">
        <v>22</v>
      </c>
      <c r="D43" s="869">
        <v>65</v>
      </c>
      <c r="E43" s="54">
        <v>64.52</v>
      </c>
      <c r="F43" s="285">
        <v>21.73</v>
      </c>
      <c r="G43" s="285">
        <v>0.1</v>
      </c>
      <c r="H43" s="285">
        <v>1.2E-5</v>
      </c>
      <c r="I43" s="285">
        <v>6710</v>
      </c>
      <c r="J43" s="285">
        <v>1008</v>
      </c>
      <c r="K43" s="285">
        <v>1.0999999999999999E-2</v>
      </c>
      <c r="L43" s="285">
        <v>0.45</v>
      </c>
      <c r="M43" s="283">
        <v>1</v>
      </c>
      <c r="N43" s="284" t="s">
        <v>960</v>
      </c>
      <c r="O43" s="263" t="s">
        <v>960</v>
      </c>
      <c r="P43" s="263" t="s">
        <v>960</v>
      </c>
      <c r="Q43" s="263" t="s">
        <v>960</v>
      </c>
      <c r="R43" s="286">
        <v>10</v>
      </c>
      <c r="X43" s="269"/>
    </row>
    <row r="44" spans="1:24" ht="11.25" customHeight="1" x14ac:dyDescent="0.2">
      <c r="A44" s="136" t="s">
        <v>111</v>
      </c>
      <c r="B44" s="403" t="s">
        <v>562</v>
      </c>
      <c r="C44" s="176" t="s">
        <v>563</v>
      </c>
      <c r="D44" s="869">
        <v>119</v>
      </c>
      <c r="E44" s="54">
        <v>119.38</v>
      </c>
      <c r="F44" s="285">
        <v>31.82</v>
      </c>
      <c r="G44" s="285">
        <v>7.6999999999999999E-2</v>
      </c>
      <c r="H44" s="285">
        <v>1.1E-5</v>
      </c>
      <c r="I44" s="285">
        <v>7950</v>
      </c>
      <c r="J44" s="285">
        <v>197</v>
      </c>
      <c r="K44" s="285">
        <v>3.7000000000000002E-3</v>
      </c>
      <c r="L44" s="285">
        <v>0.15</v>
      </c>
      <c r="M44" s="283">
        <v>1</v>
      </c>
      <c r="N44" s="284" t="s">
        <v>960</v>
      </c>
      <c r="O44" s="263">
        <v>3.1E-2</v>
      </c>
      <c r="P44" s="263">
        <v>2.3E-5</v>
      </c>
      <c r="Q44" s="263">
        <v>0.01</v>
      </c>
      <c r="R44" s="286">
        <v>9.8000000000000004E-2</v>
      </c>
      <c r="X44" s="269"/>
    </row>
    <row r="45" spans="1:24" ht="11.25" customHeight="1" x14ac:dyDescent="0.2">
      <c r="A45" s="111" t="s">
        <v>670</v>
      </c>
      <c r="B45" s="403" t="s">
        <v>562</v>
      </c>
      <c r="C45" s="174" t="s">
        <v>22</v>
      </c>
      <c r="D45" s="873">
        <v>50</v>
      </c>
      <c r="E45" s="54">
        <v>50.49</v>
      </c>
      <c r="F45" s="285">
        <v>13.22</v>
      </c>
      <c r="G45" s="285">
        <v>0.12</v>
      </c>
      <c r="H45" s="285">
        <v>1.4E-5</v>
      </c>
      <c r="I45" s="285">
        <v>5320</v>
      </c>
      <c r="J45" s="285">
        <v>4300</v>
      </c>
      <c r="K45" s="285">
        <v>8.8000000000000005E-3</v>
      </c>
      <c r="L45" s="285">
        <v>0.36</v>
      </c>
      <c r="M45" s="283">
        <v>1</v>
      </c>
      <c r="N45" s="284" t="s">
        <v>960</v>
      </c>
      <c r="O45" s="263" t="s">
        <v>960</v>
      </c>
      <c r="P45" s="263" t="s">
        <v>960</v>
      </c>
      <c r="Q45" s="263" t="s">
        <v>960</v>
      </c>
      <c r="R45" s="286">
        <v>0.09</v>
      </c>
      <c r="X45" s="269"/>
    </row>
    <row r="46" spans="1:24" ht="11.25" customHeight="1" x14ac:dyDescent="0.2">
      <c r="A46" s="111" t="s">
        <v>112</v>
      </c>
      <c r="B46" s="403" t="s">
        <v>562</v>
      </c>
      <c r="C46" s="174" t="s">
        <v>563</v>
      </c>
      <c r="D46" s="873">
        <v>129</v>
      </c>
      <c r="E46" s="54">
        <v>128.56</v>
      </c>
      <c r="F46" s="285">
        <v>388</v>
      </c>
      <c r="G46" s="285">
        <v>6.6000000000000003E-2</v>
      </c>
      <c r="H46" s="285">
        <v>9.5000000000000005E-6</v>
      </c>
      <c r="I46" s="285">
        <v>11300</v>
      </c>
      <c r="J46" s="285">
        <v>2.5</v>
      </c>
      <c r="K46" s="285">
        <v>1.1E-5</v>
      </c>
      <c r="L46" s="285">
        <v>4.6000000000000001E-4</v>
      </c>
      <c r="M46" s="283">
        <v>1</v>
      </c>
      <c r="N46" s="284" t="s">
        <v>960</v>
      </c>
      <c r="O46" s="263" t="s">
        <v>960</v>
      </c>
      <c r="P46" s="263" t="s">
        <v>960</v>
      </c>
      <c r="Q46" s="263">
        <v>5.0000000000000001E-3</v>
      </c>
      <c r="R46" s="286">
        <v>0.02</v>
      </c>
      <c r="X46" s="269"/>
    </row>
    <row r="47" spans="1:24" ht="11.25" customHeight="1" x14ac:dyDescent="0.2">
      <c r="A47" s="111" t="s">
        <v>522</v>
      </c>
      <c r="B47" s="403" t="s">
        <v>564</v>
      </c>
      <c r="C47" s="174" t="s">
        <v>548</v>
      </c>
      <c r="D47" s="873">
        <v>52</v>
      </c>
      <c r="E47" s="86">
        <v>52</v>
      </c>
      <c r="F47" s="282" t="s">
        <v>960</v>
      </c>
      <c r="G47" s="282" t="s">
        <v>960</v>
      </c>
      <c r="H47" s="282" t="s">
        <v>960</v>
      </c>
      <c r="I47" s="282" t="s">
        <v>960</v>
      </c>
      <c r="J47" s="282" t="s">
        <v>960</v>
      </c>
      <c r="K47" s="282" t="s">
        <v>960</v>
      </c>
      <c r="L47" s="282" t="s">
        <v>960</v>
      </c>
      <c r="M47" s="283">
        <v>1.2999999999999999E-2</v>
      </c>
      <c r="N47" s="284" t="s">
        <v>960</v>
      </c>
      <c r="O47" s="263" t="s">
        <v>960</v>
      </c>
      <c r="P47" s="263" t="s">
        <v>960</v>
      </c>
      <c r="Q47" s="263" t="s">
        <v>960</v>
      </c>
      <c r="R47" s="287" t="s">
        <v>960</v>
      </c>
      <c r="X47" s="269"/>
    </row>
    <row r="48" spans="1:24" ht="11.25" customHeight="1" x14ac:dyDescent="0.2">
      <c r="A48" s="111" t="s">
        <v>667</v>
      </c>
      <c r="B48" s="403" t="s">
        <v>564</v>
      </c>
      <c r="C48" s="174" t="s">
        <v>548</v>
      </c>
      <c r="D48" s="873">
        <v>52</v>
      </c>
      <c r="E48" s="54">
        <v>52</v>
      </c>
      <c r="F48" s="285" t="s">
        <v>960</v>
      </c>
      <c r="G48" s="285" t="s">
        <v>960</v>
      </c>
      <c r="H48" s="285" t="s">
        <v>960</v>
      </c>
      <c r="I48" s="285" t="s">
        <v>960</v>
      </c>
      <c r="J48" s="285" t="s">
        <v>960</v>
      </c>
      <c r="K48" s="285" t="s">
        <v>960</v>
      </c>
      <c r="L48" s="285" t="s">
        <v>960</v>
      </c>
      <c r="M48" s="284">
        <v>1.2999999999999999E-2</v>
      </c>
      <c r="N48" s="284" t="s">
        <v>960</v>
      </c>
      <c r="O48" s="263" t="s">
        <v>960</v>
      </c>
      <c r="P48" s="263" t="s">
        <v>960</v>
      </c>
      <c r="Q48" s="263">
        <v>1.5</v>
      </c>
      <c r="R48" s="287" t="s">
        <v>960</v>
      </c>
      <c r="X48" s="269"/>
    </row>
    <row r="49" spans="1:24" ht="11.25" customHeight="1" x14ac:dyDescent="0.2">
      <c r="A49" s="111" t="s">
        <v>668</v>
      </c>
      <c r="B49" s="403" t="s">
        <v>564</v>
      </c>
      <c r="C49" s="174" t="s">
        <v>548</v>
      </c>
      <c r="D49" s="873">
        <v>52</v>
      </c>
      <c r="E49" s="86">
        <v>52</v>
      </c>
      <c r="F49" s="285" t="s">
        <v>960</v>
      </c>
      <c r="G49" s="285" t="s">
        <v>960</v>
      </c>
      <c r="H49" s="285" t="s">
        <v>960</v>
      </c>
      <c r="I49" s="285">
        <v>1690000</v>
      </c>
      <c r="J49" s="285" t="s">
        <v>960</v>
      </c>
      <c r="K49" s="285" t="s">
        <v>960</v>
      </c>
      <c r="L49" s="285" t="s">
        <v>960</v>
      </c>
      <c r="M49" s="284">
        <v>2.5000000000000001E-2</v>
      </c>
      <c r="N49" s="284" t="s">
        <v>960</v>
      </c>
      <c r="O49" s="263">
        <v>0.5</v>
      </c>
      <c r="P49" s="263">
        <v>8.4000000000000005E-2</v>
      </c>
      <c r="Q49" s="263">
        <v>3.0000000000000001E-3</v>
      </c>
      <c r="R49" s="286">
        <v>1E-4</v>
      </c>
      <c r="X49" s="269"/>
    </row>
    <row r="50" spans="1:24" ht="11.25" customHeight="1" x14ac:dyDescent="0.2">
      <c r="A50" s="111" t="s">
        <v>113</v>
      </c>
      <c r="B50" s="403" t="s">
        <v>564</v>
      </c>
      <c r="C50" s="174" t="s">
        <v>548</v>
      </c>
      <c r="D50" s="873">
        <v>228</v>
      </c>
      <c r="E50" s="54">
        <v>228.3</v>
      </c>
      <c r="F50" s="285">
        <v>180500</v>
      </c>
      <c r="G50" s="285">
        <v>2.5999999999999999E-2</v>
      </c>
      <c r="H50" s="285">
        <v>6.7000000000000002E-6</v>
      </c>
      <c r="I50" s="285">
        <v>2E-3</v>
      </c>
      <c r="J50" s="285">
        <v>6.2000000000000001E-9</v>
      </c>
      <c r="K50" s="285">
        <v>5.2000000000000002E-6</v>
      </c>
      <c r="L50" s="285">
        <v>2.1000000000000001E-4</v>
      </c>
      <c r="M50" s="283">
        <v>1</v>
      </c>
      <c r="N50" s="284">
        <v>0.13</v>
      </c>
      <c r="O50" s="267">
        <v>1E-3</v>
      </c>
      <c r="P50" s="267">
        <v>5.9999999999999997E-7</v>
      </c>
      <c r="Q50" s="263" t="s">
        <v>960</v>
      </c>
      <c r="R50" s="287" t="s">
        <v>960</v>
      </c>
      <c r="X50" s="269"/>
    </row>
    <row r="51" spans="1:24" ht="11.25" customHeight="1" x14ac:dyDescent="0.2">
      <c r="A51" s="111" t="s">
        <v>114</v>
      </c>
      <c r="B51" s="403" t="s">
        <v>564</v>
      </c>
      <c r="C51" s="174" t="s">
        <v>548</v>
      </c>
      <c r="D51" s="873">
        <v>59</v>
      </c>
      <c r="E51" s="86">
        <v>59</v>
      </c>
      <c r="F51" s="282" t="s">
        <v>960</v>
      </c>
      <c r="G51" s="282" t="s">
        <v>960</v>
      </c>
      <c r="H51" s="282" t="s">
        <v>960</v>
      </c>
      <c r="I51" s="282" t="s">
        <v>960</v>
      </c>
      <c r="J51" s="282" t="s">
        <v>960</v>
      </c>
      <c r="K51" s="282" t="s">
        <v>960</v>
      </c>
      <c r="L51" s="282" t="s">
        <v>960</v>
      </c>
      <c r="M51" s="283">
        <v>1</v>
      </c>
      <c r="N51" s="284" t="s">
        <v>960</v>
      </c>
      <c r="O51" s="263" t="s">
        <v>960</v>
      </c>
      <c r="P51" s="263">
        <v>8.9999999999999993E-3</v>
      </c>
      <c r="Q51" s="285">
        <v>2.9999999999999997E-4</v>
      </c>
      <c r="R51" s="287">
        <v>6.0000000000000002E-6</v>
      </c>
      <c r="X51" s="269"/>
    </row>
    <row r="52" spans="1:24" ht="11.25" customHeight="1" x14ac:dyDescent="0.2">
      <c r="A52" s="111" t="s">
        <v>115</v>
      </c>
      <c r="B52" s="403" t="s">
        <v>564</v>
      </c>
      <c r="C52" s="174" t="s">
        <v>548</v>
      </c>
      <c r="D52" s="873">
        <v>64</v>
      </c>
      <c r="E52" s="54">
        <v>63.55</v>
      </c>
      <c r="F52" s="285" t="s">
        <v>960</v>
      </c>
      <c r="G52" s="285" t="s">
        <v>960</v>
      </c>
      <c r="H52" s="285" t="s">
        <v>960</v>
      </c>
      <c r="I52" s="285" t="s">
        <v>960</v>
      </c>
      <c r="J52" s="285" t="s">
        <v>960</v>
      </c>
      <c r="K52" s="285" t="s">
        <v>960</v>
      </c>
      <c r="L52" s="285" t="s">
        <v>960</v>
      </c>
      <c r="M52" s="283">
        <v>1</v>
      </c>
      <c r="N52" s="284" t="s">
        <v>960</v>
      </c>
      <c r="O52" s="263" t="s">
        <v>960</v>
      </c>
      <c r="P52" s="263" t="s">
        <v>960</v>
      </c>
      <c r="Q52" s="263">
        <v>0.04</v>
      </c>
      <c r="R52" s="287" t="s">
        <v>960</v>
      </c>
      <c r="X52" s="269"/>
    </row>
    <row r="53" spans="1:24" ht="11.25" customHeight="1" x14ac:dyDescent="0.2">
      <c r="A53" s="111" t="s">
        <v>116</v>
      </c>
      <c r="B53" s="403" t="s">
        <v>562</v>
      </c>
      <c r="C53" s="174" t="s">
        <v>548</v>
      </c>
      <c r="D53" s="874">
        <v>27</v>
      </c>
      <c r="E53" s="54">
        <v>27.03</v>
      </c>
      <c r="F53" s="285" t="s">
        <v>960</v>
      </c>
      <c r="G53" s="285">
        <v>0.21</v>
      </c>
      <c r="H53" s="285">
        <v>2.5000000000000001E-5</v>
      </c>
      <c r="I53" s="285">
        <v>95400</v>
      </c>
      <c r="J53" s="285">
        <v>308</v>
      </c>
      <c r="K53" s="285">
        <v>1E-4</v>
      </c>
      <c r="L53" s="285">
        <v>4.1999999999999997E-3</v>
      </c>
      <c r="M53" s="283">
        <v>1</v>
      </c>
      <c r="N53" s="284" t="s">
        <v>960</v>
      </c>
      <c r="O53" s="263" t="s">
        <v>960</v>
      </c>
      <c r="P53" s="263" t="s">
        <v>960</v>
      </c>
      <c r="Q53" s="263">
        <v>5.9999999999999995E-4</v>
      </c>
      <c r="R53" s="287">
        <v>8.0000000000000004E-4</v>
      </c>
      <c r="X53" s="269"/>
    </row>
    <row r="54" spans="1:24" ht="11.25" customHeight="1" x14ac:dyDescent="0.2">
      <c r="A54" s="111" t="s">
        <v>70</v>
      </c>
      <c r="B54" s="403" t="s">
        <v>564</v>
      </c>
      <c r="C54" s="174" t="s">
        <v>548</v>
      </c>
      <c r="D54" s="873">
        <v>222</v>
      </c>
      <c r="E54" s="54">
        <v>222.12</v>
      </c>
      <c r="F54" s="285">
        <v>89.07</v>
      </c>
      <c r="G54" s="285">
        <v>3.1E-2</v>
      </c>
      <c r="H54" s="285">
        <v>8.4999999999999999E-6</v>
      </c>
      <c r="I54" s="285">
        <v>59.7</v>
      </c>
      <c r="J54" s="285">
        <v>4.1000000000000003E-9</v>
      </c>
      <c r="K54" s="285">
        <v>1.9999999999999999E-11</v>
      </c>
      <c r="L54" s="285">
        <v>8.1999999999999996E-10</v>
      </c>
      <c r="M54" s="283">
        <v>1</v>
      </c>
      <c r="N54" s="284">
        <v>1.4999999999999999E-2</v>
      </c>
      <c r="O54" s="263">
        <v>0.11</v>
      </c>
      <c r="P54" s="263" t="s">
        <v>960</v>
      </c>
      <c r="Q54" s="263">
        <v>3.0000000000000001E-3</v>
      </c>
      <c r="R54" s="287" t="s">
        <v>960</v>
      </c>
      <c r="X54" s="269"/>
    </row>
    <row r="55" spans="1:24" ht="11.25" customHeight="1" x14ac:dyDescent="0.2">
      <c r="A55" s="111" t="s">
        <v>71</v>
      </c>
      <c r="B55" s="403" t="s">
        <v>564</v>
      </c>
      <c r="C55" s="174" t="s">
        <v>563</v>
      </c>
      <c r="D55" s="873">
        <v>143</v>
      </c>
      <c r="E55" s="54">
        <v>142.97</v>
      </c>
      <c r="F55" s="285">
        <v>3.2</v>
      </c>
      <c r="G55" s="285">
        <v>0.06</v>
      </c>
      <c r="H55" s="285">
        <v>9.3999999999999998E-6</v>
      </c>
      <c r="I55" s="285">
        <v>502000</v>
      </c>
      <c r="J55" s="285">
        <v>0.15</v>
      </c>
      <c r="K55" s="285">
        <v>5.7000000000000001E-8</v>
      </c>
      <c r="L55" s="285">
        <v>2.3E-6</v>
      </c>
      <c r="M55" s="283">
        <v>1</v>
      </c>
      <c r="N55" s="284">
        <v>0.1</v>
      </c>
      <c r="O55" s="263" t="s">
        <v>960</v>
      </c>
      <c r="P55" s="263" t="s">
        <v>960</v>
      </c>
      <c r="Q55" s="263">
        <v>0.03</v>
      </c>
      <c r="R55" s="287" t="s">
        <v>960</v>
      </c>
      <c r="X55" s="269"/>
    </row>
    <row r="56" spans="1:24" ht="11.25" customHeight="1" x14ac:dyDescent="0.2">
      <c r="A56" s="111" t="s">
        <v>117</v>
      </c>
      <c r="B56" s="403" t="s">
        <v>564</v>
      </c>
      <c r="C56" s="174" t="s">
        <v>548</v>
      </c>
      <c r="D56" s="873">
        <v>278</v>
      </c>
      <c r="E56" s="54">
        <v>278.36</v>
      </c>
      <c r="F56" s="285">
        <v>1912000</v>
      </c>
      <c r="G56" s="285">
        <v>4.4999999999999998E-2</v>
      </c>
      <c r="H56" s="285">
        <v>5.2000000000000002E-6</v>
      </c>
      <c r="I56" s="285">
        <v>2.5000000000000001E-3</v>
      </c>
      <c r="J56" s="285">
        <v>9.5999999999999999E-10</v>
      </c>
      <c r="K56" s="285">
        <v>1.4000000000000001E-7</v>
      </c>
      <c r="L56" s="285">
        <v>5.8000000000000004E-6</v>
      </c>
      <c r="M56" s="283">
        <v>1</v>
      </c>
      <c r="N56" s="284">
        <v>0.13</v>
      </c>
      <c r="O56" s="267">
        <v>1</v>
      </c>
      <c r="P56" s="267">
        <v>5.9999999999999995E-4</v>
      </c>
      <c r="Q56" s="263" t="s">
        <v>960</v>
      </c>
      <c r="R56" s="287" t="s">
        <v>960</v>
      </c>
      <c r="X56" s="269"/>
    </row>
    <row r="57" spans="1:24" ht="11.25" customHeight="1" x14ac:dyDescent="0.2">
      <c r="A57" s="111" t="s">
        <v>311</v>
      </c>
      <c r="B57" s="403" t="s">
        <v>562</v>
      </c>
      <c r="C57" s="174" t="s">
        <v>563</v>
      </c>
      <c r="D57" s="873">
        <v>236</v>
      </c>
      <c r="E57" s="86">
        <v>199</v>
      </c>
      <c r="F57" s="285">
        <v>115.8</v>
      </c>
      <c r="G57" s="285">
        <v>3.2000000000000001E-2</v>
      </c>
      <c r="H57" s="285">
        <v>8.8999999999999995E-6</v>
      </c>
      <c r="I57" s="285">
        <v>1230</v>
      </c>
      <c r="J57" s="285">
        <v>0.57999999999999996</v>
      </c>
      <c r="K57" s="285">
        <v>1.4999999999999999E-4</v>
      </c>
      <c r="L57" s="285">
        <v>6.0000000000000001E-3</v>
      </c>
      <c r="M57" s="283">
        <v>1</v>
      </c>
      <c r="N57" s="284" t="s">
        <v>960</v>
      </c>
      <c r="O57" s="263">
        <v>0.8</v>
      </c>
      <c r="P57" s="263">
        <v>6.0000000000000001E-3</v>
      </c>
      <c r="Q57" s="263">
        <v>2.0000000000000001E-4</v>
      </c>
      <c r="R57" s="286">
        <v>2.0000000000000001E-4</v>
      </c>
      <c r="X57" s="269"/>
    </row>
    <row r="58" spans="1:24" ht="11.25" customHeight="1" x14ac:dyDescent="0.2">
      <c r="A58" s="111" t="s">
        <v>118</v>
      </c>
      <c r="B58" s="403" t="s">
        <v>562</v>
      </c>
      <c r="C58" s="174" t="s">
        <v>548</v>
      </c>
      <c r="D58" s="873">
        <v>208</v>
      </c>
      <c r="E58" s="86">
        <v>199</v>
      </c>
      <c r="F58" s="285">
        <v>31.82</v>
      </c>
      <c r="G58" s="285">
        <v>3.6999999999999998E-2</v>
      </c>
      <c r="H58" s="285">
        <v>1.1E-5</v>
      </c>
      <c r="I58" s="285">
        <v>2700</v>
      </c>
      <c r="J58" s="285">
        <v>5.54</v>
      </c>
      <c r="K58" s="285">
        <v>7.7999999999999999E-4</v>
      </c>
      <c r="L58" s="285">
        <v>3.2000000000000001E-2</v>
      </c>
      <c r="M58" s="283">
        <v>1</v>
      </c>
      <c r="N58" s="284" t="s">
        <v>960</v>
      </c>
      <c r="O58" s="263">
        <v>8.4000000000000005E-2</v>
      </c>
      <c r="P58" s="263" t="s">
        <v>960</v>
      </c>
      <c r="Q58" s="263">
        <v>0.02</v>
      </c>
      <c r="R58" s="286">
        <v>0.08</v>
      </c>
      <c r="X58" s="269"/>
    </row>
    <row r="59" spans="1:24" ht="11.25" customHeight="1" x14ac:dyDescent="0.2">
      <c r="A59" s="111" t="s">
        <v>431</v>
      </c>
      <c r="B59" s="403" t="s">
        <v>562</v>
      </c>
      <c r="C59" s="174" t="s">
        <v>548</v>
      </c>
      <c r="D59" s="873">
        <v>188</v>
      </c>
      <c r="E59" s="54">
        <v>187.86</v>
      </c>
      <c r="F59" s="285">
        <v>39.6</v>
      </c>
      <c r="G59" s="285">
        <v>4.2999999999999997E-2</v>
      </c>
      <c r="H59" s="285">
        <v>1.0000000000000001E-5</v>
      </c>
      <c r="I59" s="285">
        <v>3910</v>
      </c>
      <c r="J59" s="285">
        <v>11.2</v>
      </c>
      <c r="K59" s="285">
        <v>6.4999999999999997E-4</v>
      </c>
      <c r="L59" s="285">
        <v>2.7E-2</v>
      </c>
      <c r="M59" s="283">
        <v>1</v>
      </c>
      <c r="N59" s="284" t="s">
        <v>960</v>
      </c>
      <c r="O59" s="263">
        <v>2</v>
      </c>
      <c r="P59" s="263">
        <v>5.9999999999999995E-4</v>
      </c>
      <c r="Q59" s="263">
        <v>8.9999999999999993E-3</v>
      </c>
      <c r="R59" s="286">
        <v>8.9999999999999993E-3</v>
      </c>
      <c r="X59" s="269"/>
    </row>
    <row r="60" spans="1:24" ht="11.25" customHeight="1" x14ac:dyDescent="0.2">
      <c r="A60" s="111" t="s">
        <v>119</v>
      </c>
      <c r="B60" s="403" t="s">
        <v>562</v>
      </c>
      <c r="C60" s="174" t="s">
        <v>563</v>
      </c>
      <c r="D60" s="873">
        <v>147</v>
      </c>
      <c r="E60" s="54">
        <v>147</v>
      </c>
      <c r="F60" s="285">
        <v>382.9</v>
      </c>
      <c r="G60" s="285">
        <v>5.6000000000000001E-2</v>
      </c>
      <c r="H60" s="285">
        <v>8.8999999999999995E-6</v>
      </c>
      <c r="I60" s="285">
        <v>156</v>
      </c>
      <c r="J60" s="285">
        <v>1.36</v>
      </c>
      <c r="K60" s="285">
        <v>1.9E-3</v>
      </c>
      <c r="L60" s="285">
        <v>7.8E-2</v>
      </c>
      <c r="M60" s="283">
        <v>1</v>
      </c>
      <c r="N60" s="284" t="s">
        <v>960</v>
      </c>
      <c r="O60" s="263" t="s">
        <v>960</v>
      </c>
      <c r="P60" s="263" t="s">
        <v>960</v>
      </c>
      <c r="Q60" s="263">
        <v>0.09</v>
      </c>
      <c r="R60" s="286">
        <v>0.2</v>
      </c>
      <c r="X60" s="269"/>
    </row>
    <row r="61" spans="1:24" ht="11.25" customHeight="1" x14ac:dyDescent="0.2">
      <c r="A61" s="111" t="s">
        <v>188</v>
      </c>
      <c r="B61" s="403" t="s">
        <v>562</v>
      </c>
      <c r="C61" s="174" t="s">
        <v>563</v>
      </c>
      <c r="D61" s="873">
        <v>147</v>
      </c>
      <c r="E61" s="86">
        <v>147</v>
      </c>
      <c r="F61" s="282">
        <v>617</v>
      </c>
      <c r="G61" s="282">
        <v>6.9000000000000006E-2</v>
      </c>
      <c r="H61" s="282">
        <v>7.9000000000000006E-6</v>
      </c>
      <c r="I61" s="282">
        <v>156</v>
      </c>
      <c r="J61" s="282">
        <v>2.15</v>
      </c>
      <c r="K61" s="282">
        <v>1.9E-3</v>
      </c>
      <c r="L61" s="282">
        <v>7.7899999999999997E-2</v>
      </c>
      <c r="M61" s="283">
        <v>1</v>
      </c>
      <c r="N61" s="284" t="s">
        <v>960</v>
      </c>
      <c r="O61" s="263" t="s">
        <v>960</v>
      </c>
      <c r="P61" s="263" t="s">
        <v>960</v>
      </c>
      <c r="Q61" s="285">
        <v>0.03</v>
      </c>
      <c r="R61" s="286">
        <v>0.12</v>
      </c>
      <c r="X61" s="269"/>
    </row>
    <row r="62" spans="1:24" ht="11.25" customHeight="1" x14ac:dyDescent="0.2">
      <c r="A62" s="111" t="s">
        <v>189</v>
      </c>
      <c r="B62" s="403" t="s">
        <v>562</v>
      </c>
      <c r="C62" s="174" t="s">
        <v>548</v>
      </c>
      <c r="D62" s="873">
        <v>147</v>
      </c>
      <c r="E62" s="54">
        <v>147</v>
      </c>
      <c r="F62" s="285">
        <v>375.3</v>
      </c>
      <c r="G62" s="285">
        <v>5.5E-2</v>
      </c>
      <c r="H62" s="285">
        <v>8.6999999999999997E-6</v>
      </c>
      <c r="I62" s="285">
        <v>81.3</v>
      </c>
      <c r="J62" s="285">
        <v>1.74</v>
      </c>
      <c r="K62" s="285">
        <v>2.3999999999999998E-3</v>
      </c>
      <c r="L62" s="285">
        <v>9.9000000000000005E-2</v>
      </c>
      <c r="M62" s="283">
        <v>1</v>
      </c>
      <c r="N62" s="284" t="s">
        <v>960</v>
      </c>
      <c r="O62" s="263">
        <v>5.4000000000000003E-3</v>
      </c>
      <c r="P62" s="263">
        <v>1.1E-5</v>
      </c>
      <c r="Q62" s="263">
        <v>7.0000000000000007E-2</v>
      </c>
      <c r="R62" s="286">
        <v>0.8</v>
      </c>
      <c r="X62" s="269"/>
    </row>
    <row r="63" spans="1:24" ht="11.25" customHeight="1" x14ac:dyDescent="0.2">
      <c r="A63" s="111" t="s">
        <v>190</v>
      </c>
      <c r="B63" s="403" t="s">
        <v>564</v>
      </c>
      <c r="C63" s="174" t="s">
        <v>548</v>
      </c>
      <c r="D63" s="873">
        <v>253</v>
      </c>
      <c r="E63" s="54">
        <v>253.13</v>
      </c>
      <c r="F63" s="285">
        <v>3190</v>
      </c>
      <c r="G63" s="285">
        <v>4.7E-2</v>
      </c>
      <c r="H63" s="285">
        <v>5.4999999999999999E-6</v>
      </c>
      <c r="I63" s="285">
        <v>3.1</v>
      </c>
      <c r="J63" s="285">
        <v>2.6E-7</v>
      </c>
      <c r="K63" s="285">
        <v>2.8E-11</v>
      </c>
      <c r="L63" s="285">
        <v>1.2E-9</v>
      </c>
      <c r="M63" s="283">
        <v>1</v>
      </c>
      <c r="N63" s="284">
        <v>0.1</v>
      </c>
      <c r="O63" s="263">
        <v>0.45</v>
      </c>
      <c r="P63" s="263">
        <v>3.4000000000000002E-4</v>
      </c>
      <c r="Q63" s="263" t="s">
        <v>960</v>
      </c>
      <c r="R63" s="287" t="s">
        <v>960</v>
      </c>
      <c r="X63" s="269"/>
    </row>
    <row r="64" spans="1:24" ht="11.25" customHeight="1" x14ac:dyDescent="0.2">
      <c r="A64" s="111" t="s">
        <v>286</v>
      </c>
      <c r="B64" s="403" t="s">
        <v>564</v>
      </c>
      <c r="C64" s="174" t="s">
        <v>548</v>
      </c>
      <c r="D64" s="873">
        <v>320</v>
      </c>
      <c r="E64" s="54">
        <v>320.05</v>
      </c>
      <c r="F64" s="285">
        <v>117500</v>
      </c>
      <c r="G64" s="285">
        <v>4.1000000000000002E-2</v>
      </c>
      <c r="H64" s="285">
        <v>4.6999999999999999E-6</v>
      </c>
      <c r="I64" s="285">
        <v>0.09</v>
      </c>
      <c r="J64" s="285">
        <v>1.3999999999999999E-6</v>
      </c>
      <c r="K64" s="285">
        <v>6.6000000000000003E-6</v>
      </c>
      <c r="L64" s="285">
        <v>2.7E-4</v>
      </c>
      <c r="M64" s="283">
        <v>1</v>
      </c>
      <c r="N64" s="284">
        <v>0.1</v>
      </c>
      <c r="O64" s="263">
        <v>0.24</v>
      </c>
      <c r="P64" s="263">
        <v>6.8999999999999997E-5</v>
      </c>
      <c r="Q64" s="263" t="s">
        <v>960</v>
      </c>
      <c r="R64" s="287" t="s">
        <v>960</v>
      </c>
      <c r="X64" s="269"/>
    </row>
    <row r="65" spans="1:24" ht="11.25" customHeight="1" x14ac:dyDescent="0.2">
      <c r="A65" s="111" t="s">
        <v>287</v>
      </c>
      <c r="B65" s="403" t="s">
        <v>1024</v>
      </c>
      <c r="C65" s="174" t="s">
        <v>548</v>
      </c>
      <c r="D65" s="873">
        <v>318</v>
      </c>
      <c r="E65" s="54">
        <v>318.02999999999997</v>
      </c>
      <c r="F65" s="285">
        <v>117500</v>
      </c>
      <c r="G65" s="285">
        <v>2.3E-2</v>
      </c>
      <c r="H65" s="285">
        <v>5.9000000000000003E-6</v>
      </c>
      <c r="I65" s="285">
        <v>0.04</v>
      </c>
      <c r="J65" s="285">
        <v>6.0000000000000002E-6</v>
      </c>
      <c r="K65" s="285">
        <v>4.1999999999999998E-5</v>
      </c>
      <c r="L65" s="285">
        <v>1.6999999999999999E-3</v>
      </c>
      <c r="M65" s="283">
        <v>1</v>
      </c>
      <c r="N65" s="284" t="s">
        <v>960</v>
      </c>
      <c r="O65" s="263">
        <v>0.34</v>
      </c>
      <c r="P65" s="263">
        <v>9.7E-5</v>
      </c>
      <c r="Q65" s="263" t="s">
        <v>960</v>
      </c>
      <c r="R65" s="287" t="s">
        <v>960</v>
      </c>
      <c r="X65" s="269"/>
    </row>
    <row r="66" spans="1:24" ht="11.25" customHeight="1" x14ac:dyDescent="0.2">
      <c r="A66" s="111" t="s">
        <v>288</v>
      </c>
      <c r="B66" s="403" t="s">
        <v>564</v>
      </c>
      <c r="C66" s="174" t="s">
        <v>548</v>
      </c>
      <c r="D66" s="873">
        <v>354</v>
      </c>
      <c r="E66" s="54">
        <v>354.49</v>
      </c>
      <c r="F66" s="285">
        <v>168600</v>
      </c>
      <c r="G66" s="285">
        <v>3.7999999999999999E-2</v>
      </c>
      <c r="H66" s="285">
        <v>4.4000000000000002E-6</v>
      </c>
      <c r="I66" s="285">
        <v>5.4999999999999997E-3</v>
      </c>
      <c r="J66" s="285">
        <v>1.6E-7</v>
      </c>
      <c r="K66" s="285">
        <v>8.3000000000000002E-6</v>
      </c>
      <c r="L66" s="285">
        <v>3.4000000000000002E-4</v>
      </c>
      <c r="M66" s="283">
        <v>1</v>
      </c>
      <c r="N66" s="284">
        <v>0.03</v>
      </c>
      <c r="O66" s="263">
        <v>0.34</v>
      </c>
      <c r="P66" s="263">
        <v>9.7E-5</v>
      </c>
      <c r="Q66" s="263">
        <v>5.0000000000000001E-4</v>
      </c>
      <c r="R66" s="287" t="s">
        <v>960</v>
      </c>
      <c r="X66" s="269"/>
    </row>
    <row r="67" spans="1:24" ht="11.25" customHeight="1" x14ac:dyDescent="0.2">
      <c r="A67" s="111" t="s">
        <v>196</v>
      </c>
      <c r="B67" s="403" t="s">
        <v>562</v>
      </c>
      <c r="C67" s="174" t="s">
        <v>563</v>
      </c>
      <c r="D67" s="873">
        <v>99</v>
      </c>
      <c r="E67" s="54">
        <v>98.96</v>
      </c>
      <c r="F67" s="285">
        <v>31.82</v>
      </c>
      <c r="G67" s="285">
        <v>8.4000000000000005E-2</v>
      </c>
      <c r="H67" s="285">
        <v>1.1E-5</v>
      </c>
      <c r="I67" s="285">
        <v>5040</v>
      </c>
      <c r="J67" s="285">
        <v>227.3</v>
      </c>
      <c r="K67" s="285">
        <v>5.5999999999999999E-3</v>
      </c>
      <c r="L67" s="285">
        <v>0.23</v>
      </c>
      <c r="M67" s="283">
        <v>1</v>
      </c>
      <c r="N67" s="284" t="s">
        <v>960</v>
      </c>
      <c r="O67" s="263">
        <v>5.7000000000000002E-3</v>
      </c>
      <c r="P67" s="263">
        <v>1.5999999999999999E-6</v>
      </c>
      <c r="Q67" s="263">
        <v>0.2</v>
      </c>
      <c r="R67" s="286">
        <v>0.8</v>
      </c>
      <c r="X67" s="269"/>
    </row>
    <row r="68" spans="1:24" ht="11.25" customHeight="1" x14ac:dyDescent="0.2">
      <c r="A68" s="111" t="s">
        <v>197</v>
      </c>
      <c r="B68" s="403" t="s">
        <v>562</v>
      </c>
      <c r="C68" s="174" t="s">
        <v>563</v>
      </c>
      <c r="D68" s="873">
        <v>99</v>
      </c>
      <c r="E68" s="54">
        <v>98.96</v>
      </c>
      <c r="F68" s="285">
        <v>39.6</v>
      </c>
      <c r="G68" s="285">
        <v>8.5999999999999993E-2</v>
      </c>
      <c r="H68" s="285">
        <v>1.1E-5</v>
      </c>
      <c r="I68" s="285">
        <v>8600</v>
      </c>
      <c r="J68" s="285">
        <v>79</v>
      </c>
      <c r="K68" s="285">
        <v>1.1999999999999999E-3</v>
      </c>
      <c r="L68" s="285">
        <v>4.8000000000000001E-2</v>
      </c>
      <c r="M68" s="283">
        <v>1</v>
      </c>
      <c r="N68" s="284" t="s">
        <v>960</v>
      </c>
      <c r="O68" s="263">
        <v>9.0999999999999998E-2</v>
      </c>
      <c r="P68" s="263">
        <v>2.5999999999999998E-5</v>
      </c>
      <c r="Q68" s="263">
        <v>6.0000000000000001E-3</v>
      </c>
      <c r="R68" s="286">
        <v>7.0000000000000001E-3</v>
      </c>
      <c r="X68" s="269"/>
    </row>
    <row r="69" spans="1:24" ht="11.25" customHeight="1" x14ac:dyDescent="0.2">
      <c r="A69" s="111" t="s">
        <v>243</v>
      </c>
      <c r="B69" s="403" t="s">
        <v>562</v>
      </c>
      <c r="C69" s="174" t="s">
        <v>563</v>
      </c>
      <c r="D69" s="873">
        <v>97</v>
      </c>
      <c r="E69" s="54">
        <v>96.94</v>
      </c>
      <c r="F69" s="285">
        <v>31.82</v>
      </c>
      <c r="G69" s="285">
        <v>8.5999999999999993E-2</v>
      </c>
      <c r="H69" s="285">
        <v>1.1E-5</v>
      </c>
      <c r="I69" s="285">
        <v>2420</v>
      </c>
      <c r="J69" s="285">
        <v>600</v>
      </c>
      <c r="K69" s="285">
        <v>2.5999999999999999E-2</v>
      </c>
      <c r="L69" s="285">
        <v>1.1000000000000001</v>
      </c>
      <c r="M69" s="283">
        <v>1</v>
      </c>
      <c r="N69" s="284" t="s">
        <v>960</v>
      </c>
      <c r="O69" s="263" t="s">
        <v>960</v>
      </c>
      <c r="P69" s="263" t="s">
        <v>960</v>
      </c>
      <c r="Q69" s="263">
        <v>0.05</v>
      </c>
      <c r="R69" s="286">
        <v>0.2</v>
      </c>
      <c r="X69" s="269"/>
    </row>
    <row r="70" spans="1:24" ht="11.25" customHeight="1" x14ac:dyDescent="0.2">
      <c r="A70" s="111" t="s">
        <v>244</v>
      </c>
      <c r="B70" s="403" t="s">
        <v>562</v>
      </c>
      <c r="C70" s="174" t="s">
        <v>563</v>
      </c>
      <c r="D70" s="873">
        <v>97</v>
      </c>
      <c r="E70" s="54">
        <v>96.94</v>
      </c>
      <c r="F70" s="285">
        <v>39.6</v>
      </c>
      <c r="G70" s="285">
        <v>8.7999999999999995E-2</v>
      </c>
      <c r="H70" s="285">
        <v>1.1E-5</v>
      </c>
      <c r="I70" s="285">
        <v>6410</v>
      </c>
      <c r="J70" s="285">
        <v>200</v>
      </c>
      <c r="K70" s="285">
        <v>4.1000000000000003E-3</v>
      </c>
      <c r="L70" s="285">
        <v>0.17</v>
      </c>
      <c r="M70" s="283">
        <v>1</v>
      </c>
      <c r="N70" s="284" t="s">
        <v>960</v>
      </c>
      <c r="O70" s="263" t="s">
        <v>960</v>
      </c>
      <c r="P70" s="263" t="s">
        <v>960</v>
      </c>
      <c r="Q70" s="263">
        <v>2E-3</v>
      </c>
      <c r="R70" s="286">
        <v>8.0000000000000002E-3</v>
      </c>
      <c r="X70" s="269"/>
    </row>
    <row r="71" spans="1:24" ht="11.25" customHeight="1" x14ac:dyDescent="0.2">
      <c r="A71" s="111" t="s">
        <v>191</v>
      </c>
      <c r="B71" s="403" t="s">
        <v>562</v>
      </c>
      <c r="C71" s="174" t="s">
        <v>563</v>
      </c>
      <c r="D71" s="873">
        <v>97</v>
      </c>
      <c r="E71" s="54">
        <v>96.94</v>
      </c>
      <c r="F71" s="285">
        <v>39.6</v>
      </c>
      <c r="G71" s="285">
        <v>8.7999999999999995E-2</v>
      </c>
      <c r="H71" s="285">
        <v>1.1E-5</v>
      </c>
      <c r="I71" s="285">
        <v>4520</v>
      </c>
      <c r="J71" s="285">
        <v>331</v>
      </c>
      <c r="K71" s="285">
        <v>9.4000000000000004E-3</v>
      </c>
      <c r="L71" s="285">
        <v>0.38</v>
      </c>
      <c r="M71" s="283">
        <v>1</v>
      </c>
      <c r="N71" s="284" t="s">
        <v>960</v>
      </c>
      <c r="O71" s="263" t="s">
        <v>960</v>
      </c>
      <c r="P71" s="263" t="s">
        <v>960</v>
      </c>
      <c r="Q71" s="263">
        <v>0.02</v>
      </c>
      <c r="R71" s="286">
        <v>0.08</v>
      </c>
      <c r="X71" s="269"/>
    </row>
    <row r="72" spans="1:24" ht="11.25" customHeight="1" x14ac:dyDescent="0.2">
      <c r="A72" s="111" t="s">
        <v>805</v>
      </c>
      <c r="B72" s="403" t="s">
        <v>564</v>
      </c>
      <c r="C72" s="174" t="s">
        <v>548</v>
      </c>
      <c r="D72" s="873">
        <v>163</v>
      </c>
      <c r="E72" s="54">
        <v>163</v>
      </c>
      <c r="F72" s="285">
        <v>147</v>
      </c>
      <c r="G72" s="285">
        <v>4.9000000000000002E-2</v>
      </c>
      <c r="H72" s="285">
        <v>8.6999999999999997E-6</v>
      </c>
      <c r="I72" s="285">
        <v>5550</v>
      </c>
      <c r="J72" s="285">
        <v>0.09</v>
      </c>
      <c r="K72" s="285">
        <v>4.3000000000000003E-6</v>
      </c>
      <c r="L72" s="285">
        <v>1.8000000000000001E-4</v>
      </c>
      <c r="M72" s="283">
        <v>1</v>
      </c>
      <c r="N72" s="284">
        <v>0.1</v>
      </c>
      <c r="O72" s="263" t="s">
        <v>960</v>
      </c>
      <c r="P72" s="263" t="s">
        <v>960</v>
      </c>
      <c r="Q72" s="263">
        <v>3.0000000000000001E-3</v>
      </c>
      <c r="R72" s="287" t="s">
        <v>960</v>
      </c>
      <c r="X72" s="269"/>
    </row>
    <row r="73" spans="1:24" ht="11.25" customHeight="1" x14ac:dyDescent="0.2">
      <c r="A73" s="111" t="s">
        <v>72</v>
      </c>
      <c r="B73" s="403" t="s">
        <v>564</v>
      </c>
      <c r="C73" s="174" t="s">
        <v>548</v>
      </c>
      <c r="D73" s="873">
        <v>221</v>
      </c>
      <c r="E73" s="54">
        <v>221.04</v>
      </c>
      <c r="F73" s="285">
        <v>29.63</v>
      </c>
      <c r="G73" s="285">
        <v>2.8000000000000001E-2</v>
      </c>
      <c r="H73" s="285">
        <v>7.3000000000000004E-6</v>
      </c>
      <c r="I73" s="285">
        <v>677</v>
      </c>
      <c r="J73" s="285">
        <v>8.2999999999999998E-5</v>
      </c>
      <c r="K73" s="285">
        <v>3.5000000000000002E-8</v>
      </c>
      <c r="L73" s="285">
        <v>1.3999999999999999E-6</v>
      </c>
      <c r="M73" s="283">
        <v>1</v>
      </c>
      <c r="N73" s="284">
        <v>0.05</v>
      </c>
      <c r="O73" s="263" t="s">
        <v>960</v>
      </c>
      <c r="P73" s="263" t="s">
        <v>960</v>
      </c>
      <c r="Q73" s="263">
        <v>0.01</v>
      </c>
      <c r="R73" s="287" t="s">
        <v>960</v>
      </c>
      <c r="X73" s="269"/>
    </row>
    <row r="74" spans="1:24" ht="11.25" customHeight="1" x14ac:dyDescent="0.2">
      <c r="A74" s="111" t="s">
        <v>806</v>
      </c>
      <c r="B74" s="403" t="s">
        <v>562</v>
      </c>
      <c r="C74" s="174" t="s">
        <v>563</v>
      </c>
      <c r="D74" s="873">
        <v>113</v>
      </c>
      <c r="E74" s="54">
        <v>112.99</v>
      </c>
      <c r="F74" s="285">
        <v>60.7</v>
      </c>
      <c r="G74" s="285">
        <v>7.2999999999999995E-2</v>
      </c>
      <c r="H74" s="285">
        <v>9.7000000000000003E-6</v>
      </c>
      <c r="I74" s="285">
        <v>2800</v>
      </c>
      <c r="J74" s="285">
        <v>53.3</v>
      </c>
      <c r="K74" s="285">
        <v>2.8E-3</v>
      </c>
      <c r="L74" s="285">
        <v>0.12</v>
      </c>
      <c r="M74" s="283">
        <v>1</v>
      </c>
      <c r="N74" s="284" t="s">
        <v>960</v>
      </c>
      <c r="O74" s="263">
        <v>3.6999999999999998E-2</v>
      </c>
      <c r="P74" s="267">
        <v>3.7000000000000002E-6</v>
      </c>
      <c r="Q74" s="263">
        <v>0.04</v>
      </c>
      <c r="R74" s="286">
        <v>4.0000000000000001E-3</v>
      </c>
      <c r="X74" s="269"/>
    </row>
    <row r="75" spans="1:24" ht="11.25" customHeight="1" x14ac:dyDescent="0.2">
      <c r="A75" s="111" t="s">
        <v>245</v>
      </c>
      <c r="B75" s="403" t="s">
        <v>562</v>
      </c>
      <c r="C75" s="174" t="s">
        <v>563</v>
      </c>
      <c r="D75" s="873">
        <v>111</v>
      </c>
      <c r="E75" s="54">
        <v>110.97</v>
      </c>
      <c r="F75" s="285">
        <v>72.17</v>
      </c>
      <c r="G75" s="285">
        <v>7.5999999999999998E-2</v>
      </c>
      <c r="H75" s="285">
        <v>1.0000000000000001E-5</v>
      </c>
      <c r="I75" s="285">
        <v>2800</v>
      </c>
      <c r="J75" s="285">
        <v>34</v>
      </c>
      <c r="K75" s="285">
        <v>3.5999999999999999E-3</v>
      </c>
      <c r="L75" s="285">
        <v>0.15</v>
      </c>
      <c r="M75" s="283">
        <v>1</v>
      </c>
      <c r="N75" s="284" t="s">
        <v>960</v>
      </c>
      <c r="O75" s="263">
        <v>0.1</v>
      </c>
      <c r="P75" s="263">
        <v>3.9999999999999998E-6</v>
      </c>
      <c r="Q75" s="263">
        <v>0.03</v>
      </c>
      <c r="R75" s="286">
        <v>0.02</v>
      </c>
      <c r="X75" s="269"/>
    </row>
    <row r="76" spans="1:24" ht="11.25" customHeight="1" x14ac:dyDescent="0.2">
      <c r="A76" s="111" t="s">
        <v>807</v>
      </c>
      <c r="B76" s="403" t="s">
        <v>564</v>
      </c>
      <c r="C76" s="174" t="s">
        <v>548</v>
      </c>
      <c r="D76" s="873">
        <v>381</v>
      </c>
      <c r="E76" s="54">
        <v>380.91</v>
      </c>
      <c r="F76" s="285">
        <v>20090</v>
      </c>
      <c r="G76" s="285">
        <v>2.3E-2</v>
      </c>
      <c r="H76" s="285">
        <v>6.0000000000000002E-6</v>
      </c>
      <c r="I76" s="285">
        <v>0.19500000000000001</v>
      </c>
      <c r="J76" s="285">
        <v>5.9000000000000003E-6</v>
      </c>
      <c r="K76" s="285">
        <v>1.0000000000000001E-5</v>
      </c>
      <c r="L76" s="285">
        <v>4.0999999999999999E-4</v>
      </c>
      <c r="M76" s="283">
        <v>1</v>
      </c>
      <c r="N76" s="284">
        <v>0.1</v>
      </c>
      <c r="O76" s="267">
        <v>7</v>
      </c>
      <c r="P76" s="263">
        <v>4.5999999999999999E-3</v>
      </c>
      <c r="Q76" s="267">
        <v>8.0000000000000007E-5</v>
      </c>
      <c r="R76" s="295" t="s">
        <v>960</v>
      </c>
      <c r="X76" s="269"/>
    </row>
    <row r="77" spans="1:24" ht="11.25" customHeight="1" x14ac:dyDescent="0.2">
      <c r="A77" s="111" t="s">
        <v>808</v>
      </c>
      <c r="B77" s="403" t="s">
        <v>564</v>
      </c>
      <c r="C77" s="174" t="s">
        <v>548</v>
      </c>
      <c r="D77" s="873">
        <v>222</v>
      </c>
      <c r="E77" s="54">
        <v>222.24</v>
      </c>
      <c r="F77" s="285">
        <v>104.9</v>
      </c>
      <c r="G77" s="285">
        <v>2.5999999999999999E-2</v>
      </c>
      <c r="H77" s="285">
        <v>6.7000000000000002E-6</v>
      </c>
      <c r="I77" s="285">
        <v>1080</v>
      </c>
      <c r="J77" s="285">
        <v>2.0999999999999999E-3</v>
      </c>
      <c r="K77" s="285">
        <v>6.0999999999999998E-7</v>
      </c>
      <c r="L77" s="285">
        <v>2.5000000000000001E-5</v>
      </c>
      <c r="M77" s="283">
        <v>1</v>
      </c>
      <c r="N77" s="284">
        <v>0.1</v>
      </c>
      <c r="O77" s="263" t="s">
        <v>960</v>
      </c>
      <c r="P77" s="263" t="s">
        <v>960</v>
      </c>
      <c r="Q77" s="263">
        <v>0.8</v>
      </c>
      <c r="R77" s="287" t="s">
        <v>960</v>
      </c>
      <c r="X77" s="269"/>
    </row>
    <row r="78" spans="1:24" ht="11.25" customHeight="1" x14ac:dyDescent="0.2">
      <c r="A78" s="111" t="s">
        <v>810</v>
      </c>
      <c r="B78" s="403" t="s">
        <v>564</v>
      </c>
      <c r="C78" s="174" t="s">
        <v>548</v>
      </c>
      <c r="D78" s="873">
        <v>122</v>
      </c>
      <c r="E78" s="54">
        <v>122.17</v>
      </c>
      <c r="F78" s="285">
        <v>491.8</v>
      </c>
      <c r="G78" s="285">
        <v>6.2E-2</v>
      </c>
      <c r="H78" s="285">
        <v>8.3000000000000002E-6</v>
      </c>
      <c r="I78" s="285">
        <v>7870</v>
      </c>
      <c r="J78" s="285">
        <v>0.1</v>
      </c>
      <c r="K78" s="285">
        <v>9.5000000000000001E-7</v>
      </c>
      <c r="L78" s="285">
        <v>3.8999999999999999E-5</v>
      </c>
      <c r="M78" s="283">
        <v>1</v>
      </c>
      <c r="N78" s="284">
        <v>0.1</v>
      </c>
      <c r="O78" s="263" t="s">
        <v>960</v>
      </c>
      <c r="P78" s="263" t="s">
        <v>960</v>
      </c>
      <c r="Q78" s="263">
        <v>0.02</v>
      </c>
      <c r="R78" s="286" t="s">
        <v>960</v>
      </c>
      <c r="X78" s="269"/>
    </row>
    <row r="79" spans="1:24" ht="11.25" customHeight="1" x14ac:dyDescent="0.2">
      <c r="A79" s="111" t="s">
        <v>809</v>
      </c>
      <c r="B79" s="403" t="s">
        <v>564</v>
      </c>
      <c r="C79" s="174" t="s">
        <v>548</v>
      </c>
      <c r="D79" s="873">
        <v>194</v>
      </c>
      <c r="E79" s="86">
        <v>194</v>
      </c>
      <c r="F79" s="282">
        <v>140</v>
      </c>
      <c r="G79" s="282"/>
      <c r="H79" s="282"/>
      <c r="I79" s="282">
        <v>5000</v>
      </c>
      <c r="J79" s="282">
        <v>0.308</v>
      </c>
      <c r="K79" s="282">
        <v>1.05E-7</v>
      </c>
      <c r="L79" s="282">
        <v>4.3100000000000002E-6</v>
      </c>
      <c r="M79" s="283">
        <v>1</v>
      </c>
      <c r="N79" s="288">
        <v>0.1</v>
      </c>
      <c r="O79" s="263" t="s">
        <v>960</v>
      </c>
      <c r="P79" s="263" t="s">
        <v>960</v>
      </c>
      <c r="Q79" s="285">
        <v>10</v>
      </c>
      <c r="R79" s="287" t="s">
        <v>960</v>
      </c>
      <c r="X79" s="269"/>
    </row>
    <row r="80" spans="1:24" ht="11.25" customHeight="1" x14ac:dyDescent="0.2">
      <c r="A80" s="111" t="s">
        <v>73</v>
      </c>
      <c r="B80" s="403" t="s">
        <v>564</v>
      </c>
      <c r="C80" s="174" t="s">
        <v>548</v>
      </c>
      <c r="D80" s="873">
        <v>168</v>
      </c>
      <c r="E80" s="54">
        <v>168.11</v>
      </c>
      <c r="F80" s="285">
        <v>351.6</v>
      </c>
      <c r="G80" s="285">
        <v>4.8000000000000001E-2</v>
      </c>
      <c r="H80" s="285">
        <v>9.2E-6</v>
      </c>
      <c r="I80" s="285">
        <v>533</v>
      </c>
      <c r="J80" s="285">
        <v>8.9999999999999998E-4</v>
      </c>
      <c r="K80" s="285">
        <v>4.9000000000000002E-8</v>
      </c>
      <c r="L80" s="285">
        <v>1.9999999999999999E-6</v>
      </c>
      <c r="M80" s="283">
        <v>1</v>
      </c>
      <c r="N80" s="284">
        <v>0.1</v>
      </c>
      <c r="O80" s="263" t="s">
        <v>960</v>
      </c>
      <c r="P80" s="263" t="s">
        <v>960</v>
      </c>
      <c r="Q80" s="263">
        <v>1E-4</v>
      </c>
      <c r="R80" s="287" t="s">
        <v>960</v>
      </c>
      <c r="X80" s="269"/>
    </row>
    <row r="81" spans="1:24" ht="11.25" customHeight="1" x14ac:dyDescent="0.2">
      <c r="A81" s="111" t="s">
        <v>246</v>
      </c>
      <c r="B81" s="403" t="s">
        <v>564</v>
      </c>
      <c r="C81" s="174" t="s">
        <v>548</v>
      </c>
      <c r="D81" s="873">
        <v>184</v>
      </c>
      <c r="E81" s="54">
        <v>184.11</v>
      </c>
      <c r="F81" s="285">
        <v>460.8</v>
      </c>
      <c r="G81" s="285">
        <v>4.1000000000000002E-2</v>
      </c>
      <c r="H81" s="285">
        <v>9.0999999999999993E-6</v>
      </c>
      <c r="I81" s="285">
        <v>2790</v>
      </c>
      <c r="J81" s="285">
        <v>3.8999999999999999E-4</v>
      </c>
      <c r="K81" s="285">
        <v>8.6000000000000002E-8</v>
      </c>
      <c r="L81" s="285">
        <v>3.4999999999999999E-6</v>
      </c>
      <c r="M81" s="283">
        <v>1</v>
      </c>
      <c r="N81" s="284">
        <v>0.1</v>
      </c>
      <c r="O81" s="263" t="s">
        <v>960</v>
      </c>
      <c r="P81" s="263" t="s">
        <v>960</v>
      </c>
      <c r="Q81" s="263">
        <v>2E-3</v>
      </c>
      <c r="R81" s="287" t="s">
        <v>960</v>
      </c>
      <c r="X81" s="269"/>
    </row>
    <row r="82" spans="1:24" ht="11.25" customHeight="1" x14ac:dyDescent="0.2">
      <c r="A82" s="111" t="s">
        <v>74</v>
      </c>
      <c r="B82" s="403" t="s">
        <v>564</v>
      </c>
      <c r="C82" s="174" t="s">
        <v>548</v>
      </c>
      <c r="D82" s="873">
        <v>182</v>
      </c>
      <c r="E82" s="54">
        <v>182.14</v>
      </c>
      <c r="F82" s="285">
        <v>575.6</v>
      </c>
      <c r="G82" s="285">
        <v>3.7999999999999999E-2</v>
      </c>
      <c r="H82" s="285">
        <v>7.9000000000000006E-6</v>
      </c>
      <c r="I82" s="285">
        <v>200</v>
      </c>
      <c r="J82" s="285">
        <v>1.4999999999999999E-4</v>
      </c>
      <c r="K82" s="285">
        <v>5.4E-8</v>
      </c>
      <c r="L82" s="285">
        <v>2.2000000000000001E-6</v>
      </c>
      <c r="M82" s="283">
        <v>1</v>
      </c>
      <c r="N82" s="284">
        <v>0.10199999999999999</v>
      </c>
      <c r="O82" s="263">
        <v>0.31</v>
      </c>
      <c r="P82" s="263">
        <v>8.8999999999999995E-5</v>
      </c>
      <c r="Q82" s="263">
        <v>2E-3</v>
      </c>
      <c r="R82" s="287" t="s">
        <v>960</v>
      </c>
      <c r="X82" s="269"/>
    </row>
    <row r="83" spans="1:24" ht="11.25" customHeight="1" x14ac:dyDescent="0.2">
      <c r="A83" s="111" t="s">
        <v>75</v>
      </c>
      <c r="B83" s="403" t="s">
        <v>564</v>
      </c>
      <c r="C83" s="174" t="s">
        <v>548</v>
      </c>
      <c r="D83" s="873">
        <v>182</v>
      </c>
      <c r="E83" s="54">
        <v>182.14</v>
      </c>
      <c r="F83" s="285">
        <v>587.4</v>
      </c>
      <c r="G83" s="285">
        <v>3.6999999999999998E-2</v>
      </c>
      <c r="H83" s="285">
        <v>7.7999999999999999E-6</v>
      </c>
      <c r="I83" s="285">
        <v>182</v>
      </c>
      <c r="J83" s="285">
        <v>5.6999999999999998E-4</v>
      </c>
      <c r="K83" s="285">
        <v>7.5000000000000002E-7</v>
      </c>
      <c r="L83" s="285">
        <v>3.1000000000000001E-5</v>
      </c>
      <c r="M83" s="283">
        <v>1</v>
      </c>
      <c r="N83" s="284">
        <v>9.9000000000000005E-2</v>
      </c>
      <c r="O83" s="263">
        <v>1.5</v>
      </c>
      <c r="P83" s="263" t="s">
        <v>960</v>
      </c>
      <c r="Q83" s="263">
        <v>2.9999999999999997E-4</v>
      </c>
      <c r="R83" s="287" t="s">
        <v>960</v>
      </c>
      <c r="X83" s="269"/>
    </row>
    <row r="84" spans="1:24" ht="11.25" customHeight="1" x14ac:dyDescent="0.2">
      <c r="A84" s="111" t="s">
        <v>312</v>
      </c>
      <c r="B84" s="403" t="s">
        <v>562</v>
      </c>
      <c r="C84" s="174" t="s">
        <v>563</v>
      </c>
      <c r="D84" s="873">
        <v>88</v>
      </c>
      <c r="E84" s="54">
        <v>88.11</v>
      </c>
      <c r="F84" s="285">
        <v>2.6</v>
      </c>
      <c r="G84" s="285">
        <v>8.6999999999999994E-2</v>
      </c>
      <c r="H84" s="285">
        <v>1.1E-5</v>
      </c>
      <c r="I84" s="285">
        <v>1000000</v>
      </c>
      <c r="J84" s="285">
        <v>38</v>
      </c>
      <c r="K84" s="285">
        <v>4.7999999999999998E-6</v>
      </c>
      <c r="L84" s="285">
        <v>2.0000000000000001E-4</v>
      </c>
      <c r="M84" s="283">
        <v>1</v>
      </c>
      <c r="N84" s="284" t="s">
        <v>960</v>
      </c>
      <c r="O84" s="263">
        <v>0.1</v>
      </c>
      <c r="P84" s="263">
        <v>5.0000000000000004E-6</v>
      </c>
      <c r="Q84" s="263">
        <v>0.03</v>
      </c>
      <c r="R84" s="286">
        <v>0.03</v>
      </c>
      <c r="X84" s="269"/>
    </row>
    <row r="85" spans="1:24" ht="11.25" customHeight="1" x14ac:dyDescent="0.2">
      <c r="A85" s="111" t="s">
        <v>506</v>
      </c>
      <c r="B85" s="403" t="s">
        <v>1024</v>
      </c>
      <c r="C85" s="174" t="s">
        <v>548</v>
      </c>
      <c r="D85" s="873">
        <v>356</v>
      </c>
      <c r="E85" s="54">
        <v>356.42</v>
      </c>
      <c r="F85" s="285">
        <v>249100</v>
      </c>
      <c r="G85" s="285">
        <v>4.7E-2</v>
      </c>
      <c r="H85" s="285">
        <v>6.8000000000000001E-6</v>
      </c>
      <c r="I85" s="285">
        <v>2.0000000000000001E-4</v>
      </c>
      <c r="J85" s="285">
        <v>1.5E-9</v>
      </c>
      <c r="K85" s="285">
        <v>5.0000000000000002E-5</v>
      </c>
      <c r="L85" s="285">
        <v>2E-3</v>
      </c>
      <c r="M85" s="283">
        <v>1</v>
      </c>
      <c r="N85" s="284">
        <v>0.03</v>
      </c>
      <c r="O85" s="263">
        <v>130000</v>
      </c>
      <c r="P85" s="263">
        <v>38</v>
      </c>
      <c r="Q85" s="263">
        <v>3.3000000000000002E-9</v>
      </c>
      <c r="R85" s="286">
        <v>4.0000000000000001E-8</v>
      </c>
      <c r="X85" s="269"/>
    </row>
    <row r="86" spans="1:24" ht="11.25" customHeight="1" x14ac:dyDescent="0.2">
      <c r="A86" s="111" t="s">
        <v>76</v>
      </c>
      <c r="B86" s="403" t="s">
        <v>564</v>
      </c>
      <c r="C86" s="174" t="s">
        <v>548</v>
      </c>
      <c r="D86" s="873">
        <v>233</v>
      </c>
      <c r="E86" s="54">
        <v>233.1</v>
      </c>
      <c r="F86" s="285">
        <v>109.1</v>
      </c>
      <c r="G86" s="285">
        <v>0.05</v>
      </c>
      <c r="H86" s="285">
        <v>5.9000000000000003E-6</v>
      </c>
      <c r="I86" s="285">
        <v>42</v>
      </c>
      <c r="J86" s="285">
        <v>6.8999999999999996E-8</v>
      </c>
      <c r="K86" s="285">
        <v>5.0000000000000003E-10</v>
      </c>
      <c r="L86" s="285">
        <v>2.0999999999999999E-8</v>
      </c>
      <c r="M86" s="283">
        <v>1</v>
      </c>
      <c r="N86" s="284">
        <v>0.1</v>
      </c>
      <c r="O86" s="263" t="s">
        <v>960</v>
      </c>
      <c r="P86" s="263" t="s">
        <v>960</v>
      </c>
      <c r="Q86" s="263">
        <v>2E-3</v>
      </c>
      <c r="R86" s="287" t="s">
        <v>960</v>
      </c>
      <c r="X86" s="269"/>
    </row>
    <row r="87" spans="1:24" ht="11.25" customHeight="1" x14ac:dyDescent="0.2">
      <c r="A87" s="111" t="s">
        <v>295</v>
      </c>
      <c r="B87" s="403" t="s">
        <v>1024</v>
      </c>
      <c r="C87" s="174" t="s">
        <v>548</v>
      </c>
      <c r="D87" s="873">
        <v>407</v>
      </c>
      <c r="E87" s="54">
        <v>406.92</v>
      </c>
      <c r="F87" s="285">
        <v>6761</v>
      </c>
      <c r="G87" s="285">
        <v>2.1999999999999999E-2</v>
      </c>
      <c r="H87" s="285">
        <v>5.8000000000000004E-6</v>
      </c>
      <c r="I87" s="285">
        <v>0.32500000000000001</v>
      </c>
      <c r="J87" s="285">
        <v>1.6999999999999999E-7</v>
      </c>
      <c r="K87" s="285">
        <v>6.4999999999999994E-5</v>
      </c>
      <c r="L87" s="285">
        <v>2.7000000000000001E-3</v>
      </c>
      <c r="M87" s="283">
        <v>1</v>
      </c>
      <c r="N87" s="284" t="s">
        <v>960</v>
      </c>
      <c r="O87" s="263" t="s">
        <v>960</v>
      </c>
      <c r="P87" s="263" t="s">
        <v>960</v>
      </c>
      <c r="Q87" s="263">
        <v>6.0000000000000001E-3</v>
      </c>
      <c r="R87" s="287" t="s">
        <v>960</v>
      </c>
      <c r="X87" s="269"/>
    </row>
    <row r="88" spans="1:24" ht="11.25" customHeight="1" x14ac:dyDescent="0.2">
      <c r="A88" s="111" t="s">
        <v>264</v>
      </c>
      <c r="B88" s="403" t="s">
        <v>564</v>
      </c>
      <c r="C88" s="174" t="s">
        <v>548</v>
      </c>
      <c r="D88" s="873">
        <v>381</v>
      </c>
      <c r="E88" s="54">
        <v>380.91</v>
      </c>
      <c r="F88" s="285">
        <v>20090</v>
      </c>
      <c r="G88" s="285">
        <v>3.5999999999999997E-2</v>
      </c>
      <c r="H88" s="285">
        <v>4.1999999999999996E-6</v>
      </c>
      <c r="I88" s="285">
        <v>0.25</v>
      </c>
      <c r="J88" s="285">
        <v>3.0000000000000001E-6</v>
      </c>
      <c r="K88" s="285">
        <v>6.3999999999999997E-6</v>
      </c>
      <c r="L88" s="285">
        <v>2.5999999999999998E-4</v>
      </c>
      <c r="M88" s="283">
        <v>1</v>
      </c>
      <c r="N88" s="284">
        <v>0.1</v>
      </c>
      <c r="O88" s="263" t="s">
        <v>960</v>
      </c>
      <c r="P88" s="263" t="s">
        <v>960</v>
      </c>
      <c r="Q88" s="263">
        <v>2.9999999999999997E-4</v>
      </c>
      <c r="R88" s="287" t="s">
        <v>960</v>
      </c>
      <c r="X88" s="295"/>
    </row>
    <row r="89" spans="1:24" ht="11.25" customHeight="1" x14ac:dyDescent="0.2">
      <c r="A89" s="111" t="s">
        <v>27</v>
      </c>
      <c r="B89" s="403" t="s">
        <v>562</v>
      </c>
      <c r="C89" s="174" t="s">
        <v>563</v>
      </c>
      <c r="D89" s="873">
        <v>46</v>
      </c>
      <c r="E89" s="86">
        <v>46</v>
      </c>
      <c r="F89" s="282">
        <v>0.309</v>
      </c>
      <c r="G89" s="282"/>
      <c r="H89" s="282"/>
      <c r="I89" s="282">
        <v>1000000</v>
      </c>
      <c r="J89" s="282">
        <v>53</v>
      </c>
      <c r="K89" s="282">
        <v>6.2899999999999999E-6</v>
      </c>
      <c r="L89" s="282">
        <v>2.5799999999999998E-4</v>
      </c>
      <c r="M89" s="283">
        <v>1</v>
      </c>
      <c r="N89" s="284" t="s">
        <v>960</v>
      </c>
      <c r="O89" s="263" t="s">
        <v>960</v>
      </c>
      <c r="P89" s="263" t="s">
        <v>960</v>
      </c>
      <c r="Q89" s="285" t="s">
        <v>960</v>
      </c>
      <c r="R89" s="287" t="s">
        <v>960</v>
      </c>
      <c r="X89" s="269"/>
    </row>
    <row r="90" spans="1:24" ht="11.25" customHeight="1" x14ac:dyDescent="0.2">
      <c r="A90" s="111" t="s">
        <v>265</v>
      </c>
      <c r="B90" s="403" t="s">
        <v>562</v>
      </c>
      <c r="C90" s="174" t="s">
        <v>563</v>
      </c>
      <c r="D90" s="873">
        <v>106</v>
      </c>
      <c r="E90" s="54">
        <v>106.17</v>
      </c>
      <c r="F90" s="285">
        <v>446.1</v>
      </c>
      <c r="G90" s="285">
        <v>6.8000000000000005E-2</v>
      </c>
      <c r="H90" s="285">
        <v>8.4999999999999999E-6</v>
      </c>
      <c r="I90" s="285">
        <v>169</v>
      </c>
      <c r="J90" s="285">
        <v>9.6</v>
      </c>
      <c r="K90" s="285">
        <v>7.9000000000000008E-3</v>
      </c>
      <c r="L90" s="285">
        <v>0.32</v>
      </c>
      <c r="M90" s="283">
        <v>1</v>
      </c>
      <c r="N90" s="284" t="s">
        <v>960</v>
      </c>
      <c r="O90" s="263">
        <v>1.0999999999999999E-2</v>
      </c>
      <c r="P90" s="263">
        <v>2.5000000000000002E-6</v>
      </c>
      <c r="Q90" s="263">
        <v>0.1</v>
      </c>
      <c r="R90" s="286">
        <v>1</v>
      </c>
      <c r="X90" s="269"/>
    </row>
    <row r="91" spans="1:24" ht="11.25" customHeight="1" x14ac:dyDescent="0.2">
      <c r="A91" s="111" t="s">
        <v>266</v>
      </c>
      <c r="B91" s="403" t="s">
        <v>564</v>
      </c>
      <c r="C91" s="174" t="s">
        <v>548</v>
      </c>
      <c r="D91" s="873">
        <v>202</v>
      </c>
      <c r="E91" s="54">
        <v>202.26</v>
      </c>
      <c r="F91" s="285">
        <v>55450</v>
      </c>
      <c r="G91" s="285">
        <v>2.8000000000000001E-2</v>
      </c>
      <c r="H91" s="285">
        <v>7.1999999999999997E-6</v>
      </c>
      <c r="I91" s="285">
        <v>0.26</v>
      </c>
      <c r="J91" s="285">
        <v>9.2E-6</v>
      </c>
      <c r="K91" s="285">
        <v>8.8999999999999995E-6</v>
      </c>
      <c r="L91" s="285">
        <v>3.6000000000000002E-4</v>
      </c>
      <c r="M91" s="283">
        <v>1</v>
      </c>
      <c r="N91" s="284">
        <v>0.13</v>
      </c>
      <c r="O91" s="263" t="s">
        <v>960</v>
      </c>
      <c r="P91" s="263" t="s">
        <v>960</v>
      </c>
      <c r="Q91" s="263">
        <v>0.04</v>
      </c>
      <c r="R91" s="287" t="s">
        <v>960</v>
      </c>
      <c r="X91" s="269"/>
    </row>
    <row r="92" spans="1:24" ht="11.25" customHeight="1" x14ac:dyDescent="0.2">
      <c r="A92" s="111" t="s">
        <v>267</v>
      </c>
      <c r="B92" s="403" t="s">
        <v>562</v>
      </c>
      <c r="C92" s="174" t="s">
        <v>548</v>
      </c>
      <c r="D92" s="873">
        <v>166</v>
      </c>
      <c r="E92" s="54">
        <v>166.22</v>
      </c>
      <c r="F92" s="285">
        <v>9160</v>
      </c>
      <c r="G92" s="285">
        <v>4.3999999999999997E-2</v>
      </c>
      <c r="H92" s="285">
        <v>7.9000000000000006E-6</v>
      </c>
      <c r="I92" s="285">
        <v>1.69</v>
      </c>
      <c r="J92" s="285">
        <v>5.9999999999999995E-4</v>
      </c>
      <c r="K92" s="285">
        <v>9.6000000000000002E-5</v>
      </c>
      <c r="L92" s="285">
        <v>3.8999999999999998E-3</v>
      </c>
      <c r="M92" s="283">
        <v>1</v>
      </c>
      <c r="N92" s="284">
        <v>0.13</v>
      </c>
      <c r="O92" s="263" t="s">
        <v>960</v>
      </c>
      <c r="P92" s="263" t="s">
        <v>960</v>
      </c>
      <c r="Q92" s="263">
        <v>0.04</v>
      </c>
      <c r="R92" s="286">
        <v>0.16</v>
      </c>
      <c r="X92" s="269"/>
    </row>
    <row r="93" spans="1:24" ht="11.25" customHeight="1" x14ac:dyDescent="0.2">
      <c r="A93" s="111" t="s">
        <v>77</v>
      </c>
      <c r="B93" s="403" t="s">
        <v>564</v>
      </c>
      <c r="C93" s="174" t="s">
        <v>548</v>
      </c>
      <c r="D93" s="873">
        <v>169</v>
      </c>
      <c r="E93" s="54">
        <v>169.07</v>
      </c>
      <c r="F93" s="285">
        <v>2100</v>
      </c>
      <c r="G93" s="285">
        <v>6.2E-2</v>
      </c>
      <c r="H93" s="285">
        <v>7.3000000000000004E-6</v>
      </c>
      <c r="I93" s="285">
        <v>10500</v>
      </c>
      <c r="J93" s="285">
        <v>9.8000000000000004E-8</v>
      </c>
      <c r="K93" s="285">
        <v>2.0999999999999999E-12</v>
      </c>
      <c r="L93" s="285">
        <v>8.6E-11</v>
      </c>
      <c r="M93" s="283">
        <v>1</v>
      </c>
      <c r="N93" s="284">
        <v>0.1</v>
      </c>
      <c r="O93" s="263" t="s">
        <v>960</v>
      </c>
      <c r="P93" s="263" t="s">
        <v>960</v>
      </c>
      <c r="Q93" s="263">
        <v>0.1</v>
      </c>
      <c r="R93" s="287" t="s">
        <v>960</v>
      </c>
      <c r="X93" s="269"/>
    </row>
    <row r="94" spans="1:24" ht="11.25" customHeight="1" x14ac:dyDescent="0.2">
      <c r="A94" s="111" t="s">
        <v>268</v>
      </c>
      <c r="B94" s="403" t="s">
        <v>1024</v>
      </c>
      <c r="C94" s="174" t="s">
        <v>548</v>
      </c>
      <c r="D94" s="873">
        <v>373</v>
      </c>
      <c r="E94" s="54">
        <v>373.32</v>
      </c>
      <c r="F94" s="285">
        <v>41260</v>
      </c>
      <c r="G94" s="285">
        <v>2.1999999999999999E-2</v>
      </c>
      <c r="H94" s="285">
        <v>5.6999999999999996E-6</v>
      </c>
      <c r="I94" s="285">
        <v>0.18</v>
      </c>
      <c r="J94" s="285">
        <v>4.0000000000000002E-4</v>
      </c>
      <c r="K94" s="285">
        <v>2.9E-4</v>
      </c>
      <c r="L94" s="285">
        <v>1.2E-2</v>
      </c>
      <c r="M94" s="283">
        <v>1</v>
      </c>
      <c r="N94" s="284" t="s">
        <v>960</v>
      </c>
      <c r="O94" s="263">
        <v>4.5</v>
      </c>
      <c r="P94" s="263">
        <v>1.2999999999999999E-3</v>
      </c>
      <c r="Q94" s="263">
        <v>5.0000000000000001E-4</v>
      </c>
      <c r="R94" s="287" t="s">
        <v>960</v>
      </c>
      <c r="X94" s="269"/>
    </row>
    <row r="95" spans="1:24" ht="11.25" customHeight="1" x14ac:dyDescent="0.2">
      <c r="A95" s="111" t="s">
        <v>269</v>
      </c>
      <c r="B95" s="403" t="s">
        <v>1024</v>
      </c>
      <c r="C95" s="174" t="s">
        <v>548</v>
      </c>
      <c r="D95" s="873">
        <v>389</v>
      </c>
      <c r="E95" s="54">
        <v>389.32</v>
      </c>
      <c r="F95" s="285">
        <v>10110</v>
      </c>
      <c r="G95" s="285">
        <v>2.4E-2</v>
      </c>
      <c r="H95" s="285">
        <v>6.1999999999999999E-6</v>
      </c>
      <c r="I95" s="285">
        <v>0.2</v>
      </c>
      <c r="J95" s="285">
        <v>2.0000000000000002E-5</v>
      </c>
      <c r="K95" s="285">
        <v>2.0999999999999999E-5</v>
      </c>
      <c r="L95" s="285">
        <v>8.5999999999999998E-4</v>
      </c>
      <c r="M95" s="283">
        <v>1</v>
      </c>
      <c r="N95" s="284" t="s">
        <v>960</v>
      </c>
      <c r="O95" s="263">
        <v>9.1</v>
      </c>
      <c r="P95" s="263">
        <v>2.5999999999999999E-3</v>
      </c>
      <c r="Q95" s="263">
        <v>1.2999999999999999E-5</v>
      </c>
      <c r="R95" s="287" t="s">
        <v>960</v>
      </c>
      <c r="X95" s="269"/>
    </row>
    <row r="96" spans="1:24" ht="11.25" customHeight="1" x14ac:dyDescent="0.2">
      <c r="A96" s="111" t="s">
        <v>296</v>
      </c>
      <c r="B96" s="403" t="s">
        <v>1024</v>
      </c>
      <c r="C96" s="174" t="s">
        <v>548</v>
      </c>
      <c r="D96" s="873">
        <v>285</v>
      </c>
      <c r="E96" s="54">
        <v>284.77999999999997</v>
      </c>
      <c r="F96" s="285">
        <v>6195</v>
      </c>
      <c r="G96" s="285">
        <v>2.9000000000000001E-2</v>
      </c>
      <c r="H96" s="285">
        <v>7.7999999999999999E-6</v>
      </c>
      <c r="I96" s="285">
        <v>6.1999999999999998E-3</v>
      </c>
      <c r="J96" s="285">
        <v>1.8E-5</v>
      </c>
      <c r="K96" s="285">
        <v>1.6999999999999999E-3</v>
      </c>
      <c r="L96" s="285">
        <v>7.0000000000000007E-2</v>
      </c>
      <c r="M96" s="283">
        <v>1</v>
      </c>
      <c r="N96" s="284" t="s">
        <v>960</v>
      </c>
      <c r="O96" s="263">
        <v>1.6</v>
      </c>
      <c r="P96" s="263">
        <v>4.6000000000000001E-4</v>
      </c>
      <c r="Q96" s="263">
        <v>8.0000000000000004E-4</v>
      </c>
      <c r="R96" s="287" t="s">
        <v>960</v>
      </c>
      <c r="X96" s="269"/>
    </row>
    <row r="97" spans="1:24" ht="11.25" customHeight="1" x14ac:dyDescent="0.2">
      <c r="A97" s="111" t="s">
        <v>270</v>
      </c>
      <c r="B97" s="403" t="s">
        <v>1024</v>
      </c>
      <c r="C97" s="174" t="s">
        <v>548</v>
      </c>
      <c r="D97" s="873">
        <v>261</v>
      </c>
      <c r="E97" s="54">
        <v>260.76</v>
      </c>
      <c r="F97" s="285">
        <v>845.2</v>
      </c>
      <c r="G97" s="285">
        <v>2.7E-2</v>
      </c>
      <c r="H97" s="285">
        <v>6.9999999999999999E-6</v>
      </c>
      <c r="I97" s="285">
        <v>3.2</v>
      </c>
      <c r="J97" s="285">
        <v>0.22</v>
      </c>
      <c r="K97" s="285">
        <v>0.01</v>
      </c>
      <c r="L97" s="285">
        <v>0.42</v>
      </c>
      <c r="M97" s="283">
        <v>1</v>
      </c>
      <c r="N97" s="284" t="s">
        <v>960</v>
      </c>
      <c r="O97" s="263">
        <v>7.8E-2</v>
      </c>
      <c r="P97" s="263">
        <v>2.1999999999999999E-5</v>
      </c>
      <c r="Q97" s="263">
        <v>1E-3</v>
      </c>
      <c r="R97" s="287" t="s">
        <v>960</v>
      </c>
      <c r="X97" s="269"/>
    </row>
    <row r="98" spans="1:24" ht="11.25" customHeight="1" x14ac:dyDescent="0.2">
      <c r="A98" s="111" t="s">
        <v>289</v>
      </c>
      <c r="B98" s="403" t="s">
        <v>564</v>
      </c>
      <c r="C98" s="174" t="s">
        <v>548</v>
      </c>
      <c r="D98" s="873">
        <v>291</v>
      </c>
      <c r="E98" s="54">
        <v>290.83</v>
      </c>
      <c r="F98" s="285">
        <v>2807</v>
      </c>
      <c r="G98" s="285">
        <v>4.2999999999999997E-2</v>
      </c>
      <c r="H98" s="285">
        <v>5.1000000000000003E-6</v>
      </c>
      <c r="I98" s="285">
        <v>7.3</v>
      </c>
      <c r="J98" s="285">
        <v>4.1999999999999998E-5</v>
      </c>
      <c r="K98" s="285">
        <v>5.1000000000000003E-6</v>
      </c>
      <c r="L98" s="285">
        <v>2.1000000000000001E-4</v>
      </c>
      <c r="M98" s="283">
        <v>1</v>
      </c>
      <c r="N98" s="284">
        <v>0.04</v>
      </c>
      <c r="O98" s="263">
        <v>1.1000000000000001</v>
      </c>
      <c r="P98" s="263">
        <v>3.1E-4</v>
      </c>
      <c r="Q98" s="263">
        <v>2.9999999999999997E-4</v>
      </c>
      <c r="R98" s="287" t="s">
        <v>960</v>
      </c>
      <c r="X98" s="269"/>
    </row>
    <row r="99" spans="1:24" ht="11.25" customHeight="1" x14ac:dyDescent="0.2">
      <c r="A99" s="111" t="s">
        <v>271</v>
      </c>
      <c r="B99" s="403" t="s">
        <v>1024</v>
      </c>
      <c r="C99" s="174" t="s">
        <v>548</v>
      </c>
      <c r="D99" s="873">
        <v>237</v>
      </c>
      <c r="E99" s="54">
        <v>236.74</v>
      </c>
      <c r="F99" s="285">
        <v>196.8</v>
      </c>
      <c r="G99" s="285">
        <v>3.2000000000000001E-2</v>
      </c>
      <c r="H99" s="285">
        <v>8.8999999999999995E-6</v>
      </c>
      <c r="I99" s="285">
        <v>50</v>
      </c>
      <c r="J99" s="285">
        <v>0.21</v>
      </c>
      <c r="K99" s="285">
        <v>3.8999999999999998E-3</v>
      </c>
      <c r="L99" s="285">
        <v>0.16</v>
      </c>
      <c r="M99" s="283">
        <v>1</v>
      </c>
      <c r="N99" s="284" t="s">
        <v>960</v>
      </c>
      <c r="O99" s="263">
        <v>0.04</v>
      </c>
      <c r="P99" s="263">
        <v>1.1E-5</v>
      </c>
      <c r="Q99" s="263">
        <v>6.9999999999999999E-4</v>
      </c>
      <c r="R99" s="286">
        <v>0.03</v>
      </c>
      <c r="X99" s="269"/>
    </row>
    <row r="100" spans="1:24" ht="11.25" customHeight="1" x14ac:dyDescent="0.2">
      <c r="A100" s="111" t="s">
        <v>78</v>
      </c>
      <c r="B100" s="403" t="s">
        <v>564</v>
      </c>
      <c r="C100" s="174" t="s">
        <v>548</v>
      </c>
      <c r="D100" s="873">
        <v>252</v>
      </c>
      <c r="E100" s="54">
        <v>252.32</v>
      </c>
      <c r="F100" s="285">
        <v>129.4</v>
      </c>
      <c r="G100" s="285">
        <v>2.5000000000000001E-2</v>
      </c>
      <c r="H100" s="285">
        <v>6.2999999999999998E-6</v>
      </c>
      <c r="I100" s="285">
        <v>33000</v>
      </c>
      <c r="J100" s="285">
        <v>2.2999999999999999E-7</v>
      </c>
      <c r="K100" s="285">
        <v>2.2999999999999999E-12</v>
      </c>
      <c r="L100" s="285">
        <v>9.2000000000000005E-11</v>
      </c>
      <c r="M100" s="283">
        <v>1</v>
      </c>
      <c r="N100" s="284">
        <v>0.1</v>
      </c>
      <c r="O100" s="263" t="s">
        <v>960</v>
      </c>
      <c r="P100" s="263" t="s">
        <v>960</v>
      </c>
      <c r="Q100" s="263">
        <v>3.3000000000000002E-2</v>
      </c>
      <c r="R100" s="287" t="s">
        <v>960</v>
      </c>
      <c r="X100" s="269"/>
    </row>
    <row r="101" spans="1:24" ht="11.25" customHeight="1" x14ac:dyDescent="0.2">
      <c r="A101" s="111" t="s">
        <v>272</v>
      </c>
      <c r="B101" s="403" t="s">
        <v>564</v>
      </c>
      <c r="C101" s="174" t="s">
        <v>548</v>
      </c>
      <c r="D101" s="873">
        <v>276</v>
      </c>
      <c r="E101" s="54">
        <v>276.33999999999997</v>
      </c>
      <c r="F101" s="285">
        <v>1951000</v>
      </c>
      <c r="G101" s="285">
        <v>4.4999999999999998E-2</v>
      </c>
      <c r="H101" s="285">
        <v>5.2000000000000002E-6</v>
      </c>
      <c r="I101" s="285">
        <v>1.9000000000000001E-4</v>
      </c>
      <c r="J101" s="285">
        <v>1.2999999999999999E-10</v>
      </c>
      <c r="K101" s="285">
        <v>3.4999999999999998E-7</v>
      </c>
      <c r="L101" s="285">
        <v>1.4E-5</v>
      </c>
      <c r="M101" s="283">
        <v>1</v>
      </c>
      <c r="N101" s="284">
        <v>0.13</v>
      </c>
      <c r="O101" s="267">
        <v>0.1</v>
      </c>
      <c r="P101" s="267">
        <v>6.0000000000000002E-5</v>
      </c>
      <c r="Q101" s="263" t="s">
        <v>960</v>
      </c>
      <c r="R101" s="287" t="s">
        <v>960</v>
      </c>
      <c r="X101" s="269"/>
    </row>
    <row r="102" spans="1:24" ht="11.25" customHeight="1" x14ac:dyDescent="0.2">
      <c r="A102" s="111" t="s">
        <v>79</v>
      </c>
      <c r="B102" s="403" t="s">
        <v>564</v>
      </c>
      <c r="C102" s="174" t="s">
        <v>563</v>
      </c>
      <c r="D102" s="873">
        <v>138</v>
      </c>
      <c r="E102" s="54">
        <v>138.21</v>
      </c>
      <c r="F102" s="285">
        <v>65</v>
      </c>
      <c r="G102" s="285">
        <v>5.2999999999999999E-2</v>
      </c>
      <c r="H102" s="285">
        <v>7.5000000000000002E-6</v>
      </c>
      <c r="I102" s="285">
        <v>12000</v>
      </c>
      <c r="J102" s="285">
        <v>0.44</v>
      </c>
      <c r="K102" s="285">
        <v>6.6000000000000003E-6</v>
      </c>
      <c r="L102" s="285">
        <v>2.7E-4</v>
      </c>
      <c r="M102" s="283">
        <v>1</v>
      </c>
      <c r="N102" s="284">
        <v>0.1</v>
      </c>
      <c r="O102" s="263">
        <v>9.5E-4</v>
      </c>
      <c r="P102" s="263" t="s">
        <v>960</v>
      </c>
      <c r="Q102" s="263">
        <v>0.2</v>
      </c>
      <c r="R102" s="286">
        <v>2</v>
      </c>
      <c r="X102" s="269"/>
    </row>
    <row r="103" spans="1:24" ht="11.25" customHeight="1" x14ac:dyDescent="0.2">
      <c r="A103" s="111" t="s">
        <v>273</v>
      </c>
      <c r="B103" s="403" t="s">
        <v>564</v>
      </c>
      <c r="C103" s="174" t="s">
        <v>548</v>
      </c>
      <c r="D103" s="873">
        <v>207</v>
      </c>
      <c r="E103" s="86">
        <v>207</v>
      </c>
      <c r="F103" s="282" t="s">
        <v>960</v>
      </c>
      <c r="G103" s="282" t="s">
        <v>960</v>
      </c>
      <c r="H103" s="282" t="s">
        <v>960</v>
      </c>
      <c r="I103" s="282" t="s">
        <v>960</v>
      </c>
      <c r="J103" s="282" t="s">
        <v>960</v>
      </c>
      <c r="K103" s="282" t="s">
        <v>960</v>
      </c>
      <c r="L103" s="282" t="s">
        <v>960</v>
      </c>
      <c r="M103" s="283">
        <v>1</v>
      </c>
      <c r="N103" s="284" t="s">
        <v>960</v>
      </c>
      <c r="O103" s="263" t="s">
        <v>960</v>
      </c>
      <c r="P103" s="263" t="s">
        <v>960</v>
      </c>
      <c r="Q103" s="285" t="s">
        <v>960</v>
      </c>
      <c r="R103" s="287" t="s">
        <v>960</v>
      </c>
      <c r="X103" s="269"/>
    </row>
    <row r="104" spans="1:24" ht="11.25" customHeight="1" x14ac:dyDescent="0.2">
      <c r="A104" s="111" t="s">
        <v>274</v>
      </c>
      <c r="B104" s="403" t="s">
        <v>564</v>
      </c>
      <c r="C104" s="174" t="s">
        <v>548</v>
      </c>
      <c r="D104" s="873">
        <v>201</v>
      </c>
      <c r="E104" s="54">
        <v>200.59</v>
      </c>
      <c r="F104" s="285" t="s">
        <v>960</v>
      </c>
      <c r="G104" s="285" t="s">
        <v>960</v>
      </c>
      <c r="H104" s="285" t="s">
        <v>960</v>
      </c>
      <c r="I104" s="285">
        <v>69000</v>
      </c>
      <c r="J104" s="285" t="s">
        <v>960</v>
      </c>
      <c r="K104" s="285" t="s">
        <v>960</v>
      </c>
      <c r="L104" s="285" t="s">
        <v>960</v>
      </c>
      <c r="M104" s="283">
        <v>7.0000000000000007E-2</v>
      </c>
      <c r="N104" s="284" t="s">
        <v>960</v>
      </c>
      <c r="O104" s="263" t="s">
        <v>960</v>
      </c>
      <c r="P104" s="263" t="s">
        <v>960</v>
      </c>
      <c r="Q104" s="263">
        <v>2.9999999999999997E-4</v>
      </c>
      <c r="R104" s="286">
        <v>2.9999999999999997E-4</v>
      </c>
      <c r="X104" s="269"/>
    </row>
    <row r="105" spans="1:24" ht="11.25" customHeight="1" x14ac:dyDescent="0.2">
      <c r="A105" s="111" t="s">
        <v>275</v>
      </c>
      <c r="B105" s="403" t="s">
        <v>564</v>
      </c>
      <c r="C105" s="174" t="s">
        <v>548</v>
      </c>
      <c r="D105" s="873">
        <v>346</v>
      </c>
      <c r="E105" s="54">
        <v>345.66</v>
      </c>
      <c r="F105" s="285">
        <v>26890</v>
      </c>
      <c r="G105" s="285">
        <v>2.1999999999999999E-2</v>
      </c>
      <c r="H105" s="285">
        <v>5.5999999999999997E-6</v>
      </c>
      <c r="I105" s="285">
        <v>0.1</v>
      </c>
      <c r="J105" s="285">
        <v>2.6000000000000001E-6</v>
      </c>
      <c r="K105" s="285">
        <v>1.9999999999999999E-7</v>
      </c>
      <c r="L105" s="285">
        <v>8.3000000000000002E-6</v>
      </c>
      <c r="M105" s="283">
        <v>1</v>
      </c>
      <c r="N105" s="284">
        <v>0.1</v>
      </c>
      <c r="O105" s="263" t="s">
        <v>960</v>
      </c>
      <c r="P105" s="263" t="s">
        <v>960</v>
      </c>
      <c r="Q105" s="263">
        <v>5.0000000000000001E-3</v>
      </c>
      <c r="R105" s="287" t="s">
        <v>960</v>
      </c>
      <c r="X105" s="269"/>
    </row>
    <row r="106" spans="1:24" ht="11.25" customHeight="1" x14ac:dyDescent="0.2">
      <c r="A106" s="111" t="s">
        <v>277</v>
      </c>
      <c r="B106" s="403" t="s">
        <v>562</v>
      </c>
      <c r="C106" s="174" t="s">
        <v>563</v>
      </c>
      <c r="D106" s="873">
        <v>72</v>
      </c>
      <c r="E106" s="54">
        <v>72.11</v>
      </c>
      <c r="F106" s="285">
        <v>4.51</v>
      </c>
      <c r="G106" s="285">
        <v>9.0999999999999998E-2</v>
      </c>
      <c r="H106" s="285">
        <v>1.0000000000000001E-5</v>
      </c>
      <c r="I106" s="285">
        <v>223000</v>
      </c>
      <c r="J106" s="285">
        <v>90.6</v>
      </c>
      <c r="K106" s="285">
        <v>5.7000000000000003E-5</v>
      </c>
      <c r="L106" s="285">
        <v>2.3E-3</v>
      </c>
      <c r="M106" s="283">
        <v>1</v>
      </c>
      <c r="N106" s="284" t="s">
        <v>960</v>
      </c>
      <c r="O106" s="263" t="s">
        <v>960</v>
      </c>
      <c r="P106" s="263" t="s">
        <v>960</v>
      </c>
      <c r="Q106" s="263">
        <v>0.6</v>
      </c>
      <c r="R106" s="286">
        <v>5</v>
      </c>
      <c r="X106" s="269"/>
    </row>
    <row r="107" spans="1:24" ht="11.25" customHeight="1" x14ac:dyDescent="0.2">
      <c r="A107" s="111" t="s">
        <v>278</v>
      </c>
      <c r="B107" s="403" t="s">
        <v>562</v>
      </c>
      <c r="C107" s="174" t="s">
        <v>563</v>
      </c>
      <c r="D107" s="873">
        <v>100</v>
      </c>
      <c r="E107" s="54">
        <v>100.16</v>
      </c>
      <c r="F107" s="285">
        <v>12.6</v>
      </c>
      <c r="G107" s="285">
        <v>7.0000000000000007E-2</v>
      </c>
      <c r="H107" s="285">
        <v>8.3000000000000002E-6</v>
      </c>
      <c r="I107" s="285">
        <v>19000</v>
      </c>
      <c r="J107" s="285">
        <v>19.86</v>
      </c>
      <c r="K107" s="285">
        <v>1.3999999999999999E-4</v>
      </c>
      <c r="L107" s="285">
        <v>5.5999999999999999E-3</v>
      </c>
      <c r="M107" s="283">
        <v>1</v>
      </c>
      <c r="N107" s="284" t="s">
        <v>960</v>
      </c>
      <c r="O107" s="263" t="s">
        <v>960</v>
      </c>
      <c r="P107" s="263" t="s">
        <v>960</v>
      </c>
      <c r="Q107" s="263" t="s">
        <v>960</v>
      </c>
      <c r="R107" s="286">
        <v>3</v>
      </c>
      <c r="X107" s="269"/>
    </row>
    <row r="108" spans="1:24" ht="11.25" customHeight="1" x14ac:dyDescent="0.2">
      <c r="A108" s="111" t="s">
        <v>279</v>
      </c>
      <c r="B108" s="403" t="s">
        <v>564</v>
      </c>
      <c r="C108" s="174" t="s">
        <v>548</v>
      </c>
      <c r="D108" s="873">
        <v>216</v>
      </c>
      <c r="E108" s="54">
        <v>215.63</v>
      </c>
      <c r="F108" s="285" t="s">
        <v>960</v>
      </c>
      <c r="G108" s="285" t="s">
        <v>960</v>
      </c>
      <c r="H108" s="285" t="s">
        <v>960</v>
      </c>
      <c r="I108" s="285" t="s">
        <v>960</v>
      </c>
      <c r="J108" s="285" t="s">
        <v>960</v>
      </c>
      <c r="K108" s="285" t="s">
        <v>960</v>
      </c>
      <c r="L108" s="285" t="s">
        <v>960</v>
      </c>
      <c r="M108" s="283">
        <v>1</v>
      </c>
      <c r="N108" s="284" t="s">
        <v>960</v>
      </c>
      <c r="O108" s="263" t="s">
        <v>960</v>
      </c>
      <c r="P108" s="263" t="s">
        <v>960</v>
      </c>
      <c r="Q108" s="263">
        <v>1E-4</v>
      </c>
      <c r="R108" s="287" t="s">
        <v>960</v>
      </c>
      <c r="X108" s="269"/>
    </row>
    <row r="109" spans="1:24" ht="11.25" customHeight="1" x14ac:dyDescent="0.2">
      <c r="A109" s="111" t="s">
        <v>280</v>
      </c>
      <c r="B109" s="403" t="s">
        <v>562</v>
      </c>
      <c r="C109" s="174" t="s">
        <v>563</v>
      </c>
      <c r="D109" s="873">
        <v>88</v>
      </c>
      <c r="E109" s="54">
        <v>88.15</v>
      </c>
      <c r="F109" s="285">
        <v>11.56</v>
      </c>
      <c r="G109" s="285">
        <v>7.4999999999999997E-2</v>
      </c>
      <c r="H109" s="285">
        <v>8.6000000000000007E-6</v>
      </c>
      <c r="I109" s="285">
        <v>51000</v>
      </c>
      <c r="J109" s="285">
        <v>250</v>
      </c>
      <c r="K109" s="285">
        <v>5.9000000000000003E-4</v>
      </c>
      <c r="L109" s="285">
        <v>2.4E-2</v>
      </c>
      <c r="M109" s="283">
        <v>1</v>
      </c>
      <c r="N109" s="284" t="s">
        <v>960</v>
      </c>
      <c r="O109" s="263">
        <v>1.8E-3</v>
      </c>
      <c r="P109" s="263">
        <v>2.6E-7</v>
      </c>
      <c r="Q109" s="263" t="s">
        <v>960</v>
      </c>
      <c r="R109" s="286">
        <v>3</v>
      </c>
      <c r="X109" s="269"/>
    </row>
    <row r="110" spans="1:24" ht="11.25" customHeight="1" x14ac:dyDescent="0.2">
      <c r="A110" s="111" t="s">
        <v>276</v>
      </c>
      <c r="B110" s="403" t="s">
        <v>562</v>
      </c>
      <c r="C110" s="174" t="s">
        <v>563</v>
      </c>
      <c r="D110" s="873">
        <v>85</v>
      </c>
      <c r="E110" s="54">
        <v>84.93</v>
      </c>
      <c r="F110" s="285">
        <v>21.73</v>
      </c>
      <c r="G110" s="285">
        <v>0.1</v>
      </c>
      <c r="H110" s="285">
        <v>1.2999999999999999E-5</v>
      </c>
      <c r="I110" s="285">
        <v>13000</v>
      </c>
      <c r="J110" s="285">
        <v>435</v>
      </c>
      <c r="K110" s="285">
        <v>3.3E-3</v>
      </c>
      <c r="L110" s="285">
        <v>0.13</v>
      </c>
      <c r="M110" s="283">
        <v>1</v>
      </c>
      <c r="N110" s="284" t="s">
        <v>960</v>
      </c>
      <c r="O110" s="263">
        <v>2E-3</v>
      </c>
      <c r="P110" s="263">
        <v>1E-8</v>
      </c>
      <c r="Q110" s="263">
        <v>6.0000000000000001E-3</v>
      </c>
      <c r="R110" s="286">
        <v>0.6</v>
      </c>
      <c r="X110" s="269"/>
    </row>
    <row r="111" spans="1:24" ht="11.25" customHeight="1" x14ac:dyDescent="0.2">
      <c r="A111" s="111" t="s">
        <v>502</v>
      </c>
      <c r="B111" s="403" t="s">
        <v>562</v>
      </c>
      <c r="C111" s="174" t="s">
        <v>548</v>
      </c>
      <c r="D111" s="873">
        <v>142</v>
      </c>
      <c r="E111" s="54">
        <v>142.19999999999999</v>
      </c>
      <c r="F111" s="285">
        <v>2528</v>
      </c>
      <c r="G111" s="285">
        <v>5.2999999999999999E-2</v>
      </c>
      <c r="H111" s="285">
        <v>7.7999999999999999E-6</v>
      </c>
      <c r="I111" s="285">
        <v>25.8</v>
      </c>
      <c r="J111" s="285">
        <v>6.7000000000000004E-2</v>
      </c>
      <c r="K111" s="285">
        <v>5.1000000000000004E-4</v>
      </c>
      <c r="L111" s="285">
        <v>2.1000000000000001E-2</v>
      </c>
      <c r="M111" s="283">
        <v>1</v>
      </c>
      <c r="N111" s="284">
        <v>0.13</v>
      </c>
      <c r="O111" s="263">
        <v>2.9000000000000001E-2</v>
      </c>
      <c r="P111" s="263" t="s">
        <v>960</v>
      </c>
      <c r="Q111" s="263">
        <v>7.0000000000000007E-2</v>
      </c>
      <c r="R111" s="286">
        <v>0.28000000000000003</v>
      </c>
      <c r="X111" s="269"/>
    </row>
    <row r="112" spans="1:24" ht="11.25" customHeight="1" x14ac:dyDescent="0.2">
      <c r="A112" s="111" t="s">
        <v>503</v>
      </c>
      <c r="B112" s="403" t="s">
        <v>562</v>
      </c>
      <c r="C112" s="174" t="s">
        <v>548</v>
      </c>
      <c r="D112" s="873">
        <v>142</v>
      </c>
      <c r="E112" s="54">
        <v>142.19999999999999</v>
      </c>
      <c r="F112" s="285">
        <v>2478</v>
      </c>
      <c r="G112" s="285">
        <v>5.1999999999999998E-2</v>
      </c>
      <c r="H112" s="285">
        <v>7.7999999999999999E-6</v>
      </c>
      <c r="I112" s="285">
        <v>24.6</v>
      </c>
      <c r="J112" s="285">
        <v>5.5E-2</v>
      </c>
      <c r="K112" s="285">
        <v>5.1999999999999995E-4</v>
      </c>
      <c r="L112" s="285">
        <v>2.1000000000000001E-2</v>
      </c>
      <c r="M112" s="283">
        <v>1</v>
      </c>
      <c r="N112" s="284">
        <v>0.13</v>
      </c>
      <c r="O112" s="263" t="s">
        <v>960</v>
      </c>
      <c r="P112" s="263" t="s">
        <v>960</v>
      </c>
      <c r="Q112" s="263">
        <v>4.0000000000000001E-3</v>
      </c>
      <c r="R112" s="286">
        <v>1.6E-2</v>
      </c>
      <c r="X112" s="269"/>
    </row>
    <row r="113" spans="1:24" ht="11.25" customHeight="1" x14ac:dyDescent="0.2">
      <c r="A113" s="111" t="s">
        <v>409</v>
      </c>
      <c r="B113" s="403" t="s">
        <v>564</v>
      </c>
      <c r="C113" s="174" t="s">
        <v>548</v>
      </c>
      <c r="D113" s="873">
        <v>96</v>
      </c>
      <c r="E113" s="54">
        <v>95.94</v>
      </c>
      <c r="F113" s="285" t="s">
        <v>960</v>
      </c>
      <c r="G113" s="285" t="s">
        <v>960</v>
      </c>
      <c r="H113" s="285" t="s">
        <v>960</v>
      </c>
      <c r="I113" s="285" t="s">
        <v>960</v>
      </c>
      <c r="J113" s="285" t="s">
        <v>960</v>
      </c>
      <c r="K113" s="285" t="s">
        <v>960</v>
      </c>
      <c r="L113" s="285" t="s">
        <v>960</v>
      </c>
      <c r="M113" s="283">
        <v>1</v>
      </c>
      <c r="N113" s="284" t="s">
        <v>960</v>
      </c>
      <c r="O113" s="263" t="s">
        <v>960</v>
      </c>
      <c r="P113" s="263" t="s">
        <v>960</v>
      </c>
      <c r="Q113" s="263">
        <v>5.0000000000000001E-3</v>
      </c>
      <c r="R113" s="287" t="s">
        <v>960</v>
      </c>
      <c r="X113" s="269"/>
    </row>
    <row r="114" spans="1:24" ht="11.25" customHeight="1" x14ac:dyDescent="0.2">
      <c r="A114" s="111" t="s">
        <v>410</v>
      </c>
      <c r="B114" s="403" t="s">
        <v>562</v>
      </c>
      <c r="C114" s="174" t="s">
        <v>548</v>
      </c>
      <c r="D114" s="873">
        <v>128</v>
      </c>
      <c r="E114" s="54">
        <v>128.18</v>
      </c>
      <c r="F114" s="285">
        <v>1544</v>
      </c>
      <c r="G114" s="285">
        <v>0.06</v>
      </c>
      <c r="H114" s="285">
        <v>8.3999999999999992E-6</v>
      </c>
      <c r="I114" s="285">
        <v>31</v>
      </c>
      <c r="J114" s="285">
        <v>8.5000000000000006E-2</v>
      </c>
      <c r="K114" s="285">
        <v>4.4000000000000002E-4</v>
      </c>
      <c r="L114" s="285">
        <v>1.7999999999999999E-2</v>
      </c>
      <c r="M114" s="283">
        <v>1</v>
      </c>
      <c r="N114" s="284">
        <v>0.13</v>
      </c>
      <c r="O114" s="263" t="s">
        <v>960</v>
      </c>
      <c r="P114" s="263">
        <v>3.4E-5</v>
      </c>
      <c r="Q114" s="263">
        <v>0.02</v>
      </c>
      <c r="R114" s="286">
        <v>3.0000000000000001E-3</v>
      </c>
      <c r="X114" s="269"/>
    </row>
    <row r="115" spans="1:24" ht="11.25" customHeight="1" x14ac:dyDescent="0.2">
      <c r="A115" s="111" t="s">
        <v>703</v>
      </c>
      <c r="B115" s="403" t="s">
        <v>564</v>
      </c>
      <c r="C115" s="174" t="s">
        <v>548</v>
      </c>
      <c r="D115" s="873">
        <v>59</v>
      </c>
      <c r="E115" s="54">
        <v>58.69</v>
      </c>
      <c r="F115" s="285" t="s">
        <v>960</v>
      </c>
      <c r="G115" s="285" t="s">
        <v>960</v>
      </c>
      <c r="H115" s="285" t="s">
        <v>960</v>
      </c>
      <c r="I115" s="285" t="s">
        <v>960</v>
      </c>
      <c r="J115" s="285" t="s">
        <v>960</v>
      </c>
      <c r="K115" s="285" t="s">
        <v>960</v>
      </c>
      <c r="L115" s="285" t="s">
        <v>960</v>
      </c>
      <c r="M115" s="284">
        <v>0.04</v>
      </c>
      <c r="N115" s="284" t="s">
        <v>960</v>
      </c>
      <c r="O115" s="263" t="s">
        <v>960</v>
      </c>
      <c r="P115" s="263" t="s">
        <v>960</v>
      </c>
      <c r="Q115" s="263">
        <v>0.02</v>
      </c>
      <c r="R115" s="286">
        <v>9.0000000000000006E-5</v>
      </c>
      <c r="X115" s="269"/>
    </row>
    <row r="116" spans="1:24" ht="11.25" customHeight="1" x14ac:dyDescent="0.2">
      <c r="A116" s="111" t="s">
        <v>80</v>
      </c>
      <c r="B116" s="403" t="s">
        <v>562</v>
      </c>
      <c r="C116" s="174" t="s">
        <v>563</v>
      </c>
      <c r="D116" s="873">
        <v>123</v>
      </c>
      <c r="E116" s="54">
        <v>123.11</v>
      </c>
      <c r="F116" s="285">
        <v>226.4</v>
      </c>
      <c r="G116" s="285">
        <v>6.8000000000000005E-2</v>
      </c>
      <c r="H116" s="285">
        <v>9.3999999999999998E-6</v>
      </c>
      <c r="I116" s="285">
        <v>2090</v>
      </c>
      <c r="J116" s="285">
        <v>0.245</v>
      </c>
      <c r="K116" s="285">
        <v>2.4000000000000001E-5</v>
      </c>
      <c r="L116" s="285">
        <v>9.7999999999999997E-4</v>
      </c>
      <c r="M116" s="283">
        <v>1</v>
      </c>
      <c r="N116" s="284" t="s">
        <v>960</v>
      </c>
      <c r="O116" s="263" t="s">
        <v>960</v>
      </c>
      <c r="P116" s="263">
        <v>4.0000000000000003E-5</v>
      </c>
      <c r="Q116" s="263">
        <v>2E-3</v>
      </c>
      <c r="R116" s="286">
        <v>8.9999999999999993E-3</v>
      </c>
      <c r="X116" s="269"/>
    </row>
    <row r="117" spans="1:24" ht="11.25" customHeight="1" x14ac:dyDescent="0.2">
      <c r="A117" s="111" t="s">
        <v>81</v>
      </c>
      <c r="B117" s="403" t="s">
        <v>564</v>
      </c>
      <c r="C117" s="174" t="s">
        <v>563</v>
      </c>
      <c r="D117" s="873">
        <v>227</v>
      </c>
      <c r="E117" s="54">
        <v>227.09</v>
      </c>
      <c r="F117" s="285">
        <v>115.8</v>
      </c>
      <c r="G117" s="285">
        <v>2.9000000000000001E-2</v>
      </c>
      <c r="H117" s="285">
        <v>7.7000000000000008E-6</v>
      </c>
      <c r="I117" s="285">
        <v>1380</v>
      </c>
      <c r="J117" s="285">
        <v>4.0000000000000002E-4</v>
      </c>
      <c r="K117" s="285">
        <v>8.6999999999999998E-8</v>
      </c>
      <c r="L117" s="285">
        <v>3.4999999999999999E-6</v>
      </c>
      <c r="M117" s="283">
        <v>1</v>
      </c>
      <c r="N117" s="284">
        <v>0.1</v>
      </c>
      <c r="O117" s="263">
        <v>1.7000000000000001E-2</v>
      </c>
      <c r="P117" s="263" t="s">
        <v>960</v>
      </c>
      <c r="Q117" s="263">
        <v>1E-4</v>
      </c>
      <c r="R117" s="287" t="s">
        <v>960</v>
      </c>
      <c r="X117" s="269"/>
    </row>
    <row r="118" spans="1:24" ht="11.25" customHeight="1" x14ac:dyDescent="0.2">
      <c r="A118" s="111" t="s">
        <v>82</v>
      </c>
      <c r="B118" s="403" t="s">
        <v>562</v>
      </c>
      <c r="C118" s="174" t="s">
        <v>548</v>
      </c>
      <c r="D118" s="873">
        <v>137</v>
      </c>
      <c r="E118" s="54">
        <v>137.13999999999999</v>
      </c>
      <c r="F118" s="285">
        <v>370.6</v>
      </c>
      <c r="G118" s="285">
        <v>5.8999999999999997E-2</v>
      </c>
      <c r="H118" s="285">
        <v>8.6999999999999997E-6</v>
      </c>
      <c r="I118" s="285">
        <v>650</v>
      </c>
      <c r="J118" s="285">
        <v>0.19</v>
      </c>
      <c r="K118" s="285">
        <v>1.2999999999999999E-5</v>
      </c>
      <c r="L118" s="285">
        <v>5.1000000000000004E-4</v>
      </c>
      <c r="M118" s="283">
        <v>1</v>
      </c>
      <c r="N118" s="284" t="s">
        <v>960</v>
      </c>
      <c r="O118" s="263">
        <v>0.22</v>
      </c>
      <c r="P118" s="263" t="s">
        <v>960</v>
      </c>
      <c r="Q118" s="263">
        <v>8.9999999999999998E-4</v>
      </c>
      <c r="R118" s="286">
        <v>3.5999999999999999E-3</v>
      </c>
      <c r="X118" s="269"/>
    </row>
    <row r="119" spans="1:24" ht="11.25" customHeight="1" x14ac:dyDescent="0.2">
      <c r="A119" s="111" t="s">
        <v>83</v>
      </c>
      <c r="B119" s="403" t="s">
        <v>564</v>
      </c>
      <c r="C119" s="174" t="s">
        <v>548</v>
      </c>
      <c r="D119" s="873">
        <v>137</v>
      </c>
      <c r="E119" s="86">
        <v>137</v>
      </c>
      <c r="F119" s="282">
        <v>363.2</v>
      </c>
      <c r="G119" s="282">
        <v>5.8999999999999997E-2</v>
      </c>
      <c r="H119" s="282">
        <v>8.6999999999999997E-6</v>
      </c>
      <c r="I119" s="282">
        <v>500</v>
      </c>
      <c r="J119" s="282">
        <v>0.20499999999999999</v>
      </c>
      <c r="K119" s="282">
        <v>9.3000000000000007E-6</v>
      </c>
      <c r="L119" s="282">
        <v>3.8000000000000002E-4</v>
      </c>
      <c r="M119" s="283">
        <v>1</v>
      </c>
      <c r="N119" s="288">
        <v>0.1</v>
      </c>
      <c r="O119" s="263" t="s">
        <v>960</v>
      </c>
      <c r="P119" s="263" t="s">
        <v>960</v>
      </c>
      <c r="Q119" s="285">
        <v>1E-4</v>
      </c>
      <c r="R119" s="286" t="s">
        <v>960</v>
      </c>
      <c r="X119" s="269"/>
    </row>
    <row r="120" spans="1:24" ht="11.25" customHeight="1" x14ac:dyDescent="0.2">
      <c r="A120" s="111" t="s">
        <v>84</v>
      </c>
      <c r="B120" s="403" t="s">
        <v>564</v>
      </c>
      <c r="C120" s="174" t="s">
        <v>548</v>
      </c>
      <c r="D120" s="873">
        <v>137</v>
      </c>
      <c r="E120" s="54">
        <v>137.13999999999999</v>
      </c>
      <c r="F120" s="282">
        <v>363.2</v>
      </c>
      <c r="G120" s="285">
        <v>5.7000000000000002E-2</v>
      </c>
      <c r="H120" s="285">
        <v>8.3999999999999992E-6</v>
      </c>
      <c r="I120" s="285">
        <v>442</v>
      </c>
      <c r="J120" s="285">
        <v>1.6E-2</v>
      </c>
      <c r="K120" s="285">
        <v>5.5999999999999997E-6</v>
      </c>
      <c r="L120" s="285">
        <v>2.3000000000000001E-4</v>
      </c>
      <c r="M120" s="283">
        <v>1</v>
      </c>
      <c r="N120" s="284">
        <v>0.1</v>
      </c>
      <c r="O120" s="263">
        <v>1.6E-2</v>
      </c>
      <c r="P120" s="263" t="s">
        <v>960</v>
      </c>
      <c r="Q120" s="263">
        <v>4.0000000000000001E-3</v>
      </c>
      <c r="R120" s="287">
        <v>1.6E-2</v>
      </c>
      <c r="X120" s="269"/>
    </row>
    <row r="121" spans="1:24" ht="11.25" customHeight="1" x14ac:dyDescent="0.2">
      <c r="A121" s="111" t="s">
        <v>411</v>
      </c>
      <c r="B121" s="403" t="s">
        <v>564</v>
      </c>
      <c r="C121" s="174" t="s">
        <v>548</v>
      </c>
      <c r="D121" s="873">
        <v>266</v>
      </c>
      <c r="E121" s="54">
        <v>266.33999999999997</v>
      </c>
      <c r="F121" s="285">
        <v>592</v>
      </c>
      <c r="G121" s="285">
        <v>0.03</v>
      </c>
      <c r="H121" s="285">
        <v>7.9999999999999996E-6</v>
      </c>
      <c r="I121" s="285">
        <v>14</v>
      </c>
      <c r="J121" s="285">
        <v>1.1E-4</v>
      </c>
      <c r="K121" s="285">
        <v>2.4999999999999999E-8</v>
      </c>
      <c r="L121" s="285">
        <v>9.9999999999999995E-7</v>
      </c>
      <c r="M121" s="283">
        <v>1</v>
      </c>
      <c r="N121" s="284">
        <v>0.25</v>
      </c>
      <c r="O121" s="263">
        <v>0.4</v>
      </c>
      <c r="P121" s="263">
        <v>5.1000000000000003E-6</v>
      </c>
      <c r="Q121" s="263">
        <v>5.0000000000000001E-3</v>
      </c>
      <c r="R121" s="287" t="s">
        <v>960</v>
      </c>
      <c r="X121" s="269"/>
    </row>
    <row r="122" spans="1:24" ht="11.25" customHeight="1" x14ac:dyDescent="0.2">
      <c r="A122" s="111" t="s">
        <v>85</v>
      </c>
      <c r="B122" s="403" t="s">
        <v>564</v>
      </c>
      <c r="C122" s="174" t="s">
        <v>548</v>
      </c>
      <c r="D122" s="873">
        <v>316</v>
      </c>
      <c r="E122" s="86">
        <v>316</v>
      </c>
      <c r="F122" s="282">
        <v>647.9</v>
      </c>
      <c r="G122" s="282">
        <v>2.5999999999999999E-2</v>
      </c>
      <c r="H122" s="282">
        <v>6.8000000000000001E-6</v>
      </c>
      <c r="I122" s="282">
        <v>43</v>
      </c>
      <c r="J122" s="282">
        <v>5.4999999999999996E-9</v>
      </c>
      <c r="K122" s="282">
        <v>1.3000000000000001E-9</v>
      </c>
      <c r="L122" s="282">
        <v>5.4E-8</v>
      </c>
      <c r="M122" s="283">
        <v>1</v>
      </c>
      <c r="N122" s="284">
        <v>0.1</v>
      </c>
      <c r="O122" s="263">
        <v>4.0000000000000001E-3</v>
      </c>
      <c r="P122" s="263" t="s">
        <v>960</v>
      </c>
      <c r="Q122" s="263">
        <v>2E-3</v>
      </c>
      <c r="R122" s="287" t="s">
        <v>960</v>
      </c>
      <c r="X122" s="269"/>
    </row>
    <row r="123" spans="1:24" ht="11.25" customHeight="1" x14ac:dyDescent="0.2">
      <c r="A123" s="111" t="s">
        <v>193</v>
      </c>
      <c r="B123" s="403" t="s">
        <v>564</v>
      </c>
      <c r="C123" s="174" t="s">
        <v>548</v>
      </c>
      <c r="D123" s="873">
        <v>117</v>
      </c>
      <c r="E123" s="54">
        <v>117.49</v>
      </c>
      <c r="F123" s="285" t="s">
        <v>960</v>
      </c>
      <c r="G123" s="285" t="s">
        <v>960</v>
      </c>
      <c r="H123" s="285" t="s">
        <v>960</v>
      </c>
      <c r="I123" s="285">
        <v>245000</v>
      </c>
      <c r="J123" s="285" t="s">
        <v>960</v>
      </c>
      <c r="K123" s="285" t="s">
        <v>960</v>
      </c>
      <c r="L123" s="285" t="s">
        <v>960</v>
      </c>
      <c r="M123" s="283">
        <v>1</v>
      </c>
      <c r="N123" s="284" t="s">
        <v>960</v>
      </c>
      <c r="O123" s="263" t="s">
        <v>960</v>
      </c>
      <c r="P123" s="263" t="s">
        <v>960</v>
      </c>
      <c r="Q123" s="263">
        <v>6.9999999999999999E-4</v>
      </c>
      <c r="R123" s="287" t="s">
        <v>960</v>
      </c>
      <c r="X123" s="269"/>
    </row>
    <row r="124" spans="1:24" ht="11.25" customHeight="1" x14ac:dyDescent="0.2">
      <c r="A124" s="111" t="s">
        <v>412</v>
      </c>
      <c r="B124" s="403" t="s">
        <v>562</v>
      </c>
      <c r="C124" s="174" t="s">
        <v>548</v>
      </c>
      <c r="D124" s="873">
        <v>178</v>
      </c>
      <c r="E124" s="86">
        <v>178</v>
      </c>
      <c r="F124" s="282">
        <v>14000</v>
      </c>
      <c r="G124" s="282">
        <v>6.08E-2</v>
      </c>
      <c r="H124" s="282">
        <v>7.8800000000000008E-6</v>
      </c>
      <c r="I124" s="282">
        <v>0.81599999999999995</v>
      </c>
      <c r="J124" s="282" t="s">
        <v>960</v>
      </c>
      <c r="K124" s="282">
        <v>3.93E-5</v>
      </c>
      <c r="L124" s="282">
        <v>1.6100000000000001E-3</v>
      </c>
      <c r="M124" s="283">
        <v>1</v>
      </c>
      <c r="N124" s="284">
        <v>0.13</v>
      </c>
      <c r="O124" s="263" t="s">
        <v>960</v>
      </c>
      <c r="P124" s="263" t="s">
        <v>960</v>
      </c>
      <c r="Q124" s="263">
        <v>0.04</v>
      </c>
      <c r="R124" s="286">
        <v>0.14000000000000001</v>
      </c>
      <c r="X124" s="269"/>
    </row>
    <row r="125" spans="1:24" ht="11.25" customHeight="1" x14ac:dyDescent="0.2">
      <c r="A125" s="111" t="s">
        <v>413</v>
      </c>
      <c r="B125" s="403" t="s">
        <v>564</v>
      </c>
      <c r="C125" s="174" t="s">
        <v>548</v>
      </c>
      <c r="D125" s="873">
        <v>94</v>
      </c>
      <c r="E125" s="54">
        <v>94.11</v>
      </c>
      <c r="F125" s="285">
        <v>187.2</v>
      </c>
      <c r="G125" s="285">
        <v>8.3000000000000004E-2</v>
      </c>
      <c r="H125" s="285">
        <v>1.0000000000000001E-5</v>
      </c>
      <c r="I125" s="285">
        <v>82800</v>
      </c>
      <c r="J125" s="285">
        <v>0.35</v>
      </c>
      <c r="K125" s="285">
        <v>3.3000000000000002E-7</v>
      </c>
      <c r="L125" s="285">
        <v>1.4E-5</v>
      </c>
      <c r="M125" s="283">
        <v>1</v>
      </c>
      <c r="N125" s="284">
        <v>0.1</v>
      </c>
      <c r="O125" s="263" t="s">
        <v>960</v>
      </c>
      <c r="P125" s="263" t="s">
        <v>960</v>
      </c>
      <c r="Q125" s="263">
        <v>0.3</v>
      </c>
      <c r="R125" s="286">
        <v>0.2</v>
      </c>
      <c r="X125" s="269"/>
    </row>
    <row r="126" spans="1:24" ht="11.25" customHeight="1" x14ac:dyDescent="0.2">
      <c r="A126" s="111" t="s">
        <v>290</v>
      </c>
      <c r="B126" s="403" t="s">
        <v>1024</v>
      </c>
      <c r="C126" s="174" t="s">
        <v>548</v>
      </c>
      <c r="D126" s="873">
        <v>326</v>
      </c>
      <c r="E126" s="54">
        <v>326.44</v>
      </c>
      <c r="F126" s="285">
        <v>130500</v>
      </c>
      <c r="G126" s="285">
        <v>2.4E-2</v>
      </c>
      <c r="H126" s="285">
        <v>6.1E-6</v>
      </c>
      <c r="I126" s="285">
        <v>4.2999999999999997E-2</v>
      </c>
      <c r="J126" s="285">
        <v>7.7000000000000001E-5</v>
      </c>
      <c r="K126" s="285">
        <v>2.7999999999999998E-4</v>
      </c>
      <c r="L126" s="285">
        <v>1.2E-2</v>
      </c>
      <c r="M126" s="283">
        <v>1</v>
      </c>
      <c r="N126" s="284">
        <v>0.14000000000000001</v>
      </c>
      <c r="O126" s="263">
        <v>2</v>
      </c>
      <c r="P126" s="263">
        <v>5.6999999999999998E-4</v>
      </c>
      <c r="Q126" s="263">
        <v>2.0000000000000002E-5</v>
      </c>
      <c r="R126" s="287" t="s">
        <v>960</v>
      </c>
      <c r="X126" s="269"/>
    </row>
    <row r="127" spans="1:24" ht="11.25" customHeight="1" x14ac:dyDescent="0.2">
      <c r="A127" s="111" t="s">
        <v>86</v>
      </c>
      <c r="B127" s="403" t="s">
        <v>564</v>
      </c>
      <c r="C127" s="174" t="s">
        <v>563</v>
      </c>
      <c r="D127" s="873">
        <v>342</v>
      </c>
      <c r="E127" s="54">
        <v>342.23</v>
      </c>
      <c r="F127" s="285">
        <v>1556</v>
      </c>
      <c r="G127" s="285">
        <v>2.1000000000000001E-2</v>
      </c>
      <c r="H127" s="285">
        <v>5.3000000000000001E-6</v>
      </c>
      <c r="I127" s="285">
        <v>110</v>
      </c>
      <c r="J127" s="285">
        <v>4.2E-7</v>
      </c>
      <c r="K127" s="285">
        <v>1.6999999999999999E-9</v>
      </c>
      <c r="L127" s="285">
        <v>7.0000000000000005E-8</v>
      </c>
      <c r="M127" s="283">
        <v>1</v>
      </c>
      <c r="N127" s="284">
        <v>0.1</v>
      </c>
      <c r="O127" s="263" t="s">
        <v>960</v>
      </c>
      <c r="P127" s="263" t="s">
        <v>960</v>
      </c>
      <c r="Q127" s="263">
        <v>0.1</v>
      </c>
      <c r="R127" s="287" t="s">
        <v>960</v>
      </c>
      <c r="X127" s="269"/>
    </row>
    <row r="128" spans="1:24" ht="11.25" customHeight="1" x14ac:dyDescent="0.2">
      <c r="A128" s="111" t="s">
        <v>414</v>
      </c>
      <c r="B128" s="403" t="s">
        <v>562</v>
      </c>
      <c r="C128" s="174" t="s">
        <v>548</v>
      </c>
      <c r="D128" s="873">
        <v>202</v>
      </c>
      <c r="E128" s="54">
        <v>199</v>
      </c>
      <c r="F128" s="285">
        <v>54340</v>
      </c>
      <c r="G128" s="285">
        <v>2.8000000000000001E-2</v>
      </c>
      <c r="H128" s="285">
        <v>7.1999999999999997E-6</v>
      </c>
      <c r="I128" s="285">
        <v>0.13500000000000001</v>
      </c>
      <c r="J128" s="285">
        <v>4.5000000000000001E-6</v>
      </c>
      <c r="K128" s="285">
        <v>1.2E-5</v>
      </c>
      <c r="L128" s="285">
        <v>4.8999999999999998E-4</v>
      </c>
      <c r="M128" s="283">
        <v>1</v>
      </c>
      <c r="N128" s="284">
        <v>0.13</v>
      </c>
      <c r="O128" s="263" t="s">
        <v>960</v>
      </c>
      <c r="P128" s="263" t="s">
        <v>960</v>
      </c>
      <c r="Q128" s="263">
        <v>0.03</v>
      </c>
      <c r="R128" s="286">
        <v>0.12</v>
      </c>
      <c r="X128" s="269"/>
    </row>
    <row r="129" spans="1:24" ht="11.25" customHeight="1" x14ac:dyDescent="0.2">
      <c r="A129" s="111" t="s">
        <v>415</v>
      </c>
      <c r="B129" s="403" t="s">
        <v>564</v>
      </c>
      <c r="C129" s="174" t="s">
        <v>548</v>
      </c>
      <c r="D129" s="873">
        <v>81</v>
      </c>
      <c r="E129" s="54">
        <v>80.98</v>
      </c>
      <c r="F129" s="285" t="s">
        <v>960</v>
      </c>
      <c r="G129" s="285" t="s">
        <v>960</v>
      </c>
      <c r="H129" s="285" t="s">
        <v>960</v>
      </c>
      <c r="I129" s="285" t="s">
        <v>960</v>
      </c>
      <c r="J129" s="285">
        <v>1.4000000000000001E-10</v>
      </c>
      <c r="K129" s="285" t="s">
        <v>960</v>
      </c>
      <c r="L129" s="285" t="s">
        <v>960</v>
      </c>
      <c r="M129" s="283">
        <v>1</v>
      </c>
      <c r="N129" s="284" t="s">
        <v>960</v>
      </c>
      <c r="O129" s="263" t="s">
        <v>960</v>
      </c>
      <c r="P129" s="263" t="s">
        <v>960</v>
      </c>
      <c r="Q129" s="263">
        <v>5.0000000000000001E-3</v>
      </c>
      <c r="R129" s="286">
        <v>0.02</v>
      </c>
      <c r="X129" s="269"/>
    </row>
    <row r="130" spans="1:24" ht="11.25" customHeight="1" x14ac:dyDescent="0.2">
      <c r="A130" s="111" t="s">
        <v>704</v>
      </c>
      <c r="B130" s="403" t="s">
        <v>564</v>
      </c>
      <c r="C130" s="174" t="s">
        <v>548</v>
      </c>
      <c r="D130" s="873">
        <v>108</v>
      </c>
      <c r="E130" s="54">
        <v>107.87</v>
      </c>
      <c r="F130" s="285" t="s">
        <v>960</v>
      </c>
      <c r="G130" s="285" t="s">
        <v>960</v>
      </c>
      <c r="H130" s="285" t="s">
        <v>960</v>
      </c>
      <c r="I130" s="285" t="s">
        <v>960</v>
      </c>
      <c r="J130" s="285" t="s">
        <v>960</v>
      </c>
      <c r="K130" s="285" t="s">
        <v>960</v>
      </c>
      <c r="L130" s="285" t="s">
        <v>960</v>
      </c>
      <c r="M130" s="284">
        <v>0.04</v>
      </c>
      <c r="N130" s="284" t="s">
        <v>960</v>
      </c>
      <c r="O130" s="263" t="s">
        <v>960</v>
      </c>
      <c r="P130" s="263" t="s">
        <v>960</v>
      </c>
      <c r="Q130" s="263">
        <v>5.0000000000000001E-3</v>
      </c>
      <c r="R130" s="287" t="s">
        <v>960</v>
      </c>
      <c r="X130" s="269"/>
    </row>
    <row r="131" spans="1:24" ht="11.25" customHeight="1" x14ac:dyDescent="0.2">
      <c r="A131" s="111" t="s">
        <v>87</v>
      </c>
      <c r="B131" s="403" t="s">
        <v>564</v>
      </c>
      <c r="C131" s="174" t="s">
        <v>548</v>
      </c>
      <c r="D131" s="873">
        <v>202</v>
      </c>
      <c r="E131" s="54">
        <v>201.66</v>
      </c>
      <c r="F131" s="285">
        <v>146.5</v>
      </c>
      <c r="G131" s="285">
        <v>2.8000000000000001E-2</v>
      </c>
      <c r="H131" s="285">
        <v>7.4000000000000003E-6</v>
      </c>
      <c r="I131" s="285">
        <v>6.2</v>
      </c>
      <c r="J131" s="285">
        <v>2.1999999999999998E-8</v>
      </c>
      <c r="K131" s="285">
        <v>9.4000000000000006E-10</v>
      </c>
      <c r="L131" s="285">
        <v>3.8999999999999998E-8</v>
      </c>
      <c r="M131" s="283">
        <v>1</v>
      </c>
      <c r="N131" s="284">
        <v>0.1</v>
      </c>
      <c r="O131" s="263">
        <v>0.12</v>
      </c>
      <c r="P131" s="263" t="s">
        <v>960</v>
      </c>
      <c r="Q131" s="263">
        <v>5.0000000000000001E-3</v>
      </c>
      <c r="R131" s="287" t="s">
        <v>960</v>
      </c>
      <c r="X131" s="269"/>
    </row>
    <row r="132" spans="1:24" ht="11.25" customHeight="1" x14ac:dyDescent="0.2">
      <c r="A132" s="111" t="s">
        <v>416</v>
      </c>
      <c r="B132" s="403" t="s">
        <v>562</v>
      </c>
      <c r="C132" s="174" t="s">
        <v>563</v>
      </c>
      <c r="D132" s="873">
        <v>104</v>
      </c>
      <c r="E132" s="54">
        <v>104.15</v>
      </c>
      <c r="F132" s="285">
        <v>446.1</v>
      </c>
      <c r="G132" s="285">
        <v>7.0999999999999994E-2</v>
      </c>
      <c r="H132" s="285">
        <v>8.8000000000000004E-6</v>
      </c>
      <c r="I132" s="285">
        <v>310</v>
      </c>
      <c r="J132" s="285">
        <v>6.4</v>
      </c>
      <c r="K132" s="285">
        <v>2.8E-3</v>
      </c>
      <c r="L132" s="285">
        <v>0.11</v>
      </c>
      <c r="M132" s="283">
        <v>1</v>
      </c>
      <c r="N132" s="284" t="s">
        <v>960</v>
      </c>
      <c r="O132" s="263" t="s">
        <v>960</v>
      </c>
      <c r="P132" s="263" t="s">
        <v>960</v>
      </c>
      <c r="Q132" s="263">
        <v>0.2</v>
      </c>
      <c r="R132" s="286">
        <v>1</v>
      </c>
      <c r="X132" s="269"/>
    </row>
    <row r="133" spans="1:24" ht="11.25" customHeight="1" x14ac:dyDescent="0.2">
      <c r="A133" s="111" t="s">
        <v>88</v>
      </c>
      <c r="B133" s="403" t="s">
        <v>564</v>
      </c>
      <c r="C133" s="174" t="s">
        <v>548</v>
      </c>
      <c r="D133" s="873">
        <v>217</v>
      </c>
      <c r="E133" s="54">
        <v>216.67</v>
      </c>
      <c r="F133" s="285">
        <v>50.1</v>
      </c>
      <c r="G133" s="285">
        <v>2.7E-2</v>
      </c>
      <c r="H133" s="285">
        <v>7.1999999999999997E-6</v>
      </c>
      <c r="I133" s="285">
        <v>710</v>
      </c>
      <c r="J133" s="285">
        <v>4.7E-7</v>
      </c>
      <c r="K133" s="285">
        <v>1.2E-10</v>
      </c>
      <c r="L133" s="285">
        <v>4.9E-9</v>
      </c>
      <c r="M133" s="283">
        <v>1</v>
      </c>
      <c r="N133" s="284">
        <v>0.1</v>
      </c>
      <c r="O133" s="263" t="s">
        <v>960</v>
      </c>
      <c r="P133" s="263" t="s">
        <v>960</v>
      </c>
      <c r="Q133" s="263">
        <v>1.2999999999999999E-2</v>
      </c>
      <c r="R133" s="287" t="s">
        <v>960</v>
      </c>
      <c r="X133" s="269"/>
    </row>
    <row r="134" spans="1:24" ht="11.25" customHeight="1" x14ac:dyDescent="0.2">
      <c r="A134" s="111" t="s">
        <v>20</v>
      </c>
      <c r="B134" s="403" t="s">
        <v>562</v>
      </c>
      <c r="C134" s="174" t="s">
        <v>563</v>
      </c>
      <c r="D134" s="873">
        <v>74</v>
      </c>
      <c r="E134" s="86">
        <v>74</v>
      </c>
      <c r="F134" s="282">
        <v>37</v>
      </c>
      <c r="G134" s="282">
        <v>0.09</v>
      </c>
      <c r="H134" s="282">
        <v>9.0999999999999993E-6</v>
      </c>
      <c r="I134" s="282">
        <v>1000000</v>
      </c>
      <c r="J134" s="282">
        <v>40.700000000000003</v>
      </c>
      <c r="K134" s="282">
        <v>1.17E-5</v>
      </c>
      <c r="L134" s="282">
        <v>4.8000000000000001E-4</v>
      </c>
      <c r="M134" s="283">
        <v>1</v>
      </c>
      <c r="N134" s="284" t="s">
        <v>960</v>
      </c>
      <c r="O134" s="263">
        <v>3.0000000000000001E-3</v>
      </c>
      <c r="P134" s="263">
        <v>8.6000000000000002E-7</v>
      </c>
      <c r="Q134" s="285" t="s">
        <v>960</v>
      </c>
      <c r="R134" s="287" t="s">
        <v>960</v>
      </c>
      <c r="X134" s="269"/>
    </row>
    <row r="135" spans="1:24" ht="11.25" customHeight="1" x14ac:dyDescent="0.2">
      <c r="A135" s="111" t="s">
        <v>417</v>
      </c>
      <c r="B135" s="403" t="s">
        <v>562</v>
      </c>
      <c r="C135" s="174" t="s">
        <v>563</v>
      </c>
      <c r="D135" s="873">
        <v>168</v>
      </c>
      <c r="E135" s="54">
        <v>167.85</v>
      </c>
      <c r="F135" s="285">
        <v>86.03</v>
      </c>
      <c r="G135" s="285">
        <v>4.8000000000000001E-2</v>
      </c>
      <c r="H135" s="285">
        <v>9.0999999999999993E-6</v>
      </c>
      <c r="I135" s="285">
        <v>1070</v>
      </c>
      <c r="J135" s="285">
        <v>12</v>
      </c>
      <c r="K135" s="285">
        <v>2.5000000000000001E-3</v>
      </c>
      <c r="L135" s="285">
        <v>0.1</v>
      </c>
      <c r="M135" s="283">
        <v>1</v>
      </c>
      <c r="N135" s="284" t="s">
        <v>960</v>
      </c>
      <c r="O135" s="263">
        <v>2.5999999999999999E-2</v>
      </c>
      <c r="P135" s="263">
        <v>7.4000000000000003E-6</v>
      </c>
      <c r="Q135" s="263">
        <v>0.03</v>
      </c>
      <c r="R135" s="286">
        <v>0.12</v>
      </c>
      <c r="X135" s="269"/>
    </row>
    <row r="136" spans="1:24" ht="11.25" customHeight="1" x14ac:dyDescent="0.2">
      <c r="A136" s="111" t="s">
        <v>418</v>
      </c>
      <c r="B136" s="403" t="s">
        <v>562</v>
      </c>
      <c r="C136" s="174" t="s">
        <v>563</v>
      </c>
      <c r="D136" s="873">
        <v>168</v>
      </c>
      <c r="E136" s="54">
        <v>167.85</v>
      </c>
      <c r="F136" s="285">
        <v>94.94</v>
      </c>
      <c r="G136" s="285">
        <v>4.9000000000000002E-2</v>
      </c>
      <c r="H136" s="285">
        <v>9.3000000000000007E-6</v>
      </c>
      <c r="I136" s="285">
        <v>2830</v>
      </c>
      <c r="J136" s="285">
        <v>4.62</v>
      </c>
      <c r="K136" s="285">
        <v>3.6999999999999999E-4</v>
      </c>
      <c r="L136" s="285">
        <v>1.4999999999999999E-2</v>
      </c>
      <c r="M136" s="283">
        <v>1</v>
      </c>
      <c r="N136" s="284" t="s">
        <v>960</v>
      </c>
      <c r="O136" s="263">
        <v>0.2</v>
      </c>
      <c r="P136" s="263">
        <v>5.8E-5</v>
      </c>
      <c r="Q136" s="263">
        <v>0.02</v>
      </c>
      <c r="R136" s="287" t="s">
        <v>960</v>
      </c>
      <c r="X136" s="269"/>
    </row>
    <row r="137" spans="1:24" ht="11.25" customHeight="1" x14ac:dyDescent="0.2">
      <c r="A137" s="111" t="s">
        <v>419</v>
      </c>
      <c r="B137" s="403" t="s">
        <v>562</v>
      </c>
      <c r="C137" s="174" t="s">
        <v>563</v>
      </c>
      <c r="D137" s="873">
        <v>166</v>
      </c>
      <c r="E137" s="54">
        <v>165.83</v>
      </c>
      <c r="F137" s="285">
        <v>94.94</v>
      </c>
      <c r="G137" s="285">
        <v>0.05</v>
      </c>
      <c r="H137" s="285">
        <v>9.5000000000000005E-6</v>
      </c>
      <c r="I137" s="285">
        <v>206</v>
      </c>
      <c r="J137" s="285">
        <v>18.5</v>
      </c>
      <c r="K137" s="285">
        <v>1.7999999999999999E-2</v>
      </c>
      <c r="L137" s="285">
        <v>0.72</v>
      </c>
      <c r="M137" s="283">
        <v>1</v>
      </c>
      <c r="N137" s="284" t="s">
        <v>960</v>
      </c>
      <c r="O137" s="263">
        <v>2.1000000000000001E-2</v>
      </c>
      <c r="P137" s="263">
        <v>6.1E-6</v>
      </c>
      <c r="Q137" s="263">
        <v>6.0000000000000001E-3</v>
      </c>
      <c r="R137" s="286">
        <v>0.04</v>
      </c>
      <c r="X137" s="269"/>
    </row>
    <row r="138" spans="1:24" ht="11.25" customHeight="1" x14ac:dyDescent="0.2">
      <c r="A138" s="111" t="s">
        <v>89</v>
      </c>
      <c r="B138" s="403" t="s">
        <v>564</v>
      </c>
      <c r="C138" s="174" t="s">
        <v>548</v>
      </c>
      <c r="D138" s="873">
        <v>232</v>
      </c>
      <c r="E138" s="54">
        <v>231.89</v>
      </c>
      <c r="F138" s="285">
        <v>280</v>
      </c>
      <c r="G138" s="282">
        <v>0.05</v>
      </c>
      <c r="H138" s="282">
        <v>5.9000000000000003E-6</v>
      </c>
      <c r="I138" s="285">
        <v>23</v>
      </c>
      <c r="J138" s="285">
        <v>6.7000000000000002E-4</v>
      </c>
      <c r="K138" s="285">
        <v>8.8000000000000004E-6</v>
      </c>
      <c r="L138" s="285">
        <v>3.6000000000000002E-4</v>
      </c>
      <c r="M138" s="283">
        <v>1</v>
      </c>
      <c r="N138" s="284">
        <v>0.1</v>
      </c>
      <c r="O138" s="263" t="s">
        <v>960</v>
      </c>
      <c r="P138" s="263" t="s">
        <v>960</v>
      </c>
      <c r="Q138" s="263">
        <v>0.03</v>
      </c>
      <c r="R138" s="287" t="s">
        <v>960</v>
      </c>
      <c r="X138" s="269"/>
    </row>
    <row r="139" spans="1:24" ht="11.25" customHeight="1" x14ac:dyDescent="0.2">
      <c r="A139" s="111" t="s">
        <v>90</v>
      </c>
      <c r="B139" s="403" t="s">
        <v>564</v>
      </c>
      <c r="C139" s="174" t="s">
        <v>548</v>
      </c>
      <c r="D139" s="873">
        <v>296</v>
      </c>
      <c r="E139" s="54">
        <v>296.16000000000003</v>
      </c>
      <c r="F139" s="285">
        <v>531.6</v>
      </c>
      <c r="G139" s="285">
        <v>4.2999999999999997E-2</v>
      </c>
      <c r="H139" s="285">
        <v>5.0000000000000004E-6</v>
      </c>
      <c r="I139" s="285">
        <v>5</v>
      </c>
      <c r="J139" s="285">
        <v>3.2999999999999998E-14</v>
      </c>
      <c r="K139" s="285">
        <v>8.6999999999999999E-10</v>
      </c>
      <c r="L139" s="285">
        <v>3.5000000000000002E-8</v>
      </c>
      <c r="M139" s="283">
        <v>1</v>
      </c>
      <c r="N139" s="284">
        <v>6.0000000000000001E-3</v>
      </c>
      <c r="O139" s="263" t="s">
        <v>960</v>
      </c>
      <c r="P139" s="263" t="s">
        <v>960</v>
      </c>
      <c r="Q139" s="263">
        <v>0.05</v>
      </c>
      <c r="R139" s="287" t="s">
        <v>960</v>
      </c>
      <c r="X139" s="269"/>
    </row>
    <row r="140" spans="1:24" ht="11.25" customHeight="1" x14ac:dyDescent="0.2">
      <c r="A140" s="111" t="s">
        <v>420</v>
      </c>
      <c r="B140" s="403" t="s">
        <v>564</v>
      </c>
      <c r="C140" s="174" t="s">
        <v>548</v>
      </c>
      <c r="D140" s="873">
        <v>204</v>
      </c>
      <c r="E140" s="54">
        <v>204.38</v>
      </c>
      <c r="F140" s="285" t="s">
        <v>960</v>
      </c>
      <c r="G140" s="285" t="s">
        <v>960</v>
      </c>
      <c r="H140" s="285" t="s">
        <v>960</v>
      </c>
      <c r="I140" s="285" t="s">
        <v>960</v>
      </c>
      <c r="J140" s="285" t="s">
        <v>960</v>
      </c>
      <c r="K140" s="285" t="s">
        <v>960</v>
      </c>
      <c r="L140" s="285" t="s">
        <v>960</v>
      </c>
      <c r="M140" s="283">
        <v>1</v>
      </c>
      <c r="N140" s="284" t="s">
        <v>960</v>
      </c>
      <c r="O140" s="263" t="s">
        <v>960</v>
      </c>
      <c r="P140" s="263" t="s">
        <v>960</v>
      </c>
      <c r="Q140" s="263">
        <v>1.0000000000000001E-5</v>
      </c>
      <c r="R140" s="287" t="s">
        <v>960</v>
      </c>
      <c r="X140" s="269"/>
    </row>
    <row r="141" spans="1:24" ht="11.25" customHeight="1" x14ac:dyDescent="0.2">
      <c r="A141" s="111" t="s">
        <v>291</v>
      </c>
      <c r="B141" s="403" t="s">
        <v>562</v>
      </c>
      <c r="C141" s="174" t="s">
        <v>563</v>
      </c>
      <c r="D141" s="873">
        <v>92</v>
      </c>
      <c r="E141" s="54">
        <v>92.14</v>
      </c>
      <c r="F141" s="285">
        <v>233.9</v>
      </c>
      <c r="G141" s="285">
        <v>7.8E-2</v>
      </c>
      <c r="H141" s="285">
        <v>9.2E-6</v>
      </c>
      <c r="I141" s="285">
        <v>526</v>
      </c>
      <c r="J141" s="285">
        <v>28.4</v>
      </c>
      <c r="K141" s="285">
        <v>6.6E-3</v>
      </c>
      <c r="L141" s="285">
        <v>0.27</v>
      </c>
      <c r="M141" s="283">
        <v>1</v>
      </c>
      <c r="N141" s="284" t="s">
        <v>960</v>
      </c>
      <c r="O141" s="263" t="s">
        <v>960</v>
      </c>
      <c r="P141" s="263" t="s">
        <v>960</v>
      </c>
      <c r="Q141" s="263">
        <v>0.08</v>
      </c>
      <c r="R141" s="286">
        <v>5</v>
      </c>
      <c r="X141" s="269"/>
    </row>
    <row r="142" spans="1:24" ht="11.25" customHeight="1" x14ac:dyDescent="0.2">
      <c r="A142" s="111" t="s">
        <v>21</v>
      </c>
      <c r="B142" s="403" t="s">
        <v>564</v>
      </c>
      <c r="C142" s="174" t="s">
        <v>548</v>
      </c>
      <c r="D142" s="873">
        <v>414</v>
      </c>
      <c r="E142" s="54">
        <v>413.82</v>
      </c>
      <c r="F142" s="285">
        <v>77200</v>
      </c>
      <c r="G142" s="285">
        <v>3.2000000000000001E-2</v>
      </c>
      <c r="H142" s="285">
        <v>3.8E-6</v>
      </c>
      <c r="I142" s="285">
        <v>0.55000000000000004</v>
      </c>
      <c r="J142" s="285">
        <v>6.7000000000000002E-6</v>
      </c>
      <c r="K142" s="285">
        <v>6.0000000000000002E-6</v>
      </c>
      <c r="L142" s="285">
        <v>2.5000000000000001E-4</v>
      </c>
      <c r="M142" s="283">
        <v>1</v>
      </c>
      <c r="N142" s="284">
        <v>0.1</v>
      </c>
      <c r="O142" s="263">
        <v>1.1000000000000001</v>
      </c>
      <c r="P142" s="263">
        <v>3.2000000000000003E-4</v>
      </c>
      <c r="Q142" s="263" t="s">
        <v>960</v>
      </c>
      <c r="R142" s="287" t="s">
        <v>960</v>
      </c>
      <c r="X142" s="269"/>
    </row>
    <row r="143" spans="1:24" ht="11.25" customHeight="1" x14ac:dyDescent="0.2">
      <c r="A143" s="111" t="s">
        <v>44</v>
      </c>
      <c r="B143" s="403" t="s">
        <v>562</v>
      </c>
      <c r="C143" s="174" t="s">
        <v>563</v>
      </c>
      <c r="D143" s="873">
        <v>119</v>
      </c>
      <c r="E143" s="86">
        <v>119</v>
      </c>
      <c r="F143" s="282">
        <v>1778</v>
      </c>
      <c r="G143" s="282">
        <v>7.0000000000000007E-2</v>
      </c>
      <c r="H143" s="282">
        <v>1.0000000000000001E-5</v>
      </c>
      <c r="I143" s="282">
        <v>150</v>
      </c>
      <c r="J143" s="282">
        <v>300</v>
      </c>
      <c r="K143" s="285">
        <v>0.33</v>
      </c>
      <c r="L143" s="282">
        <v>13.860000000000001</v>
      </c>
      <c r="M143" s="283">
        <v>1</v>
      </c>
      <c r="N143" s="288">
        <v>0.1</v>
      </c>
      <c r="O143" s="263" t="s">
        <v>960</v>
      </c>
      <c r="P143" s="263" t="s">
        <v>960</v>
      </c>
      <c r="Q143" s="285">
        <v>0.03</v>
      </c>
      <c r="R143" s="287">
        <v>0.28100000000000003</v>
      </c>
      <c r="X143" s="269"/>
    </row>
    <row r="144" spans="1:24" ht="11.25" customHeight="1" x14ac:dyDescent="0.2">
      <c r="A144" s="111" t="s">
        <v>43</v>
      </c>
      <c r="B144" s="403" t="s">
        <v>562</v>
      </c>
      <c r="C144" s="174" t="s">
        <v>563</v>
      </c>
      <c r="D144" s="873">
        <v>201</v>
      </c>
      <c r="E144" s="86">
        <v>150</v>
      </c>
      <c r="F144" s="282">
        <v>1778</v>
      </c>
      <c r="G144" s="282">
        <v>7.0000000000000007E-2</v>
      </c>
      <c r="H144" s="282">
        <v>1.0000000000000001E-5</v>
      </c>
      <c r="I144" s="282">
        <v>51</v>
      </c>
      <c r="J144" s="282">
        <v>1</v>
      </c>
      <c r="K144" s="285">
        <v>0.33</v>
      </c>
      <c r="L144" s="282">
        <v>13.860000000000001</v>
      </c>
      <c r="M144" s="283">
        <v>1</v>
      </c>
      <c r="N144" s="288">
        <v>0.1</v>
      </c>
      <c r="O144" s="263" t="s">
        <v>960</v>
      </c>
      <c r="P144" s="263" t="s">
        <v>960</v>
      </c>
      <c r="Q144" s="285">
        <v>0.02</v>
      </c>
      <c r="R144" s="287">
        <v>0.126</v>
      </c>
      <c r="X144" s="269"/>
    </row>
    <row r="145" spans="1:24" ht="11.25" customHeight="1" x14ac:dyDescent="0.2">
      <c r="A145" s="111" t="s">
        <v>665</v>
      </c>
      <c r="B145" s="403" t="s">
        <v>564</v>
      </c>
      <c r="C145" s="174" t="s">
        <v>563</v>
      </c>
      <c r="D145" s="873">
        <v>236</v>
      </c>
      <c r="E145" s="86">
        <v>236</v>
      </c>
      <c r="F145" s="282" t="s">
        <v>960</v>
      </c>
      <c r="G145" s="282" t="s">
        <v>960</v>
      </c>
      <c r="H145" s="282" t="s">
        <v>960</v>
      </c>
      <c r="I145" s="282" t="s">
        <v>960</v>
      </c>
      <c r="J145" s="282" t="s">
        <v>960</v>
      </c>
      <c r="K145" s="282" t="s">
        <v>960</v>
      </c>
      <c r="L145" s="282" t="s">
        <v>960</v>
      </c>
      <c r="M145" s="283">
        <v>1</v>
      </c>
      <c r="N145" s="288" t="s">
        <v>960</v>
      </c>
      <c r="O145" s="263" t="s">
        <v>960</v>
      </c>
      <c r="P145" s="263" t="s">
        <v>960</v>
      </c>
      <c r="Q145" s="285">
        <v>0.12</v>
      </c>
      <c r="R145" s="287" t="s">
        <v>960</v>
      </c>
      <c r="X145" s="269"/>
    </row>
    <row r="146" spans="1:24" ht="11.25" customHeight="1" x14ac:dyDescent="0.2">
      <c r="A146" s="111" t="s">
        <v>705</v>
      </c>
      <c r="B146" s="403" t="s">
        <v>562</v>
      </c>
      <c r="C146" s="174" t="s">
        <v>548</v>
      </c>
      <c r="D146" s="873">
        <v>181</v>
      </c>
      <c r="E146" s="54">
        <v>181.45</v>
      </c>
      <c r="F146" s="285">
        <v>1356</v>
      </c>
      <c r="G146" s="285">
        <v>0.04</v>
      </c>
      <c r="H146" s="285">
        <v>8.3999999999999992E-6</v>
      </c>
      <c r="I146" s="285">
        <v>49</v>
      </c>
      <c r="J146" s="285">
        <v>0.46</v>
      </c>
      <c r="K146" s="285">
        <v>1.4E-3</v>
      </c>
      <c r="L146" s="285">
        <v>5.8000000000000003E-2</v>
      </c>
      <c r="M146" s="283">
        <v>1</v>
      </c>
      <c r="N146" s="284" t="s">
        <v>960</v>
      </c>
      <c r="O146" s="263">
        <v>2.9000000000000001E-2</v>
      </c>
      <c r="P146" s="263" t="s">
        <v>960</v>
      </c>
      <c r="Q146" s="263">
        <v>0.01</v>
      </c>
      <c r="R146" s="286">
        <v>2E-3</v>
      </c>
      <c r="X146" s="269"/>
    </row>
    <row r="147" spans="1:24" ht="11.25" customHeight="1" x14ac:dyDescent="0.2">
      <c r="A147" s="111" t="s">
        <v>706</v>
      </c>
      <c r="B147" s="403" t="s">
        <v>562</v>
      </c>
      <c r="C147" s="174" t="s">
        <v>563</v>
      </c>
      <c r="D147" s="873">
        <v>133</v>
      </c>
      <c r="E147" s="54">
        <v>133.41</v>
      </c>
      <c r="F147" s="285">
        <v>43.89</v>
      </c>
      <c r="G147" s="285">
        <v>6.5000000000000002E-2</v>
      </c>
      <c r="H147" s="285">
        <v>9.5999999999999996E-6</v>
      </c>
      <c r="I147" s="285">
        <v>1290</v>
      </c>
      <c r="J147" s="285">
        <v>124</v>
      </c>
      <c r="K147" s="285">
        <v>1.7000000000000001E-2</v>
      </c>
      <c r="L147" s="285">
        <v>0.7</v>
      </c>
      <c r="M147" s="283">
        <v>1</v>
      </c>
      <c r="N147" s="284" t="s">
        <v>960</v>
      </c>
      <c r="O147" s="263" t="s">
        <v>960</v>
      </c>
      <c r="P147" s="263" t="s">
        <v>960</v>
      </c>
      <c r="Q147" s="263">
        <v>2</v>
      </c>
      <c r="R147" s="286">
        <v>5</v>
      </c>
      <c r="X147" s="269"/>
    </row>
    <row r="148" spans="1:24" ht="11.25" customHeight="1" x14ac:dyDescent="0.2">
      <c r="A148" s="111" t="s">
        <v>421</v>
      </c>
      <c r="B148" s="403" t="s">
        <v>562</v>
      </c>
      <c r="C148" s="174" t="s">
        <v>563</v>
      </c>
      <c r="D148" s="873">
        <v>133</v>
      </c>
      <c r="E148" s="54">
        <v>133.41</v>
      </c>
      <c r="F148" s="285">
        <v>60.7</v>
      </c>
      <c r="G148" s="285">
        <v>6.7000000000000004E-2</v>
      </c>
      <c r="H148" s="285">
        <v>1.0000000000000001E-5</v>
      </c>
      <c r="I148" s="285">
        <v>4590</v>
      </c>
      <c r="J148" s="285">
        <v>23</v>
      </c>
      <c r="K148" s="285">
        <v>8.1999999999999998E-4</v>
      </c>
      <c r="L148" s="285">
        <v>3.4000000000000002E-2</v>
      </c>
      <c r="M148" s="283">
        <v>1</v>
      </c>
      <c r="N148" s="284" t="s">
        <v>960</v>
      </c>
      <c r="O148" s="263">
        <v>5.7000000000000002E-2</v>
      </c>
      <c r="P148" s="263">
        <v>1.5999999999999999E-5</v>
      </c>
      <c r="Q148" s="263">
        <v>4.0000000000000001E-3</v>
      </c>
      <c r="R148" s="286">
        <v>2.0000000000000001E-4</v>
      </c>
      <c r="X148" s="269"/>
    </row>
    <row r="149" spans="1:24" ht="11.25" customHeight="1" x14ac:dyDescent="0.2">
      <c r="A149" s="111" t="s">
        <v>422</v>
      </c>
      <c r="B149" s="403" t="s">
        <v>562</v>
      </c>
      <c r="C149" s="174" t="s">
        <v>563</v>
      </c>
      <c r="D149" s="873">
        <v>131</v>
      </c>
      <c r="E149" s="54">
        <v>131.38999999999999</v>
      </c>
      <c r="F149" s="285">
        <v>60.7</v>
      </c>
      <c r="G149" s="285">
        <v>6.9000000000000006E-2</v>
      </c>
      <c r="H149" s="285">
        <v>1.0000000000000001E-5</v>
      </c>
      <c r="I149" s="285">
        <v>1280</v>
      </c>
      <c r="J149" s="285">
        <v>69</v>
      </c>
      <c r="K149" s="285">
        <v>9.9000000000000008E-3</v>
      </c>
      <c r="L149" s="285">
        <v>0.4</v>
      </c>
      <c r="M149" s="283">
        <v>1</v>
      </c>
      <c r="N149" s="284" t="s">
        <v>960</v>
      </c>
      <c r="O149" s="263">
        <v>4.5999999999999999E-2</v>
      </c>
      <c r="P149" s="263">
        <v>4.0999999999999997E-6</v>
      </c>
      <c r="Q149" s="263">
        <v>5.0000000000000001E-4</v>
      </c>
      <c r="R149" s="286">
        <v>2E-3</v>
      </c>
      <c r="X149" s="269"/>
    </row>
    <row r="150" spans="1:24" ht="11.25" customHeight="1" x14ac:dyDescent="0.2">
      <c r="A150" s="111" t="s">
        <v>423</v>
      </c>
      <c r="B150" s="403" t="s">
        <v>564</v>
      </c>
      <c r="C150" s="174" t="s">
        <v>548</v>
      </c>
      <c r="D150" s="873">
        <v>198</v>
      </c>
      <c r="E150" s="54">
        <v>197.45</v>
      </c>
      <c r="F150" s="285">
        <v>1597</v>
      </c>
      <c r="G150" s="285">
        <v>3.1E-2</v>
      </c>
      <c r="H150" s="285">
        <v>8.1000000000000004E-6</v>
      </c>
      <c r="I150" s="285">
        <v>1200</v>
      </c>
      <c r="J150" s="285">
        <v>7.4999999999999997E-3</v>
      </c>
      <c r="K150" s="285">
        <v>1.5999999999999999E-6</v>
      </c>
      <c r="L150" s="285">
        <v>6.6000000000000005E-5</v>
      </c>
      <c r="M150" s="283">
        <v>1</v>
      </c>
      <c r="N150" s="284">
        <v>0.1</v>
      </c>
      <c r="O150" s="263" t="s">
        <v>960</v>
      </c>
      <c r="P150" s="263" t="s">
        <v>960</v>
      </c>
      <c r="Q150" s="263">
        <v>0.1</v>
      </c>
      <c r="R150" s="286" t="s">
        <v>960</v>
      </c>
      <c r="X150" s="269"/>
    </row>
    <row r="151" spans="1:24" ht="11.25" customHeight="1" x14ac:dyDescent="0.2">
      <c r="A151" s="111" t="s">
        <v>424</v>
      </c>
      <c r="B151" s="403" t="s">
        <v>564</v>
      </c>
      <c r="C151" s="174" t="s">
        <v>548</v>
      </c>
      <c r="D151" s="873">
        <v>198</v>
      </c>
      <c r="E151" s="54">
        <v>197.45</v>
      </c>
      <c r="F151" s="285">
        <v>381</v>
      </c>
      <c r="G151" s="285">
        <v>3.1E-2</v>
      </c>
      <c r="H151" s="285">
        <v>8.1000000000000004E-6</v>
      </c>
      <c r="I151" s="285">
        <v>800</v>
      </c>
      <c r="J151" s="285">
        <v>8.0000000000000002E-3</v>
      </c>
      <c r="K151" s="285">
        <v>2.6000000000000001E-6</v>
      </c>
      <c r="L151" s="285">
        <v>1.1E-4</v>
      </c>
      <c r="M151" s="283">
        <v>1</v>
      </c>
      <c r="N151" s="284">
        <v>0.1</v>
      </c>
      <c r="O151" s="263">
        <v>1.0999999999999999E-2</v>
      </c>
      <c r="P151" s="263">
        <v>3.1E-6</v>
      </c>
      <c r="Q151" s="263">
        <v>1E-3</v>
      </c>
      <c r="R151" s="287" t="s">
        <v>960</v>
      </c>
      <c r="X151" s="269"/>
    </row>
    <row r="152" spans="1:24" ht="11.25" customHeight="1" x14ac:dyDescent="0.2">
      <c r="A152" s="134" t="s">
        <v>91</v>
      </c>
      <c r="B152" s="403" t="s">
        <v>564</v>
      </c>
      <c r="C152" s="174" t="s">
        <v>548</v>
      </c>
      <c r="D152" s="873">
        <v>255</v>
      </c>
      <c r="E152" s="54">
        <v>255.49</v>
      </c>
      <c r="F152" s="285">
        <v>107</v>
      </c>
      <c r="G152" s="285">
        <v>2.9000000000000001E-2</v>
      </c>
      <c r="H152" s="285">
        <v>7.7999999999999999E-6</v>
      </c>
      <c r="I152" s="285">
        <v>278</v>
      </c>
      <c r="J152" s="285">
        <v>3.8000000000000002E-5</v>
      </c>
      <c r="K152" s="285">
        <v>8.7000000000000001E-9</v>
      </c>
      <c r="L152" s="285">
        <v>3.4999999999999998E-7</v>
      </c>
      <c r="M152" s="283">
        <v>1</v>
      </c>
      <c r="N152" s="284">
        <v>0.1</v>
      </c>
      <c r="O152" s="263" t="s">
        <v>960</v>
      </c>
      <c r="P152" s="263" t="s">
        <v>960</v>
      </c>
      <c r="Q152" s="263">
        <v>0.01</v>
      </c>
      <c r="R152" s="287" t="s">
        <v>960</v>
      </c>
      <c r="X152" s="269"/>
    </row>
    <row r="153" spans="1:24" ht="11.25" customHeight="1" x14ac:dyDescent="0.2">
      <c r="A153" s="111" t="s">
        <v>92</v>
      </c>
      <c r="B153" s="403" t="s">
        <v>564</v>
      </c>
      <c r="C153" s="174" t="s">
        <v>548</v>
      </c>
      <c r="D153" s="873">
        <v>270</v>
      </c>
      <c r="E153" s="54">
        <v>269.51</v>
      </c>
      <c r="F153" s="285">
        <v>175.3</v>
      </c>
      <c r="G153" s="285">
        <v>2.3E-2</v>
      </c>
      <c r="H153" s="285">
        <v>5.9000000000000003E-6</v>
      </c>
      <c r="I153" s="285">
        <v>71</v>
      </c>
      <c r="J153" s="285">
        <v>1.0000000000000001E-5</v>
      </c>
      <c r="K153" s="285">
        <v>9.1000000000000004E-9</v>
      </c>
      <c r="L153" s="285">
        <v>3.7E-7</v>
      </c>
      <c r="M153" s="283">
        <v>1</v>
      </c>
      <c r="N153" s="284">
        <v>0.1</v>
      </c>
      <c r="O153" s="263" t="s">
        <v>960</v>
      </c>
      <c r="P153" s="263" t="s">
        <v>960</v>
      </c>
      <c r="Q153" s="263">
        <v>8.0000000000000002E-3</v>
      </c>
      <c r="R153" s="287" t="s">
        <v>960</v>
      </c>
      <c r="X153" s="269"/>
    </row>
    <row r="154" spans="1:24" ht="11.25" customHeight="1" x14ac:dyDescent="0.2">
      <c r="A154" s="111" t="s">
        <v>93</v>
      </c>
      <c r="B154" s="403" t="s">
        <v>562</v>
      </c>
      <c r="C154" s="174" t="s">
        <v>563</v>
      </c>
      <c r="D154" s="873">
        <v>147</v>
      </c>
      <c r="E154" s="54">
        <v>147.43</v>
      </c>
      <c r="F154" s="285">
        <v>115.8</v>
      </c>
      <c r="G154" s="285">
        <v>5.7000000000000002E-2</v>
      </c>
      <c r="H154" s="285">
        <v>9.2E-6</v>
      </c>
      <c r="I154" s="285">
        <v>1750</v>
      </c>
      <c r="J154" s="285">
        <v>3.69</v>
      </c>
      <c r="K154" s="285">
        <v>3.4000000000000002E-4</v>
      </c>
      <c r="L154" s="285">
        <v>1.4E-2</v>
      </c>
      <c r="M154" s="283">
        <v>1</v>
      </c>
      <c r="N154" s="284" t="s">
        <v>960</v>
      </c>
      <c r="O154" s="263">
        <v>30</v>
      </c>
      <c r="P154" s="263" t="s">
        <v>960</v>
      </c>
      <c r="Q154" s="263">
        <v>4.0000000000000001E-3</v>
      </c>
      <c r="R154" s="286">
        <v>2.9999999999999997E-4</v>
      </c>
      <c r="X154" s="269"/>
    </row>
    <row r="155" spans="1:24" ht="11.25" customHeight="1" x14ac:dyDescent="0.2">
      <c r="A155" s="111" t="s">
        <v>94</v>
      </c>
      <c r="B155" s="403" t="s">
        <v>562</v>
      </c>
      <c r="C155" s="174" t="s">
        <v>563</v>
      </c>
      <c r="D155" s="873">
        <v>145</v>
      </c>
      <c r="E155" s="86">
        <v>145</v>
      </c>
      <c r="F155" s="282">
        <v>115.8</v>
      </c>
      <c r="G155" s="282">
        <v>5.8999999999999997E-2</v>
      </c>
      <c r="H155" s="282">
        <v>9.3999999999999998E-6</v>
      </c>
      <c r="I155" s="282">
        <v>334.2</v>
      </c>
      <c r="J155" s="282">
        <v>4.4000000000000004</v>
      </c>
      <c r="K155" s="282">
        <v>1.7999999999999999E-2</v>
      </c>
      <c r="L155" s="282">
        <v>0.72</v>
      </c>
      <c r="M155" s="283">
        <v>1</v>
      </c>
      <c r="N155" s="284" t="s">
        <v>960</v>
      </c>
      <c r="O155" s="263" t="s">
        <v>960</v>
      </c>
      <c r="P155" s="263" t="s">
        <v>960</v>
      </c>
      <c r="Q155" s="263">
        <v>3.0000000000000001E-3</v>
      </c>
      <c r="R155" s="286">
        <v>2.9999999999999997E-4</v>
      </c>
      <c r="X155" s="269"/>
    </row>
    <row r="156" spans="1:24" ht="11.25" customHeight="1" x14ac:dyDescent="0.2">
      <c r="A156" s="111" t="s">
        <v>513</v>
      </c>
      <c r="B156" s="403" t="s">
        <v>1024</v>
      </c>
      <c r="C156" s="174" t="s">
        <v>548</v>
      </c>
      <c r="D156" s="873">
        <v>335</v>
      </c>
      <c r="E156" s="54">
        <v>335.29</v>
      </c>
      <c r="F156" s="285">
        <v>16390</v>
      </c>
      <c r="G156" s="285">
        <v>2.1999999999999999E-2</v>
      </c>
      <c r="H156" s="285">
        <v>5.5999999999999997E-6</v>
      </c>
      <c r="I156" s="285">
        <v>0.18</v>
      </c>
      <c r="J156" s="285">
        <v>4.6E-5</v>
      </c>
      <c r="K156" s="285">
        <v>1E-4</v>
      </c>
      <c r="L156" s="285">
        <v>4.1999999999999997E-3</v>
      </c>
      <c r="M156" s="283">
        <v>1</v>
      </c>
      <c r="N156" s="284" t="s">
        <v>960</v>
      </c>
      <c r="O156" s="263">
        <v>7.7000000000000002E-3</v>
      </c>
      <c r="P156" s="263" t="s">
        <v>960</v>
      </c>
      <c r="Q156" s="263">
        <v>7.4999999999999997E-3</v>
      </c>
      <c r="R156" s="287" t="s">
        <v>960</v>
      </c>
      <c r="X156" s="269"/>
    </row>
    <row r="157" spans="1:24" ht="11.25" customHeight="1" x14ac:dyDescent="0.2">
      <c r="A157" s="111" t="s">
        <v>802</v>
      </c>
      <c r="B157" s="403" t="s">
        <v>564</v>
      </c>
      <c r="C157" s="174" t="s">
        <v>548</v>
      </c>
      <c r="D157" s="873">
        <v>213</v>
      </c>
      <c r="E157" s="54">
        <v>213.11</v>
      </c>
      <c r="F157" s="285">
        <v>1683</v>
      </c>
      <c r="G157" s="285">
        <v>2.9000000000000001E-2</v>
      </c>
      <c r="H157" s="285">
        <v>7.7000000000000008E-6</v>
      </c>
      <c r="I157" s="285">
        <v>278</v>
      </c>
      <c r="J157" s="285">
        <v>6.3999999999999997E-6</v>
      </c>
      <c r="K157" s="285">
        <v>6.5000000000000003E-9</v>
      </c>
      <c r="L157" s="285">
        <v>2.7000000000000001E-7</v>
      </c>
      <c r="M157" s="283">
        <v>1</v>
      </c>
      <c r="N157" s="284">
        <v>1.9E-2</v>
      </c>
      <c r="O157" s="263" t="s">
        <v>960</v>
      </c>
      <c r="P157" s="263" t="s">
        <v>960</v>
      </c>
      <c r="Q157" s="263">
        <v>0.03</v>
      </c>
      <c r="R157" s="287" t="s">
        <v>960</v>
      </c>
      <c r="X157" s="269"/>
    </row>
    <row r="158" spans="1:24" ht="11.25" customHeight="1" x14ac:dyDescent="0.2">
      <c r="A158" s="111" t="s">
        <v>514</v>
      </c>
      <c r="B158" s="403" t="s">
        <v>564</v>
      </c>
      <c r="C158" s="174" t="s">
        <v>548</v>
      </c>
      <c r="D158" s="873">
        <v>287</v>
      </c>
      <c r="E158" s="54">
        <v>287.14999999999998</v>
      </c>
      <c r="F158" s="285">
        <v>4605</v>
      </c>
      <c r="G158" s="285">
        <v>2.5999999999999999E-2</v>
      </c>
      <c r="H158" s="285">
        <v>6.7000000000000002E-6</v>
      </c>
      <c r="I158" s="285">
        <v>74</v>
      </c>
      <c r="J158" s="285">
        <v>5.7000000000000001E-8</v>
      </c>
      <c r="K158" s="285">
        <v>2.7000000000000002E-9</v>
      </c>
      <c r="L158" s="285">
        <v>1.1000000000000001E-7</v>
      </c>
      <c r="M158" s="283">
        <v>1</v>
      </c>
      <c r="N158" s="284">
        <v>6.4999999999999997E-4</v>
      </c>
      <c r="O158" s="263" t="s">
        <v>960</v>
      </c>
      <c r="P158" s="263" t="s">
        <v>960</v>
      </c>
      <c r="Q158" s="263">
        <v>2E-3</v>
      </c>
      <c r="R158" s="287" t="s">
        <v>960</v>
      </c>
      <c r="X158" s="269"/>
    </row>
    <row r="159" spans="1:24" ht="11.25" customHeight="1" x14ac:dyDescent="0.2">
      <c r="A159" s="111" t="s">
        <v>516</v>
      </c>
      <c r="B159" s="403" t="s">
        <v>564</v>
      </c>
      <c r="C159" s="174" t="s">
        <v>548</v>
      </c>
      <c r="D159" s="873">
        <v>227</v>
      </c>
      <c r="E159" s="54">
        <v>227.13</v>
      </c>
      <c r="F159" s="285">
        <v>2812</v>
      </c>
      <c r="G159" s="285">
        <v>0.03</v>
      </c>
      <c r="H159" s="285">
        <v>7.9000000000000006E-6</v>
      </c>
      <c r="I159" s="285">
        <v>115</v>
      </c>
      <c r="J159" s="285">
        <v>7.9999999999999996E-6</v>
      </c>
      <c r="K159" s="285">
        <v>2.0999999999999999E-8</v>
      </c>
      <c r="L159" s="285">
        <v>8.5000000000000001E-7</v>
      </c>
      <c r="M159" s="283">
        <v>1</v>
      </c>
      <c r="N159" s="284">
        <v>3.2000000000000001E-2</v>
      </c>
      <c r="O159" s="263">
        <v>0.03</v>
      </c>
      <c r="P159" s="263" t="s">
        <v>960</v>
      </c>
      <c r="Q159" s="263">
        <v>5.0000000000000001E-4</v>
      </c>
      <c r="R159" s="287" t="s">
        <v>960</v>
      </c>
      <c r="X159" s="269"/>
    </row>
    <row r="160" spans="1:24" ht="11.25" customHeight="1" x14ac:dyDescent="0.2">
      <c r="A160" s="111" t="s">
        <v>425</v>
      </c>
      <c r="B160" s="403" t="s">
        <v>564</v>
      </c>
      <c r="C160" s="174" t="s">
        <v>548</v>
      </c>
      <c r="D160" s="873">
        <v>51</v>
      </c>
      <c r="E160" s="54">
        <v>50.94</v>
      </c>
      <c r="F160" s="285" t="s">
        <v>960</v>
      </c>
      <c r="G160" s="285" t="s">
        <v>960</v>
      </c>
      <c r="H160" s="285" t="s">
        <v>960</v>
      </c>
      <c r="I160" s="285" t="s">
        <v>960</v>
      </c>
      <c r="J160" s="285" t="s">
        <v>960</v>
      </c>
      <c r="K160" s="285" t="s">
        <v>960</v>
      </c>
      <c r="L160" s="285" t="s">
        <v>960</v>
      </c>
      <c r="M160" s="284">
        <v>2.5999999999999999E-2</v>
      </c>
      <c r="N160" s="284" t="s">
        <v>960</v>
      </c>
      <c r="O160" s="263" t="s">
        <v>960</v>
      </c>
      <c r="P160" s="263" t="s">
        <v>960</v>
      </c>
      <c r="Q160" s="263">
        <v>5.0000000000000001E-3</v>
      </c>
      <c r="R160" s="286">
        <v>1E-4</v>
      </c>
      <c r="X160" s="269"/>
    </row>
    <row r="161" spans="1:24" ht="11.25" customHeight="1" x14ac:dyDescent="0.2">
      <c r="A161" s="111" t="s">
        <v>426</v>
      </c>
      <c r="B161" s="403" t="s">
        <v>562</v>
      </c>
      <c r="C161" s="174" t="s">
        <v>22</v>
      </c>
      <c r="D161" s="873">
        <v>63</v>
      </c>
      <c r="E161" s="54">
        <v>62.5</v>
      </c>
      <c r="F161" s="285">
        <v>21.73</v>
      </c>
      <c r="G161" s="285">
        <v>0.11</v>
      </c>
      <c r="H161" s="285">
        <v>1.2E-5</v>
      </c>
      <c r="I161" s="285">
        <v>8800</v>
      </c>
      <c r="J161" s="285">
        <v>2980</v>
      </c>
      <c r="K161" s="285">
        <v>2.8000000000000001E-2</v>
      </c>
      <c r="L161" s="285">
        <v>1.1000000000000001</v>
      </c>
      <c r="M161" s="283">
        <v>1</v>
      </c>
      <c r="N161" s="284" t="s">
        <v>960</v>
      </c>
      <c r="O161" s="263">
        <v>0.72</v>
      </c>
      <c r="P161" s="263">
        <v>4.4000000000000002E-6</v>
      </c>
      <c r="Q161" s="263">
        <v>3.0000000000000001E-3</v>
      </c>
      <c r="R161" s="286">
        <v>0.1</v>
      </c>
      <c r="X161" s="269"/>
    </row>
    <row r="162" spans="1:24" ht="11.25" customHeight="1" x14ac:dyDescent="0.2">
      <c r="A162" s="111" t="s">
        <v>427</v>
      </c>
      <c r="B162" s="403" t="s">
        <v>562</v>
      </c>
      <c r="C162" s="174" t="s">
        <v>563</v>
      </c>
      <c r="D162" s="873">
        <v>106</v>
      </c>
      <c r="E162" s="54">
        <v>106.17</v>
      </c>
      <c r="F162" s="285">
        <v>382.9</v>
      </c>
      <c r="G162" s="285">
        <v>6.9000000000000006E-2</v>
      </c>
      <c r="H162" s="285">
        <v>8.4999999999999999E-6</v>
      </c>
      <c r="I162" s="285">
        <v>106</v>
      </c>
      <c r="J162" s="285">
        <v>8</v>
      </c>
      <c r="K162" s="285">
        <v>6.6E-3</v>
      </c>
      <c r="L162" s="285">
        <v>0.27</v>
      </c>
      <c r="M162" s="283">
        <v>1</v>
      </c>
      <c r="N162" s="284" t="s">
        <v>960</v>
      </c>
      <c r="O162" s="263" t="s">
        <v>960</v>
      </c>
      <c r="P162" s="263" t="s">
        <v>960</v>
      </c>
      <c r="Q162" s="263">
        <v>2</v>
      </c>
      <c r="R162" s="286">
        <v>0.1</v>
      </c>
      <c r="X162" s="269"/>
    </row>
    <row r="163" spans="1:24" ht="11.25" customHeight="1" thickBot="1" x14ac:dyDescent="0.25">
      <c r="A163" s="113" t="s">
        <v>428</v>
      </c>
      <c r="B163" s="407" t="s">
        <v>564</v>
      </c>
      <c r="C163" s="177" t="s">
        <v>548</v>
      </c>
      <c r="D163" s="875">
        <v>67</v>
      </c>
      <c r="E163" s="61">
        <v>67.41</v>
      </c>
      <c r="F163" s="289" t="s">
        <v>960</v>
      </c>
      <c r="G163" s="289" t="s">
        <v>960</v>
      </c>
      <c r="H163" s="289" t="s">
        <v>960</v>
      </c>
      <c r="I163" s="289" t="s">
        <v>960</v>
      </c>
      <c r="J163" s="289" t="s">
        <v>960</v>
      </c>
      <c r="K163" s="289" t="s">
        <v>960</v>
      </c>
      <c r="L163" s="289" t="s">
        <v>960</v>
      </c>
      <c r="M163" s="290">
        <v>1</v>
      </c>
      <c r="N163" s="291" t="s">
        <v>960</v>
      </c>
      <c r="O163" s="292" t="s">
        <v>960</v>
      </c>
      <c r="P163" s="292" t="s">
        <v>960</v>
      </c>
      <c r="Q163" s="292">
        <v>0.3</v>
      </c>
      <c r="R163" s="293" t="s">
        <v>960</v>
      </c>
      <c r="X163" s="269"/>
    </row>
    <row r="164" spans="1:24" s="296" customFormat="1" ht="11.25" customHeight="1" thickTop="1" x14ac:dyDescent="0.2">
      <c r="A164" s="164" t="s">
        <v>14</v>
      </c>
      <c r="B164" s="165"/>
      <c r="C164" s="165"/>
      <c r="D164" s="166"/>
      <c r="E164" s="166"/>
      <c r="F164" s="298"/>
      <c r="G164" s="298"/>
      <c r="H164" s="298"/>
      <c r="I164" s="298"/>
      <c r="J164" s="298"/>
      <c r="K164" s="298"/>
      <c r="L164" s="298"/>
      <c r="M164" s="298"/>
      <c r="N164" s="299"/>
      <c r="O164" s="299"/>
      <c r="P164" s="300"/>
      <c r="Q164" s="300"/>
      <c r="R164" s="301"/>
    </row>
    <row r="165" spans="1:24" s="296" customFormat="1" ht="11.25" customHeight="1" x14ac:dyDescent="0.2">
      <c r="A165" s="65" t="s">
        <v>991</v>
      </c>
      <c r="B165" s="107"/>
      <c r="C165" s="107"/>
      <c r="D165" s="171"/>
      <c r="E165" s="171"/>
      <c r="F165" s="302"/>
      <c r="G165" s="302"/>
      <c r="H165" s="273"/>
      <c r="I165" s="302"/>
      <c r="J165" s="303"/>
      <c r="K165" s="302"/>
      <c r="L165" s="302"/>
      <c r="M165" s="302"/>
      <c r="N165" s="302"/>
      <c r="O165" s="302"/>
      <c r="P165" s="302"/>
      <c r="Q165" s="302"/>
      <c r="R165" s="304"/>
    </row>
    <row r="166" spans="1:24" s="296" customFormat="1" ht="11.25" customHeight="1" x14ac:dyDescent="0.2">
      <c r="A166" s="66" t="s">
        <v>992</v>
      </c>
      <c r="B166" s="107"/>
      <c r="C166" s="107"/>
      <c r="D166" s="171"/>
      <c r="E166" s="171"/>
      <c r="F166" s="302"/>
      <c r="G166" s="302"/>
      <c r="H166" s="302"/>
      <c r="I166" s="302"/>
      <c r="J166" s="302"/>
      <c r="K166" s="302"/>
      <c r="L166" s="302"/>
      <c r="M166" s="302"/>
      <c r="N166" s="302"/>
      <c r="O166" s="302"/>
      <c r="P166" s="302"/>
      <c r="Q166" s="302"/>
      <c r="R166" s="304"/>
    </row>
    <row r="167" spans="1:24" s="296" customFormat="1" ht="25.5" customHeight="1" x14ac:dyDescent="0.2">
      <c r="A167" s="1041" t="s">
        <v>993</v>
      </c>
      <c r="B167" s="955"/>
      <c r="C167" s="955"/>
      <c r="D167" s="955"/>
      <c r="E167" s="955"/>
      <c r="F167" s="955"/>
      <c r="G167" s="955"/>
      <c r="H167" s="955"/>
      <c r="I167" s="955"/>
      <c r="J167" s="955"/>
      <c r="K167" s="955"/>
      <c r="L167" s="955"/>
      <c r="M167" s="955"/>
      <c r="N167" s="955"/>
      <c r="O167" s="955"/>
      <c r="P167" s="955"/>
      <c r="Q167" s="955"/>
      <c r="R167" s="956"/>
    </row>
    <row r="168" spans="1:24" s="296" customFormat="1" ht="36.75" customHeight="1" x14ac:dyDescent="0.2">
      <c r="A168" s="1039" t="s">
        <v>994</v>
      </c>
      <c r="B168" s="1028"/>
      <c r="C168" s="1028"/>
      <c r="D168" s="1028"/>
      <c r="E168" s="1028"/>
      <c r="F168" s="1028"/>
      <c r="G168" s="1028"/>
      <c r="H168" s="1028"/>
      <c r="I168" s="1028"/>
      <c r="J168" s="1028"/>
      <c r="K168" s="1028"/>
      <c r="L168" s="1028"/>
      <c r="M168" s="1028"/>
      <c r="N168" s="1028"/>
      <c r="O168" s="1028"/>
      <c r="P168" s="1028"/>
      <c r="Q168" s="1028"/>
      <c r="R168" s="1040"/>
    </row>
    <row r="169" spans="1:24" s="296" customFormat="1" ht="11.25" customHeight="1" x14ac:dyDescent="0.2">
      <c r="A169" s="115"/>
      <c r="B169" s="271"/>
      <c r="C169" s="271"/>
      <c r="D169" s="271"/>
      <c r="E169" s="271"/>
      <c r="F169" s="271"/>
      <c r="G169" s="271"/>
      <c r="H169" s="271"/>
      <c r="I169" s="271"/>
      <c r="J169" s="271"/>
      <c r="K169" s="271"/>
      <c r="L169" s="271"/>
      <c r="M169" s="271"/>
      <c r="N169" s="271"/>
      <c r="O169" s="271"/>
      <c r="P169" s="271"/>
      <c r="Q169" s="271"/>
      <c r="R169" s="305"/>
    </row>
    <row r="170" spans="1:24" s="296" customFormat="1" ht="11.25" customHeight="1" x14ac:dyDescent="0.2">
      <c r="A170" s="306" t="s">
        <v>15</v>
      </c>
      <c r="B170" s="272"/>
      <c r="C170" s="272"/>
      <c r="D170" s="272"/>
      <c r="E170" s="272"/>
      <c r="F170" s="272"/>
      <c r="G170" s="272"/>
      <c r="H170" s="272"/>
      <c r="I170" s="272"/>
      <c r="J170" s="272"/>
      <c r="K170" s="272"/>
      <c r="L170" s="272"/>
      <c r="M170" s="272"/>
      <c r="N170" s="272"/>
      <c r="O170" s="272"/>
      <c r="P170" s="272"/>
      <c r="Q170" s="272"/>
      <c r="R170" s="307"/>
    </row>
    <row r="171" spans="1:24" s="296" customFormat="1" ht="12.75" x14ac:dyDescent="0.2">
      <c r="A171" s="158" t="s">
        <v>995</v>
      </c>
      <c r="B171" s="133"/>
      <c r="C171" s="133"/>
      <c r="D171" s="167"/>
      <c r="E171" s="168"/>
      <c r="F171" s="133"/>
      <c r="G171" s="133"/>
      <c r="H171" s="133"/>
      <c r="I171" s="133"/>
      <c r="J171" s="272"/>
      <c r="K171" s="133"/>
      <c r="L171" s="133"/>
      <c r="M171" s="133"/>
      <c r="N171" s="308"/>
      <c r="O171" s="308"/>
      <c r="P171" s="309"/>
      <c r="Q171" s="309"/>
      <c r="R171" s="310"/>
    </row>
    <row r="172" spans="1:24" s="296" customFormat="1" ht="12.75" x14ac:dyDescent="0.2">
      <c r="A172" s="158" t="s">
        <v>996</v>
      </c>
      <c r="B172" s="133"/>
      <c r="C172" s="133"/>
      <c r="D172" s="167"/>
      <c r="E172" s="168"/>
      <c r="F172" s="133"/>
      <c r="G172" s="133"/>
      <c r="H172" s="133"/>
      <c r="I172" s="133"/>
      <c r="J172" s="133"/>
      <c r="K172" s="133"/>
      <c r="L172" s="133"/>
      <c r="M172" s="133"/>
      <c r="N172" s="308"/>
      <c r="O172" s="308"/>
      <c r="P172" s="309"/>
      <c r="Q172" s="309"/>
      <c r="R172" s="310"/>
    </row>
    <row r="173" spans="1:24" s="296" customFormat="1" ht="12.75" x14ac:dyDescent="0.2">
      <c r="A173" s="149" t="s">
        <v>997</v>
      </c>
      <c r="B173" s="133"/>
      <c r="C173" s="133"/>
      <c r="D173" s="167"/>
      <c r="E173" s="168"/>
      <c r="F173" s="133"/>
      <c r="G173" s="133"/>
      <c r="H173" s="133"/>
      <c r="I173" s="133"/>
      <c r="J173" s="133"/>
      <c r="K173" s="133"/>
      <c r="L173" s="133"/>
      <c r="M173" s="133"/>
      <c r="N173" s="308"/>
      <c r="O173" s="308"/>
      <c r="P173" s="309"/>
      <c r="Q173" s="309"/>
      <c r="R173" s="310"/>
    </row>
    <row r="174" spans="1:24" s="296" customFormat="1" ht="11.25" customHeight="1" x14ac:dyDescent="0.2">
      <c r="A174" s="66" t="s">
        <v>898</v>
      </c>
      <c r="B174" s="107"/>
      <c r="C174" s="107"/>
      <c r="D174" s="26"/>
      <c r="E174" s="26"/>
      <c r="F174" s="303"/>
      <c r="G174" s="303"/>
      <c r="H174" s="303"/>
      <c r="I174" s="303"/>
      <c r="J174" s="303"/>
      <c r="K174" s="303"/>
      <c r="L174" s="303"/>
      <c r="M174" s="303"/>
      <c r="N174" s="311"/>
      <c r="O174" s="311"/>
      <c r="P174" s="270"/>
      <c r="Q174" s="270"/>
      <c r="R174" s="312"/>
    </row>
    <row r="175" spans="1:24" s="296" customFormat="1" ht="12.75" x14ac:dyDescent="0.2">
      <c r="A175" s="158" t="s">
        <v>998</v>
      </c>
      <c r="B175" s="133"/>
      <c r="C175" s="133"/>
      <c r="D175" s="167"/>
      <c r="E175" s="168"/>
      <c r="F175" s="133"/>
      <c r="G175" s="133"/>
      <c r="H175" s="133"/>
      <c r="I175" s="133"/>
      <c r="J175" s="133"/>
      <c r="K175" s="133"/>
      <c r="L175" s="133"/>
      <c r="M175" s="133"/>
      <c r="N175" s="308"/>
      <c r="O175" s="308"/>
      <c r="P175" s="309"/>
      <c r="Q175" s="309"/>
      <c r="R175" s="310"/>
    </row>
    <row r="176" spans="1:24" s="296" customFormat="1" ht="12.75" x14ac:dyDescent="0.2">
      <c r="A176" s="158" t="s">
        <v>999</v>
      </c>
      <c r="B176" s="133"/>
      <c r="C176" s="133"/>
      <c r="D176" s="167"/>
      <c r="E176" s="168"/>
      <c r="F176" s="133"/>
      <c r="G176" s="133"/>
      <c r="H176" s="133"/>
      <c r="I176" s="133"/>
      <c r="J176" s="133"/>
      <c r="K176" s="133"/>
      <c r="L176" s="133"/>
      <c r="M176" s="133"/>
      <c r="N176" s="308"/>
      <c r="O176" s="308"/>
      <c r="P176" s="309"/>
      <c r="Q176" s="309"/>
      <c r="R176" s="310"/>
    </row>
    <row r="177" spans="1:18" s="296" customFormat="1" ht="12.75" x14ac:dyDescent="0.2">
      <c r="A177" s="158" t="s">
        <v>1000</v>
      </c>
      <c r="B177" s="133"/>
      <c r="C177" s="133"/>
      <c r="D177" s="167"/>
      <c r="E177" s="168"/>
      <c r="F177" s="133"/>
      <c r="G177" s="133"/>
      <c r="H177" s="133"/>
      <c r="I177" s="133"/>
      <c r="J177" s="133"/>
      <c r="K177" s="133"/>
      <c r="L177" s="133"/>
      <c r="M177" s="133"/>
      <c r="N177" s="308"/>
      <c r="O177" s="308"/>
      <c r="P177" s="309"/>
      <c r="Q177" s="309"/>
      <c r="R177" s="310"/>
    </row>
    <row r="178" spans="1:18" s="296" customFormat="1" ht="12.75" x14ac:dyDescent="0.2">
      <c r="A178" s="158" t="s">
        <v>2</v>
      </c>
      <c r="B178" s="133"/>
      <c r="C178" s="133"/>
      <c r="D178" s="167"/>
      <c r="E178" s="168"/>
      <c r="F178" s="133"/>
      <c r="G178" s="133"/>
      <c r="H178" s="133"/>
      <c r="I178" s="133"/>
      <c r="J178" s="133"/>
      <c r="K178" s="133"/>
      <c r="L178" s="133"/>
      <c r="M178" s="133"/>
      <c r="N178" s="308"/>
      <c r="O178" s="308"/>
      <c r="P178" s="309"/>
      <c r="Q178" s="309"/>
      <c r="R178" s="310"/>
    </row>
    <row r="179" spans="1:18" s="296" customFormat="1" ht="12.75" x14ac:dyDescent="0.2">
      <c r="A179" s="158" t="s">
        <v>1001</v>
      </c>
      <c r="B179" s="133"/>
      <c r="C179" s="133"/>
      <c r="D179" s="167"/>
      <c r="E179" s="168"/>
      <c r="F179" s="133"/>
      <c r="G179" s="133"/>
      <c r="H179" s="133"/>
      <c r="I179" s="133"/>
      <c r="J179" s="133"/>
      <c r="K179" s="133"/>
      <c r="L179" s="133"/>
      <c r="M179" s="133"/>
      <c r="N179" s="308"/>
      <c r="O179" s="308"/>
      <c r="P179" s="309"/>
      <c r="Q179" s="309"/>
      <c r="R179" s="310"/>
    </row>
    <row r="180" spans="1:18" s="296" customFormat="1" ht="12.75" x14ac:dyDescent="0.2">
      <c r="A180" s="158" t="s">
        <v>176</v>
      </c>
      <c r="B180" s="133"/>
      <c r="C180" s="133"/>
      <c r="D180" s="167"/>
      <c r="E180" s="168"/>
      <c r="F180" s="133"/>
      <c r="G180" s="133"/>
      <c r="H180" s="133"/>
      <c r="I180" s="133"/>
      <c r="J180" s="271"/>
      <c r="K180" s="133"/>
      <c r="L180" s="133"/>
      <c r="M180" s="133"/>
      <c r="N180" s="308"/>
      <c r="O180" s="308"/>
      <c r="P180" s="309"/>
      <c r="Q180" s="309"/>
      <c r="R180" s="310"/>
    </row>
    <row r="181" spans="1:18" s="296" customFormat="1" ht="11.25" customHeight="1" x14ac:dyDescent="0.2">
      <c r="A181" s="160" t="s">
        <v>1002</v>
      </c>
      <c r="B181" s="145"/>
      <c r="C181" s="145"/>
      <c r="D181" s="313"/>
      <c r="E181" s="313"/>
      <c r="F181" s="271"/>
      <c r="G181" s="271"/>
      <c r="H181" s="271"/>
      <c r="I181" s="271"/>
      <c r="J181" s="271"/>
      <c r="K181" s="271"/>
      <c r="L181" s="271"/>
      <c r="M181" s="271"/>
      <c r="N181" s="314"/>
      <c r="O181" s="314"/>
      <c r="P181" s="274"/>
      <c r="Q181" s="274"/>
      <c r="R181" s="315"/>
    </row>
    <row r="182" spans="1:18" s="296" customFormat="1" ht="11.25" customHeight="1" x14ac:dyDescent="0.2">
      <c r="A182" s="160" t="s">
        <v>975</v>
      </c>
      <c r="B182" s="145"/>
      <c r="C182" s="145"/>
      <c r="D182" s="313"/>
      <c r="E182" s="313"/>
      <c r="F182" s="271"/>
      <c r="G182" s="271"/>
      <c r="H182" s="271"/>
      <c r="I182" s="271"/>
      <c r="J182" s="271"/>
      <c r="K182" s="271"/>
      <c r="L182" s="271"/>
      <c r="M182" s="271"/>
      <c r="N182" s="314"/>
      <c r="O182" s="314"/>
      <c r="P182" s="274"/>
      <c r="Q182" s="274"/>
      <c r="R182" s="315"/>
    </row>
    <row r="183" spans="1:18" s="296" customFormat="1" ht="23.25" customHeight="1" x14ac:dyDescent="0.2">
      <c r="A183" s="952" t="s">
        <v>1023</v>
      </c>
      <c r="B183" s="953"/>
      <c r="C183" s="953"/>
      <c r="D183" s="953"/>
      <c r="E183" s="953"/>
      <c r="F183" s="953"/>
      <c r="G183" s="953"/>
      <c r="H183" s="953"/>
      <c r="I183" s="953"/>
      <c r="J183" s="953"/>
      <c r="K183" s="953"/>
      <c r="L183" s="953"/>
      <c r="M183" s="953"/>
      <c r="N183" s="953"/>
      <c r="O183" s="953"/>
      <c r="P183" s="953"/>
      <c r="Q183" s="953"/>
      <c r="R183" s="954"/>
    </row>
    <row r="184" spans="1:18" s="296" customFormat="1" ht="11.25" customHeight="1" x14ac:dyDescent="0.2">
      <c r="A184" s="115" t="s">
        <v>1003</v>
      </c>
      <c r="B184" s="161"/>
      <c r="C184" s="162"/>
      <c r="D184" s="313"/>
      <c r="E184" s="313"/>
      <c r="F184" s="271"/>
      <c r="G184" s="271"/>
      <c r="H184" s="271"/>
      <c r="I184" s="271"/>
      <c r="J184" s="271"/>
      <c r="K184" s="271"/>
      <c r="L184" s="271"/>
      <c r="M184" s="271"/>
      <c r="N184" s="314"/>
      <c r="O184" s="314"/>
      <c r="P184" s="274"/>
      <c r="Q184" s="274"/>
      <c r="R184" s="315"/>
    </row>
    <row r="185" spans="1:18" ht="11.25" customHeight="1" x14ac:dyDescent="0.2">
      <c r="A185" s="149" t="s">
        <v>1022</v>
      </c>
      <c r="B185" s="316"/>
      <c r="C185" s="316"/>
      <c r="D185" s="317"/>
      <c r="E185" s="318"/>
      <c r="F185" s="316"/>
      <c r="G185" s="316"/>
      <c r="H185" s="316"/>
      <c r="I185" s="316"/>
      <c r="J185" s="163"/>
      <c r="K185" s="316"/>
      <c r="L185" s="316"/>
      <c r="M185" s="316"/>
      <c r="N185" s="319"/>
      <c r="O185" s="319"/>
      <c r="P185" s="320"/>
      <c r="Q185" s="320"/>
      <c r="R185" s="321"/>
    </row>
    <row r="186" spans="1:18" s="296" customFormat="1" ht="11.25" customHeight="1" x14ac:dyDescent="0.2">
      <c r="A186" s="160" t="s">
        <v>41</v>
      </c>
      <c r="B186" s="145"/>
      <c r="C186" s="145"/>
      <c r="D186" s="313"/>
      <c r="E186" s="313"/>
      <c r="F186" s="271"/>
      <c r="G186" s="271"/>
      <c r="H186" s="271"/>
      <c r="I186" s="271"/>
      <c r="J186" s="145"/>
      <c r="K186" s="271"/>
      <c r="L186" s="271"/>
      <c r="M186" s="271"/>
      <c r="N186" s="314"/>
      <c r="O186" s="314"/>
      <c r="P186" s="274"/>
      <c r="Q186" s="274"/>
      <c r="R186" s="315"/>
    </row>
    <row r="187" spans="1:18" s="296" customFormat="1" ht="12.75" x14ac:dyDescent="0.2">
      <c r="A187" s="160" t="s">
        <v>744</v>
      </c>
      <c r="B187" s="145"/>
      <c r="C187" s="145"/>
      <c r="D187" s="169"/>
      <c r="E187" s="170"/>
      <c r="F187" s="145"/>
      <c r="G187" s="145"/>
      <c r="H187" s="145"/>
      <c r="I187" s="145"/>
      <c r="J187" s="316"/>
      <c r="K187" s="145"/>
      <c r="L187" s="145"/>
      <c r="M187" s="145"/>
      <c r="N187" s="322"/>
      <c r="O187" s="322"/>
      <c r="P187" s="275"/>
      <c r="Q187" s="275"/>
      <c r="R187" s="323"/>
    </row>
    <row r="188" spans="1:18" s="296" customFormat="1" ht="13.5" thickBot="1" x14ac:dyDescent="0.25">
      <c r="A188" s="415" t="s">
        <v>745</v>
      </c>
      <c r="B188" s="146"/>
      <c r="C188" s="146"/>
      <c r="D188" s="876"/>
      <c r="E188" s="877"/>
      <c r="F188" s="146"/>
      <c r="G188" s="146"/>
      <c r="H188" s="146"/>
      <c r="I188" s="146"/>
      <c r="J188" s="878"/>
      <c r="K188" s="146"/>
      <c r="L188" s="146"/>
      <c r="M188" s="146"/>
      <c r="N188" s="879"/>
      <c r="O188" s="879"/>
      <c r="P188" s="880"/>
      <c r="Q188" s="880"/>
      <c r="R188" s="881"/>
    </row>
    <row r="189" spans="1:18" ht="12" thickTop="1" x14ac:dyDescent="0.2"/>
    <row r="203" spans="4:18" s="129" customFormat="1" ht="12.75" x14ac:dyDescent="0.2">
      <c r="D203" s="885"/>
      <c r="E203" s="886"/>
      <c r="N203" s="887"/>
      <c r="O203" s="887"/>
      <c r="P203" s="888"/>
      <c r="Q203" s="888"/>
      <c r="R203" s="888"/>
    </row>
    <row r="204" spans="4:18" s="129" customFormat="1" ht="12.75" x14ac:dyDescent="0.2">
      <c r="D204" s="885"/>
      <c r="E204" s="886"/>
      <c r="N204" s="887"/>
      <c r="O204" s="887"/>
      <c r="P204" s="888"/>
      <c r="Q204" s="888"/>
      <c r="R204" s="888"/>
    </row>
    <row r="205" spans="4:18" s="129" customFormat="1" ht="12.75" x14ac:dyDescent="0.2">
      <c r="D205" s="885"/>
      <c r="E205" s="886"/>
      <c r="N205" s="887"/>
      <c r="O205" s="887"/>
      <c r="P205" s="888"/>
      <c r="Q205" s="888"/>
      <c r="R205" s="888"/>
    </row>
    <row r="206" spans="4:18" s="129" customFormat="1" ht="12.75" x14ac:dyDescent="0.2">
      <c r="D206" s="885"/>
      <c r="E206" s="886"/>
      <c r="N206" s="887"/>
      <c r="O206" s="887"/>
      <c r="P206" s="888"/>
      <c r="Q206" s="888"/>
      <c r="R206" s="888"/>
    </row>
    <row r="207" spans="4:18" s="129" customFormat="1" ht="12.75" x14ac:dyDescent="0.2">
      <c r="D207" s="885"/>
      <c r="E207" s="886"/>
      <c r="N207" s="887"/>
      <c r="O207" s="887"/>
      <c r="P207" s="888"/>
      <c r="Q207" s="888"/>
      <c r="R207" s="888"/>
    </row>
    <row r="208" spans="4:18" s="129" customFormat="1" ht="12.75" x14ac:dyDescent="0.2">
      <c r="D208" s="885"/>
      <c r="E208" s="886"/>
      <c r="N208" s="887"/>
      <c r="O208" s="887"/>
      <c r="P208" s="888"/>
      <c r="Q208" s="888"/>
      <c r="R208" s="888"/>
    </row>
    <row r="209" spans="4:18" s="129" customFormat="1" ht="12.75" x14ac:dyDescent="0.2">
      <c r="D209" s="885"/>
      <c r="E209" s="886"/>
      <c r="N209" s="887"/>
      <c r="O209" s="887"/>
      <c r="P209" s="888"/>
      <c r="Q209" s="888"/>
      <c r="R209" s="888"/>
    </row>
    <row r="210" spans="4:18" s="129" customFormat="1" ht="12.75" x14ac:dyDescent="0.2">
      <c r="D210" s="885"/>
      <c r="E210" s="886"/>
      <c r="N210" s="887"/>
      <c r="O210" s="887"/>
      <c r="P210" s="888"/>
      <c r="Q210" s="888"/>
      <c r="R210" s="888"/>
    </row>
    <row r="211" spans="4:18" s="129" customFormat="1" ht="12.75" x14ac:dyDescent="0.2">
      <c r="D211" s="885"/>
      <c r="E211" s="886"/>
      <c r="N211" s="887"/>
      <c r="O211" s="887"/>
      <c r="P211" s="888"/>
      <c r="Q211" s="888"/>
      <c r="R211" s="888"/>
    </row>
    <row r="212" spans="4:18" s="129" customFormat="1" ht="12.75" x14ac:dyDescent="0.2">
      <c r="D212" s="885"/>
      <c r="E212" s="886"/>
      <c r="N212" s="887"/>
      <c r="O212" s="887"/>
      <c r="P212" s="888"/>
      <c r="Q212" s="888"/>
      <c r="R212" s="888"/>
    </row>
    <row r="213" spans="4:18" s="129" customFormat="1" ht="12.75" x14ac:dyDescent="0.2">
      <c r="D213" s="885"/>
      <c r="E213" s="886"/>
      <c r="N213" s="887"/>
      <c r="O213" s="887"/>
      <c r="P213" s="888"/>
      <c r="Q213" s="888"/>
      <c r="R213" s="888"/>
    </row>
    <row r="214" spans="4:18" s="129" customFormat="1" ht="12.75" x14ac:dyDescent="0.2">
      <c r="D214" s="885"/>
      <c r="E214" s="886"/>
      <c r="N214" s="887"/>
      <c r="O214" s="887"/>
      <c r="P214" s="888"/>
      <c r="Q214" s="888"/>
      <c r="R214" s="888"/>
    </row>
    <row r="215" spans="4:18" s="129" customFormat="1" ht="12.75" x14ac:dyDescent="0.2">
      <c r="D215" s="885"/>
      <c r="E215" s="886"/>
      <c r="N215" s="887"/>
      <c r="O215" s="887"/>
      <c r="P215" s="888"/>
      <c r="Q215" s="888"/>
      <c r="R215" s="888"/>
    </row>
    <row r="216" spans="4:18" s="129" customFormat="1" ht="12.75" x14ac:dyDescent="0.2">
      <c r="D216" s="885"/>
      <c r="E216" s="886"/>
      <c r="N216" s="887"/>
      <c r="O216" s="887"/>
      <c r="P216" s="888"/>
      <c r="Q216" s="888"/>
      <c r="R216" s="888"/>
    </row>
    <row r="217" spans="4:18" s="129" customFormat="1" ht="12.75" x14ac:dyDescent="0.2">
      <c r="D217" s="885"/>
      <c r="E217" s="886"/>
      <c r="N217" s="887"/>
      <c r="O217" s="887"/>
      <c r="P217" s="888"/>
      <c r="Q217" s="888"/>
      <c r="R217" s="888"/>
    </row>
    <row r="218" spans="4:18" s="129" customFormat="1" ht="12.75" x14ac:dyDescent="0.2">
      <c r="D218" s="885"/>
      <c r="E218" s="886"/>
      <c r="N218" s="887"/>
      <c r="O218" s="887"/>
      <c r="P218" s="888"/>
      <c r="Q218" s="888"/>
      <c r="R218" s="888"/>
    </row>
    <row r="219" spans="4:18" s="129" customFormat="1" ht="12.75" x14ac:dyDescent="0.2">
      <c r="D219" s="885"/>
      <c r="E219" s="886"/>
      <c r="N219" s="887"/>
      <c r="O219" s="887"/>
      <c r="P219" s="888"/>
      <c r="Q219" s="888"/>
      <c r="R219" s="888"/>
    </row>
    <row r="220" spans="4:18" s="129" customFormat="1" ht="12.75" x14ac:dyDescent="0.2">
      <c r="D220" s="885"/>
      <c r="E220" s="886"/>
      <c r="N220" s="887"/>
      <c r="O220" s="887"/>
      <c r="P220" s="888"/>
      <c r="Q220" s="888"/>
      <c r="R220" s="888"/>
    </row>
    <row r="221" spans="4:18" s="129" customFormat="1" ht="12.75" x14ac:dyDescent="0.2">
      <c r="D221" s="885"/>
      <c r="E221" s="886"/>
      <c r="N221" s="887"/>
      <c r="O221" s="887"/>
      <c r="P221" s="888"/>
      <c r="Q221" s="888"/>
      <c r="R221" s="888"/>
    </row>
    <row r="222" spans="4:18" s="129" customFormat="1" ht="12.75" x14ac:dyDescent="0.2">
      <c r="D222" s="885"/>
      <c r="E222" s="886"/>
      <c r="N222" s="887"/>
      <c r="O222" s="887"/>
      <c r="P222" s="888"/>
      <c r="Q222" s="888"/>
      <c r="R222" s="888"/>
    </row>
    <row r="223" spans="4:18" s="129" customFormat="1" ht="12.75" x14ac:dyDescent="0.2">
      <c r="D223" s="885"/>
      <c r="E223" s="886"/>
      <c r="N223" s="887"/>
      <c r="O223" s="887"/>
      <c r="P223" s="888"/>
      <c r="Q223" s="888"/>
      <c r="R223" s="888"/>
    </row>
    <row r="224" spans="4:18" s="129" customFormat="1" ht="12.75" x14ac:dyDescent="0.2">
      <c r="D224" s="885"/>
      <c r="E224" s="886"/>
      <c r="N224" s="887"/>
      <c r="O224" s="887"/>
      <c r="P224" s="888"/>
      <c r="Q224" s="888"/>
      <c r="R224" s="888"/>
    </row>
    <row r="225" spans="4:18" s="129" customFormat="1" ht="12.75" x14ac:dyDescent="0.2">
      <c r="D225" s="885"/>
      <c r="E225" s="886"/>
      <c r="N225" s="887"/>
      <c r="O225" s="887"/>
      <c r="P225" s="888"/>
      <c r="Q225" s="888"/>
      <c r="R225" s="888"/>
    </row>
    <row r="226" spans="4:18" s="129" customFormat="1" ht="12.75" x14ac:dyDescent="0.2">
      <c r="D226" s="885"/>
      <c r="E226" s="886"/>
      <c r="N226" s="887"/>
      <c r="O226" s="887"/>
      <c r="P226" s="888"/>
      <c r="Q226" s="888"/>
      <c r="R226" s="888"/>
    </row>
    <row r="227" spans="4:18" s="129" customFormat="1" ht="12.75" x14ac:dyDescent="0.2">
      <c r="D227" s="885"/>
      <c r="E227" s="886"/>
      <c r="N227" s="887"/>
      <c r="O227" s="887"/>
      <c r="P227" s="888"/>
      <c r="Q227" s="888"/>
      <c r="R227" s="888"/>
    </row>
    <row r="228" spans="4:18" s="129" customFormat="1" ht="12.75" x14ac:dyDescent="0.2">
      <c r="D228" s="885"/>
      <c r="E228" s="886"/>
      <c r="N228" s="887"/>
      <c r="O228" s="887"/>
      <c r="P228" s="888"/>
      <c r="Q228" s="888"/>
      <c r="R228" s="888"/>
    </row>
    <row r="229" spans="4:18" s="129" customFormat="1" ht="12.75" x14ac:dyDescent="0.2">
      <c r="D229" s="885"/>
      <c r="E229" s="886"/>
      <c r="N229" s="887"/>
      <c r="O229" s="887"/>
      <c r="P229" s="888"/>
      <c r="Q229" s="888"/>
      <c r="R229" s="888"/>
    </row>
    <row r="230" spans="4:18" s="129" customFormat="1" ht="12.75" x14ac:dyDescent="0.2">
      <c r="D230" s="885"/>
      <c r="E230" s="886"/>
      <c r="N230" s="887"/>
      <c r="O230" s="887"/>
      <c r="P230" s="888"/>
      <c r="Q230" s="888"/>
      <c r="R230" s="888"/>
    </row>
    <row r="231" spans="4:18" s="129" customFormat="1" ht="12.75" x14ac:dyDescent="0.2">
      <c r="D231" s="885"/>
      <c r="E231" s="886"/>
      <c r="N231" s="887"/>
      <c r="O231" s="887"/>
      <c r="P231" s="888"/>
      <c r="Q231" s="888"/>
      <c r="R231" s="888"/>
    </row>
    <row r="232" spans="4:18" s="129" customFormat="1" ht="12.75" x14ac:dyDescent="0.2">
      <c r="D232" s="885"/>
      <c r="E232" s="886"/>
      <c r="N232" s="887"/>
      <c r="O232" s="887"/>
      <c r="P232" s="888"/>
      <c r="Q232" s="888"/>
      <c r="R232" s="888"/>
    </row>
    <row r="233" spans="4:18" s="129" customFormat="1" ht="12.75" x14ac:dyDescent="0.2">
      <c r="D233" s="885"/>
      <c r="E233" s="886"/>
      <c r="N233" s="887"/>
      <c r="O233" s="887"/>
      <c r="P233" s="888"/>
      <c r="Q233" s="888"/>
      <c r="R233" s="888"/>
    </row>
    <row r="234" spans="4:18" s="129" customFormat="1" ht="12.75" x14ac:dyDescent="0.2">
      <c r="D234" s="885"/>
      <c r="E234" s="886"/>
      <c r="N234" s="887"/>
      <c r="O234" s="887"/>
      <c r="P234" s="888"/>
      <c r="Q234" s="888"/>
      <c r="R234" s="888"/>
    </row>
    <row r="235" spans="4:18" s="129" customFormat="1" ht="12.75" x14ac:dyDescent="0.2">
      <c r="D235" s="885"/>
      <c r="E235" s="886"/>
      <c r="N235" s="887"/>
      <c r="O235" s="887"/>
      <c r="P235" s="888"/>
      <c r="Q235" s="888"/>
      <c r="R235" s="888"/>
    </row>
    <row r="236" spans="4:18" s="129" customFormat="1" ht="12.75" x14ac:dyDescent="0.2">
      <c r="D236" s="885"/>
      <c r="E236" s="886"/>
      <c r="N236" s="887"/>
      <c r="O236" s="887"/>
      <c r="P236" s="888"/>
      <c r="Q236" s="888"/>
      <c r="R236" s="888"/>
    </row>
    <row r="237" spans="4:18" s="129" customFormat="1" ht="12.75" x14ac:dyDescent="0.2">
      <c r="D237" s="885"/>
      <c r="E237" s="886"/>
      <c r="N237" s="887"/>
      <c r="O237" s="887"/>
      <c r="P237" s="888"/>
      <c r="Q237" s="888"/>
      <c r="R237" s="888"/>
    </row>
    <row r="238" spans="4:18" s="129" customFormat="1" ht="12.75" x14ac:dyDescent="0.2">
      <c r="D238" s="885"/>
      <c r="E238" s="886"/>
      <c r="N238" s="887"/>
      <c r="O238" s="887"/>
      <c r="P238" s="888"/>
      <c r="Q238" s="888"/>
      <c r="R238" s="888"/>
    </row>
    <row r="239" spans="4:18" s="129" customFormat="1" ht="12.75" x14ac:dyDescent="0.2">
      <c r="D239" s="885"/>
      <c r="E239" s="886"/>
      <c r="N239" s="887"/>
      <c r="O239" s="887"/>
      <c r="P239" s="888"/>
      <c r="Q239" s="888"/>
      <c r="R239" s="888"/>
    </row>
    <row r="240" spans="4:18" s="129" customFormat="1" ht="12.75" x14ac:dyDescent="0.2">
      <c r="D240" s="885"/>
      <c r="E240" s="886"/>
      <c r="N240" s="887"/>
      <c r="O240" s="887"/>
      <c r="P240" s="888"/>
      <c r="Q240" s="888"/>
      <c r="R240" s="888"/>
    </row>
    <row r="241" spans="4:18" s="129" customFormat="1" ht="12.75" x14ac:dyDescent="0.2">
      <c r="D241" s="885"/>
      <c r="E241" s="886"/>
      <c r="N241" s="887"/>
      <c r="O241" s="887"/>
      <c r="P241" s="888"/>
      <c r="Q241" s="888"/>
      <c r="R241" s="888"/>
    </row>
    <row r="242" spans="4:18" s="129" customFormat="1" ht="12.75" x14ac:dyDescent="0.2">
      <c r="D242" s="885"/>
      <c r="E242" s="886"/>
      <c r="N242" s="887"/>
      <c r="O242" s="887"/>
      <c r="P242" s="888"/>
      <c r="Q242" s="888"/>
      <c r="R242" s="888"/>
    </row>
    <row r="243" spans="4:18" s="129" customFormat="1" ht="12.75" x14ac:dyDescent="0.2">
      <c r="D243" s="885"/>
      <c r="E243" s="886"/>
      <c r="N243" s="887"/>
      <c r="O243" s="887"/>
      <c r="P243" s="888"/>
      <c r="Q243" s="888"/>
      <c r="R243" s="888"/>
    </row>
    <row r="244" spans="4:18" s="129" customFormat="1" ht="12.75" x14ac:dyDescent="0.2">
      <c r="D244" s="885"/>
      <c r="E244" s="886"/>
      <c r="N244" s="887"/>
      <c r="O244" s="887"/>
      <c r="P244" s="888"/>
      <c r="Q244" s="888"/>
      <c r="R244" s="888"/>
    </row>
    <row r="245" spans="4:18" s="129" customFormat="1" ht="12.75" x14ac:dyDescent="0.2">
      <c r="D245" s="885"/>
      <c r="E245" s="886"/>
      <c r="N245" s="887"/>
      <c r="O245" s="887"/>
      <c r="P245" s="888"/>
      <c r="Q245" s="888"/>
      <c r="R245" s="888"/>
    </row>
    <row r="246" spans="4:18" s="129" customFormat="1" ht="12.75" x14ac:dyDescent="0.2">
      <c r="D246" s="885"/>
      <c r="E246" s="886"/>
      <c r="N246" s="887"/>
      <c r="O246" s="887"/>
      <c r="P246" s="888"/>
      <c r="Q246" s="888"/>
      <c r="R246" s="888"/>
    </row>
    <row r="247" spans="4:18" s="129" customFormat="1" ht="12.75" x14ac:dyDescent="0.2">
      <c r="D247" s="885"/>
      <c r="E247" s="886"/>
      <c r="N247" s="887"/>
      <c r="O247" s="887"/>
      <c r="P247" s="888"/>
      <c r="Q247" s="888"/>
      <c r="R247" s="888"/>
    </row>
    <row r="248" spans="4:18" s="129" customFormat="1" ht="12.75" x14ac:dyDescent="0.2">
      <c r="D248" s="885"/>
      <c r="E248" s="886"/>
      <c r="N248" s="887"/>
      <c r="O248" s="887"/>
      <c r="P248" s="888"/>
      <c r="Q248" s="888"/>
      <c r="R248" s="888"/>
    </row>
    <row r="249" spans="4:18" s="129" customFormat="1" ht="12.75" x14ac:dyDescent="0.2">
      <c r="D249" s="885"/>
      <c r="E249" s="886"/>
      <c r="N249" s="887"/>
      <c r="O249" s="887"/>
      <c r="P249" s="888"/>
      <c r="Q249" s="888"/>
      <c r="R249" s="888"/>
    </row>
    <row r="250" spans="4:18" s="129" customFormat="1" ht="12.75" x14ac:dyDescent="0.2">
      <c r="D250" s="885"/>
      <c r="E250" s="886"/>
      <c r="N250" s="887"/>
      <c r="O250" s="887"/>
      <c r="P250" s="888"/>
      <c r="Q250" s="888"/>
      <c r="R250" s="888"/>
    </row>
    <row r="251" spans="4:18" s="129" customFormat="1" ht="12.75" x14ac:dyDescent="0.2">
      <c r="D251" s="885"/>
      <c r="E251" s="886"/>
      <c r="N251" s="887"/>
      <c r="O251" s="887"/>
      <c r="P251" s="888"/>
      <c r="Q251" s="888"/>
      <c r="R251" s="888"/>
    </row>
    <row r="252" spans="4:18" s="129" customFormat="1" ht="12.75" x14ac:dyDescent="0.2">
      <c r="D252" s="885"/>
      <c r="E252" s="886"/>
      <c r="N252" s="887"/>
      <c r="O252" s="887"/>
      <c r="P252" s="888"/>
      <c r="Q252" s="888"/>
      <c r="R252" s="888"/>
    </row>
    <row r="253" spans="4:18" s="129" customFormat="1" ht="12.75" x14ac:dyDescent="0.2">
      <c r="D253" s="885"/>
      <c r="E253" s="886"/>
      <c r="N253" s="887"/>
      <c r="O253" s="887"/>
      <c r="P253" s="888"/>
      <c r="Q253" s="888"/>
      <c r="R253" s="888"/>
    </row>
    <row r="254" spans="4:18" s="129" customFormat="1" ht="12.75" x14ac:dyDescent="0.2">
      <c r="D254" s="885"/>
      <c r="E254" s="886"/>
      <c r="N254" s="887"/>
      <c r="O254" s="887"/>
      <c r="P254" s="888"/>
      <c r="Q254" s="888"/>
      <c r="R254" s="888"/>
    </row>
    <row r="255" spans="4:18" ht="12.75" x14ac:dyDescent="0.2">
      <c r="D255" s="885"/>
      <c r="E255" s="886"/>
      <c r="P255" s="889"/>
      <c r="Q255" s="889"/>
      <c r="R255" s="889"/>
    </row>
    <row r="256" spans="4:18" ht="12.75" x14ac:dyDescent="0.2">
      <c r="D256" s="885"/>
      <c r="E256" s="886"/>
      <c r="P256" s="889"/>
      <c r="Q256" s="889"/>
      <c r="R256" s="889"/>
    </row>
    <row r="257" spans="4:18" ht="12.75" x14ac:dyDescent="0.2">
      <c r="D257" s="885"/>
      <c r="E257" s="886"/>
      <c r="P257" s="889"/>
      <c r="Q257" s="889"/>
      <c r="R257" s="889"/>
    </row>
    <row r="258" spans="4:18" ht="12.75" x14ac:dyDescent="0.2">
      <c r="D258" s="885"/>
      <c r="E258" s="886"/>
      <c r="P258" s="889"/>
      <c r="Q258" s="889"/>
      <c r="R258" s="889"/>
    </row>
    <row r="259" spans="4:18" ht="12.75" x14ac:dyDescent="0.2">
      <c r="D259" s="885"/>
      <c r="E259" s="886"/>
      <c r="P259" s="889"/>
      <c r="Q259" s="889"/>
      <c r="R259" s="889"/>
    </row>
    <row r="260" spans="4:18" ht="12.75" x14ac:dyDescent="0.2">
      <c r="D260" s="885"/>
      <c r="E260" s="886"/>
      <c r="P260" s="889"/>
      <c r="Q260" s="889"/>
      <c r="R260" s="889"/>
    </row>
    <row r="261" spans="4:18" x14ac:dyDescent="0.2">
      <c r="P261" s="889"/>
      <c r="Q261" s="889"/>
      <c r="R261" s="889"/>
    </row>
    <row r="262" spans="4:18" x14ac:dyDescent="0.2">
      <c r="P262" s="889"/>
      <c r="Q262" s="889"/>
      <c r="R262" s="889"/>
    </row>
    <row r="263" spans="4:18" x14ac:dyDescent="0.2">
      <c r="P263" s="889"/>
      <c r="Q263" s="889"/>
      <c r="R263" s="889"/>
    </row>
    <row r="264" spans="4:18" x14ac:dyDescent="0.2">
      <c r="P264" s="889"/>
      <c r="Q264" s="889"/>
      <c r="R264" s="889"/>
    </row>
    <row r="265" spans="4:18" x14ac:dyDescent="0.2">
      <c r="P265" s="889"/>
      <c r="Q265" s="889"/>
      <c r="R265" s="889"/>
    </row>
    <row r="266" spans="4:18" x14ac:dyDescent="0.2">
      <c r="P266" s="889"/>
      <c r="Q266" s="889"/>
      <c r="R266" s="889"/>
    </row>
    <row r="267" spans="4:18" x14ac:dyDescent="0.2">
      <c r="P267" s="889"/>
      <c r="Q267" s="889"/>
      <c r="R267" s="889"/>
    </row>
    <row r="268" spans="4:18" x14ac:dyDescent="0.2">
      <c r="P268" s="889"/>
      <c r="Q268" s="889"/>
      <c r="R268" s="889"/>
    </row>
    <row r="269" spans="4:18" x14ac:dyDescent="0.2">
      <c r="P269" s="889"/>
      <c r="Q269" s="889"/>
      <c r="R269" s="889"/>
    </row>
    <row r="270" spans="4:18" x14ac:dyDescent="0.2">
      <c r="P270" s="889"/>
      <c r="Q270" s="889"/>
      <c r="R270" s="889"/>
    </row>
    <row r="271" spans="4:18" x14ac:dyDescent="0.2">
      <c r="P271" s="889"/>
      <c r="Q271" s="889"/>
      <c r="R271" s="889"/>
    </row>
    <row r="272" spans="4:18" x14ac:dyDescent="0.2">
      <c r="P272" s="889"/>
      <c r="Q272" s="889"/>
      <c r="R272" s="889"/>
    </row>
    <row r="273" spans="16:18" x14ac:dyDescent="0.2">
      <c r="P273" s="889"/>
      <c r="Q273" s="889"/>
      <c r="R273" s="889"/>
    </row>
    <row r="274" spans="16:18" x14ac:dyDescent="0.2">
      <c r="P274" s="889"/>
      <c r="Q274" s="889"/>
      <c r="R274" s="889"/>
    </row>
    <row r="275" spans="16:18" x14ac:dyDescent="0.2">
      <c r="P275" s="889"/>
      <c r="Q275" s="889"/>
      <c r="R275" s="889"/>
    </row>
    <row r="276" spans="16:18" x14ac:dyDescent="0.2">
      <c r="P276" s="889"/>
      <c r="Q276" s="889"/>
      <c r="R276" s="889"/>
    </row>
    <row r="277" spans="16:18" x14ac:dyDescent="0.2">
      <c r="P277" s="889"/>
      <c r="Q277" s="889"/>
      <c r="R277" s="889"/>
    </row>
    <row r="278" spans="16:18" x14ac:dyDescent="0.2">
      <c r="P278" s="889"/>
      <c r="Q278" s="889"/>
      <c r="R278" s="889"/>
    </row>
    <row r="279" spans="16:18" x14ac:dyDescent="0.2">
      <c r="P279" s="889"/>
      <c r="Q279" s="889"/>
      <c r="R279" s="889"/>
    </row>
    <row r="280" spans="16:18" x14ac:dyDescent="0.2">
      <c r="P280" s="889"/>
      <c r="Q280" s="889"/>
      <c r="R280" s="889"/>
    </row>
    <row r="281" spans="16:18" x14ac:dyDescent="0.2">
      <c r="P281" s="889"/>
      <c r="Q281" s="889"/>
      <c r="R281" s="889"/>
    </row>
    <row r="282" spans="16:18" x14ac:dyDescent="0.2">
      <c r="P282" s="889"/>
      <c r="Q282" s="889"/>
      <c r="R282" s="889"/>
    </row>
    <row r="283" spans="16:18" x14ac:dyDescent="0.2">
      <c r="P283" s="889"/>
      <c r="Q283" s="889"/>
      <c r="R283" s="889"/>
    </row>
    <row r="284" spans="16:18" x14ac:dyDescent="0.2">
      <c r="P284" s="889"/>
      <c r="Q284" s="889"/>
      <c r="R284" s="889"/>
    </row>
    <row r="285" spans="16:18" x14ac:dyDescent="0.2">
      <c r="P285" s="889"/>
      <c r="Q285" s="889"/>
      <c r="R285" s="889"/>
    </row>
    <row r="286" spans="16:18" x14ac:dyDescent="0.2">
      <c r="P286" s="889"/>
      <c r="Q286" s="889"/>
      <c r="R286" s="889"/>
    </row>
    <row r="287" spans="16:18" x14ac:dyDescent="0.2">
      <c r="P287" s="889"/>
      <c r="Q287" s="889"/>
      <c r="R287" s="889"/>
    </row>
    <row r="288" spans="16:18" x14ac:dyDescent="0.2">
      <c r="P288" s="889"/>
      <c r="Q288" s="889"/>
      <c r="R288" s="889"/>
    </row>
    <row r="289" spans="16:18" x14ac:dyDescent="0.2">
      <c r="P289" s="889"/>
      <c r="Q289" s="889"/>
      <c r="R289" s="889"/>
    </row>
    <row r="290" spans="16:18" x14ac:dyDescent="0.2">
      <c r="P290" s="889"/>
      <c r="Q290" s="889"/>
      <c r="R290" s="889"/>
    </row>
    <row r="291" spans="16:18" x14ac:dyDescent="0.2">
      <c r="P291" s="889"/>
      <c r="Q291" s="889"/>
      <c r="R291" s="889"/>
    </row>
    <row r="292" spans="16:18" x14ac:dyDescent="0.2">
      <c r="P292" s="889"/>
      <c r="Q292" s="889"/>
      <c r="R292" s="889"/>
    </row>
    <row r="293" spans="16:18" x14ac:dyDescent="0.2">
      <c r="P293" s="889"/>
      <c r="Q293" s="889"/>
      <c r="R293" s="889"/>
    </row>
    <row r="294" spans="16:18" x14ac:dyDescent="0.2">
      <c r="P294" s="889"/>
      <c r="Q294" s="889"/>
      <c r="R294" s="889"/>
    </row>
    <row r="295" spans="16:18" x14ac:dyDescent="0.2">
      <c r="P295" s="889"/>
      <c r="Q295" s="889"/>
      <c r="R295" s="889"/>
    </row>
    <row r="296" spans="16:18" x14ac:dyDescent="0.2">
      <c r="P296" s="889"/>
      <c r="Q296" s="889"/>
      <c r="R296" s="889"/>
    </row>
    <row r="297" spans="16:18" x14ac:dyDescent="0.2">
      <c r="P297" s="889"/>
      <c r="Q297" s="889"/>
      <c r="R297" s="889"/>
    </row>
    <row r="298" spans="16:18" x14ac:dyDescent="0.2">
      <c r="P298" s="889"/>
      <c r="Q298" s="889"/>
      <c r="R298" s="889"/>
    </row>
    <row r="299" spans="16:18" x14ac:dyDescent="0.2">
      <c r="P299" s="889"/>
      <c r="Q299" s="889"/>
      <c r="R299" s="889"/>
    </row>
    <row r="300" spans="16:18" x14ac:dyDescent="0.2">
      <c r="P300" s="889"/>
      <c r="Q300" s="889"/>
      <c r="R300" s="889"/>
    </row>
    <row r="301" spans="16:18" x14ac:dyDescent="0.2">
      <c r="P301" s="889"/>
      <c r="Q301" s="889"/>
      <c r="R301" s="889"/>
    </row>
    <row r="302" spans="16:18" x14ac:dyDescent="0.2">
      <c r="P302" s="889"/>
      <c r="Q302" s="889"/>
      <c r="R302" s="889"/>
    </row>
    <row r="303" spans="16:18" x14ac:dyDescent="0.2">
      <c r="P303" s="889"/>
      <c r="Q303" s="889"/>
      <c r="R303" s="889"/>
    </row>
    <row r="304" spans="16:18" x14ac:dyDescent="0.2">
      <c r="P304" s="889"/>
      <c r="Q304" s="889"/>
      <c r="R304" s="889"/>
    </row>
    <row r="305" spans="16:18" x14ac:dyDescent="0.2">
      <c r="P305" s="889"/>
      <c r="Q305" s="889"/>
      <c r="R305" s="889"/>
    </row>
    <row r="306" spans="16:18" x14ac:dyDescent="0.2">
      <c r="P306" s="889"/>
      <c r="Q306" s="889"/>
      <c r="R306" s="889"/>
    </row>
    <row r="307" spans="16:18" x14ac:dyDescent="0.2">
      <c r="P307" s="889"/>
      <c r="Q307" s="889"/>
      <c r="R307" s="889"/>
    </row>
    <row r="308" spans="16:18" x14ac:dyDescent="0.2">
      <c r="P308" s="889"/>
      <c r="Q308" s="889"/>
      <c r="R308" s="889"/>
    </row>
    <row r="309" spans="16:18" x14ac:dyDescent="0.2">
      <c r="P309" s="889"/>
      <c r="Q309" s="889"/>
      <c r="R309" s="889"/>
    </row>
    <row r="310" spans="16:18" x14ac:dyDescent="0.2">
      <c r="P310" s="889"/>
      <c r="Q310" s="889"/>
      <c r="R310" s="889"/>
    </row>
    <row r="311" spans="16:18" x14ac:dyDescent="0.2">
      <c r="P311" s="889"/>
      <c r="Q311" s="889"/>
      <c r="R311" s="889"/>
    </row>
    <row r="312" spans="16:18" x14ac:dyDescent="0.2">
      <c r="P312" s="889"/>
      <c r="Q312" s="889"/>
      <c r="R312" s="889"/>
    </row>
    <row r="313" spans="16:18" x14ac:dyDescent="0.2">
      <c r="P313" s="889"/>
      <c r="Q313" s="889"/>
      <c r="R313" s="889"/>
    </row>
    <row r="314" spans="16:18" x14ac:dyDescent="0.2">
      <c r="P314" s="889"/>
      <c r="Q314" s="889"/>
      <c r="R314" s="889"/>
    </row>
    <row r="315" spans="16:18" x14ac:dyDescent="0.2">
      <c r="P315" s="889"/>
      <c r="Q315" s="889"/>
      <c r="R315" s="889"/>
    </row>
    <row r="316" spans="16:18" x14ac:dyDescent="0.2">
      <c r="P316" s="889"/>
      <c r="Q316" s="889"/>
      <c r="R316" s="889"/>
    </row>
    <row r="317" spans="16:18" x14ac:dyDescent="0.2">
      <c r="P317" s="889"/>
      <c r="Q317" s="889"/>
      <c r="R317" s="889"/>
    </row>
    <row r="318" spans="16:18" x14ac:dyDescent="0.2">
      <c r="P318" s="889"/>
      <c r="Q318" s="889"/>
      <c r="R318" s="889"/>
    </row>
    <row r="319" spans="16:18" x14ac:dyDescent="0.2">
      <c r="P319" s="889"/>
      <c r="Q319" s="889"/>
      <c r="R319" s="889"/>
    </row>
    <row r="320" spans="16:18" x14ac:dyDescent="0.2">
      <c r="P320" s="889"/>
      <c r="Q320" s="889"/>
      <c r="R320" s="889"/>
    </row>
    <row r="321" spans="16:18" x14ac:dyDescent="0.2">
      <c r="P321" s="889"/>
      <c r="Q321" s="889"/>
      <c r="R321" s="889"/>
    </row>
    <row r="322" spans="16:18" x14ac:dyDescent="0.2">
      <c r="P322" s="889"/>
      <c r="Q322" s="889"/>
      <c r="R322" s="889"/>
    </row>
    <row r="323" spans="16:18" x14ac:dyDescent="0.2">
      <c r="P323" s="889"/>
      <c r="Q323" s="889"/>
      <c r="R323" s="889"/>
    </row>
    <row r="324" spans="16:18" x14ac:dyDescent="0.2">
      <c r="P324" s="889"/>
      <c r="Q324" s="889"/>
      <c r="R324" s="889"/>
    </row>
    <row r="325" spans="16:18" x14ac:dyDescent="0.2">
      <c r="P325" s="889"/>
      <c r="Q325" s="889"/>
      <c r="R325" s="889"/>
    </row>
    <row r="326" spans="16:18" x14ac:dyDescent="0.2">
      <c r="P326" s="889"/>
      <c r="Q326" s="889"/>
      <c r="R326" s="889"/>
    </row>
    <row r="327" spans="16:18" x14ac:dyDescent="0.2">
      <c r="P327" s="889"/>
      <c r="Q327" s="889"/>
      <c r="R327" s="889"/>
    </row>
    <row r="328" spans="16:18" x14ac:dyDescent="0.2">
      <c r="P328" s="889"/>
      <c r="Q328" s="889"/>
      <c r="R328" s="889"/>
    </row>
    <row r="329" spans="16:18" x14ac:dyDescent="0.2">
      <c r="P329" s="889"/>
      <c r="Q329" s="889"/>
      <c r="R329" s="889"/>
    </row>
    <row r="330" spans="16:18" x14ac:dyDescent="0.2">
      <c r="P330" s="889"/>
      <c r="Q330" s="889"/>
      <c r="R330" s="889"/>
    </row>
    <row r="331" spans="16:18" x14ac:dyDescent="0.2">
      <c r="P331" s="889"/>
      <c r="Q331" s="889"/>
      <c r="R331" s="889"/>
    </row>
    <row r="332" spans="16:18" x14ac:dyDescent="0.2">
      <c r="P332" s="889"/>
      <c r="Q332" s="889"/>
      <c r="R332" s="889"/>
    </row>
    <row r="333" spans="16:18" x14ac:dyDescent="0.2">
      <c r="P333" s="889"/>
      <c r="Q333" s="889"/>
      <c r="R333" s="889"/>
    </row>
    <row r="334" spans="16:18" x14ac:dyDescent="0.2">
      <c r="P334" s="889"/>
      <c r="Q334" s="889"/>
      <c r="R334" s="889"/>
    </row>
    <row r="335" spans="16:18" x14ac:dyDescent="0.2">
      <c r="P335" s="889"/>
      <c r="Q335" s="889"/>
      <c r="R335" s="889"/>
    </row>
    <row r="336" spans="16:18" x14ac:dyDescent="0.2">
      <c r="P336" s="889"/>
      <c r="Q336" s="889"/>
      <c r="R336" s="889"/>
    </row>
    <row r="337" spans="16:18" x14ac:dyDescent="0.2">
      <c r="P337" s="889"/>
      <c r="Q337" s="889"/>
      <c r="R337" s="889"/>
    </row>
    <row r="338" spans="16:18" x14ac:dyDescent="0.2">
      <c r="P338" s="889"/>
      <c r="Q338" s="889"/>
      <c r="R338" s="889"/>
    </row>
    <row r="339" spans="16:18" x14ac:dyDescent="0.2">
      <c r="P339" s="889"/>
      <c r="Q339" s="889"/>
      <c r="R339" s="889"/>
    </row>
    <row r="340" spans="16:18" x14ac:dyDescent="0.2">
      <c r="P340" s="889"/>
      <c r="Q340" s="889"/>
      <c r="R340" s="889"/>
    </row>
    <row r="341" spans="16:18" x14ac:dyDescent="0.2">
      <c r="P341" s="889"/>
      <c r="Q341" s="889"/>
      <c r="R341" s="889"/>
    </row>
    <row r="342" spans="16:18" x14ac:dyDescent="0.2">
      <c r="P342" s="889"/>
      <c r="Q342" s="889"/>
      <c r="R342" s="889"/>
    </row>
    <row r="343" spans="16:18" x14ac:dyDescent="0.2">
      <c r="P343" s="889"/>
      <c r="Q343" s="889"/>
      <c r="R343" s="889"/>
    </row>
    <row r="344" spans="16:18" x14ac:dyDescent="0.2">
      <c r="P344" s="889"/>
      <c r="Q344" s="889"/>
      <c r="R344" s="889"/>
    </row>
    <row r="345" spans="16:18" x14ac:dyDescent="0.2">
      <c r="P345" s="889"/>
      <c r="Q345" s="889"/>
      <c r="R345" s="889"/>
    </row>
    <row r="346" spans="16:18" x14ac:dyDescent="0.2">
      <c r="P346" s="889"/>
      <c r="Q346" s="889"/>
      <c r="R346" s="889"/>
    </row>
    <row r="347" spans="16:18" x14ac:dyDescent="0.2">
      <c r="P347" s="889"/>
      <c r="Q347" s="889"/>
      <c r="R347" s="889"/>
    </row>
    <row r="348" spans="16:18" x14ac:dyDescent="0.2">
      <c r="P348" s="889"/>
      <c r="Q348" s="889"/>
      <c r="R348" s="889"/>
    </row>
    <row r="349" spans="16:18" x14ac:dyDescent="0.2">
      <c r="P349" s="889"/>
      <c r="Q349" s="889"/>
      <c r="R349" s="889"/>
    </row>
    <row r="350" spans="16:18" x14ac:dyDescent="0.2">
      <c r="P350" s="889"/>
      <c r="Q350" s="889"/>
      <c r="R350" s="889"/>
    </row>
    <row r="351" spans="16:18" x14ac:dyDescent="0.2">
      <c r="P351" s="889"/>
      <c r="Q351" s="889"/>
      <c r="R351" s="889"/>
    </row>
    <row r="352" spans="16:18" x14ac:dyDescent="0.2">
      <c r="P352" s="889"/>
      <c r="Q352" s="889"/>
      <c r="R352" s="889"/>
    </row>
    <row r="353" spans="16:18" x14ac:dyDescent="0.2">
      <c r="P353" s="889"/>
      <c r="Q353" s="889"/>
      <c r="R353" s="889"/>
    </row>
    <row r="354" spans="16:18" x14ac:dyDescent="0.2">
      <c r="P354" s="889"/>
      <c r="Q354" s="889"/>
      <c r="R354" s="889"/>
    </row>
    <row r="355" spans="16:18" x14ac:dyDescent="0.2">
      <c r="P355" s="889"/>
      <c r="Q355" s="889"/>
      <c r="R355" s="889"/>
    </row>
    <row r="356" spans="16:18" x14ac:dyDescent="0.2">
      <c r="P356" s="889"/>
      <c r="Q356" s="889"/>
      <c r="R356" s="889"/>
    </row>
    <row r="357" spans="16:18" x14ac:dyDescent="0.2">
      <c r="P357" s="889"/>
      <c r="Q357" s="889"/>
      <c r="R357" s="889"/>
    </row>
    <row r="358" spans="16:18" x14ac:dyDescent="0.2">
      <c r="P358" s="889"/>
      <c r="Q358" s="889"/>
      <c r="R358" s="889"/>
    </row>
    <row r="359" spans="16:18" x14ac:dyDescent="0.2">
      <c r="P359" s="889"/>
      <c r="Q359" s="889"/>
      <c r="R359" s="889"/>
    </row>
    <row r="360" spans="16:18" x14ac:dyDescent="0.2">
      <c r="P360" s="889"/>
      <c r="Q360" s="889"/>
      <c r="R360" s="889"/>
    </row>
    <row r="361" spans="16:18" x14ac:dyDescent="0.2">
      <c r="P361" s="889"/>
      <c r="Q361" s="889"/>
      <c r="R361" s="889"/>
    </row>
    <row r="362" spans="16:18" x14ac:dyDescent="0.2">
      <c r="P362" s="889"/>
      <c r="Q362" s="889"/>
      <c r="R362" s="889"/>
    </row>
    <row r="363" spans="16:18" x14ac:dyDescent="0.2">
      <c r="P363" s="889"/>
      <c r="Q363" s="889"/>
      <c r="R363" s="889"/>
    </row>
    <row r="364" spans="16:18" x14ac:dyDescent="0.2">
      <c r="P364" s="889"/>
      <c r="Q364" s="889"/>
      <c r="R364" s="889"/>
    </row>
    <row r="365" spans="16:18" x14ac:dyDescent="0.2">
      <c r="P365" s="889"/>
      <c r="Q365" s="889"/>
      <c r="R365" s="889"/>
    </row>
    <row r="366" spans="16:18" x14ac:dyDescent="0.2">
      <c r="P366" s="889"/>
      <c r="Q366" s="889"/>
      <c r="R366" s="889"/>
    </row>
    <row r="367" spans="16:18" x14ac:dyDescent="0.2">
      <c r="P367" s="889"/>
      <c r="Q367" s="889"/>
      <c r="R367" s="889"/>
    </row>
    <row r="368" spans="16:18" x14ac:dyDescent="0.2">
      <c r="P368" s="889"/>
      <c r="Q368" s="889"/>
      <c r="R368" s="889"/>
    </row>
    <row r="369" spans="16:18" x14ac:dyDescent="0.2">
      <c r="P369" s="889"/>
      <c r="Q369" s="889"/>
      <c r="R369" s="889"/>
    </row>
    <row r="370" spans="16:18" x14ac:dyDescent="0.2">
      <c r="P370" s="889"/>
      <c r="Q370" s="889"/>
      <c r="R370" s="889"/>
    </row>
    <row r="371" spans="16:18" x14ac:dyDescent="0.2">
      <c r="P371" s="889"/>
      <c r="Q371" s="889"/>
      <c r="R371" s="889"/>
    </row>
    <row r="372" spans="16:18" x14ac:dyDescent="0.2">
      <c r="P372" s="889"/>
      <c r="Q372" s="889"/>
      <c r="R372" s="889"/>
    </row>
    <row r="373" spans="16:18" x14ac:dyDescent="0.2">
      <c r="P373" s="889"/>
      <c r="Q373" s="889"/>
      <c r="R373" s="889"/>
    </row>
    <row r="374" spans="16:18" x14ac:dyDescent="0.2">
      <c r="P374" s="889"/>
      <c r="Q374" s="889"/>
      <c r="R374" s="889"/>
    </row>
    <row r="375" spans="16:18" x14ac:dyDescent="0.2">
      <c r="P375" s="889"/>
      <c r="Q375" s="889"/>
      <c r="R375" s="889"/>
    </row>
    <row r="376" spans="16:18" x14ac:dyDescent="0.2">
      <c r="P376" s="889"/>
      <c r="Q376" s="889"/>
      <c r="R376" s="889"/>
    </row>
    <row r="377" spans="16:18" x14ac:dyDescent="0.2">
      <c r="P377" s="889"/>
      <c r="Q377" s="889"/>
      <c r="R377" s="889"/>
    </row>
    <row r="378" spans="16:18" x14ac:dyDescent="0.2">
      <c r="P378" s="889"/>
      <c r="Q378" s="889"/>
      <c r="R378" s="889"/>
    </row>
    <row r="379" spans="16:18" x14ac:dyDescent="0.2">
      <c r="P379" s="889"/>
      <c r="Q379" s="889"/>
      <c r="R379" s="889"/>
    </row>
    <row r="380" spans="16:18" x14ac:dyDescent="0.2">
      <c r="P380" s="889"/>
      <c r="Q380" s="889"/>
      <c r="R380" s="889"/>
    </row>
    <row r="381" spans="16:18" x14ac:dyDescent="0.2">
      <c r="P381" s="889"/>
      <c r="Q381" s="889"/>
      <c r="R381" s="889"/>
    </row>
    <row r="382" spans="16:18" x14ac:dyDescent="0.2">
      <c r="P382" s="889"/>
      <c r="Q382" s="889"/>
      <c r="R382" s="889"/>
    </row>
    <row r="383" spans="16:18" x14ac:dyDescent="0.2">
      <c r="P383" s="889"/>
      <c r="Q383" s="889"/>
      <c r="R383" s="889"/>
    </row>
    <row r="384" spans="16:18" x14ac:dyDescent="0.2">
      <c r="P384" s="889"/>
      <c r="Q384" s="889"/>
      <c r="R384" s="889"/>
    </row>
    <row r="385" spans="16:18" x14ac:dyDescent="0.2">
      <c r="P385" s="889"/>
      <c r="Q385" s="889"/>
      <c r="R385" s="889"/>
    </row>
    <row r="386" spans="16:18" x14ac:dyDescent="0.2">
      <c r="P386" s="889"/>
      <c r="Q386" s="889"/>
      <c r="R386" s="889"/>
    </row>
    <row r="387" spans="16:18" x14ac:dyDescent="0.2">
      <c r="P387" s="889"/>
      <c r="Q387" s="889"/>
      <c r="R387" s="889"/>
    </row>
    <row r="388" spans="16:18" x14ac:dyDescent="0.2">
      <c r="P388" s="889"/>
      <c r="Q388" s="889"/>
      <c r="R388" s="889"/>
    </row>
    <row r="389" spans="16:18" x14ac:dyDescent="0.2">
      <c r="P389" s="889"/>
      <c r="Q389" s="889"/>
      <c r="R389" s="889"/>
    </row>
    <row r="390" spans="16:18" x14ac:dyDescent="0.2">
      <c r="P390" s="889"/>
      <c r="Q390" s="889"/>
      <c r="R390" s="889"/>
    </row>
    <row r="391" spans="16:18" x14ac:dyDescent="0.2">
      <c r="P391" s="889"/>
      <c r="Q391" s="889"/>
      <c r="R391" s="889"/>
    </row>
    <row r="392" spans="16:18" x14ac:dyDescent="0.2">
      <c r="P392" s="889"/>
      <c r="Q392" s="889"/>
      <c r="R392" s="889"/>
    </row>
    <row r="393" spans="16:18" x14ac:dyDescent="0.2">
      <c r="P393" s="889"/>
      <c r="Q393" s="889"/>
      <c r="R393" s="889"/>
    </row>
    <row r="394" spans="16:18" x14ac:dyDescent="0.2">
      <c r="P394" s="889"/>
      <c r="Q394" s="889"/>
      <c r="R394" s="889"/>
    </row>
    <row r="395" spans="16:18" x14ac:dyDescent="0.2">
      <c r="P395" s="889"/>
      <c r="Q395" s="889"/>
      <c r="R395" s="889"/>
    </row>
    <row r="396" spans="16:18" x14ac:dyDescent="0.2">
      <c r="P396" s="889"/>
      <c r="Q396" s="889"/>
      <c r="R396" s="889"/>
    </row>
    <row r="397" spans="16:18" x14ac:dyDescent="0.2">
      <c r="P397" s="889"/>
      <c r="Q397" s="889"/>
      <c r="R397" s="889"/>
    </row>
    <row r="398" spans="16:18" x14ac:dyDescent="0.2">
      <c r="P398" s="889"/>
      <c r="Q398" s="889"/>
      <c r="R398" s="889"/>
    </row>
    <row r="399" spans="16:18" x14ac:dyDescent="0.2">
      <c r="P399" s="889"/>
      <c r="Q399" s="889"/>
      <c r="R399" s="889"/>
    </row>
    <row r="400" spans="16:18" x14ac:dyDescent="0.2">
      <c r="P400" s="889"/>
      <c r="Q400" s="889"/>
      <c r="R400" s="889"/>
    </row>
    <row r="401" spans="16:18" x14ac:dyDescent="0.2">
      <c r="P401" s="889"/>
      <c r="Q401" s="889"/>
      <c r="R401" s="889"/>
    </row>
    <row r="402" spans="16:18" x14ac:dyDescent="0.2">
      <c r="P402" s="889"/>
      <c r="Q402" s="889"/>
      <c r="R402" s="889"/>
    </row>
    <row r="403" spans="16:18" x14ac:dyDescent="0.2">
      <c r="P403" s="889"/>
      <c r="Q403" s="889"/>
      <c r="R403" s="889"/>
    </row>
    <row r="404" spans="16:18" x14ac:dyDescent="0.2">
      <c r="P404" s="889"/>
      <c r="Q404" s="889"/>
      <c r="R404" s="889"/>
    </row>
    <row r="405" spans="16:18" x14ac:dyDescent="0.2">
      <c r="P405" s="889"/>
      <c r="Q405" s="889"/>
      <c r="R405" s="889"/>
    </row>
    <row r="406" spans="16:18" x14ac:dyDescent="0.2">
      <c r="P406" s="889"/>
      <c r="Q406" s="889"/>
      <c r="R406" s="889"/>
    </row>
    <row r="407" spans="16:18" x14ac:dyDescent="0.2">
      <c r="P407" s="889"/>
      <c r="Q407" s="889"/>
      <c r="R407" s="889"/>
    </row>
    <row r="408" spans="16:18" x14ac:dyDescent="0.2">
      <c r="P408" s="889"/>
      <c r="Q408" s="889"/>
      <c r="R408" s="889"/>
    </row>
    <row r="409" spans="16:18" x14ac:dyDescent="0.2">
      <c r="P409" s="889"/>
      <c r="Q409" s="889"/>
      <c r="R409" s="889"/>
    </row>
    <row r="410" spans="16:18" x14ac:dyDescent="0.2">
      <c r="P410" s="889"/>
      <c r="Q410" s="889"/>
      <c r="R410" s="889"/>
    </row>
    <row r="411" spans="16:18" x14ac:dyDescent="0.2">
      <c r="P411" s="889"/>
      <c r="Q411" s="889"/>
      <c r="R411" s="889"/>
    </row>
    <row r="412" spans="16:18" x14ac:dyDescent="0.2">
      <c r="P412" s="889"/>
      <c r="Q412" s="889"/>
      <c r="R412" s="889"/>
    </row>
    <row r="413" spans="16:18" x14ac:dyDescent="0.2">
      <c r="P413" s="889"/>
      <c r="Q413" s="889"/>
      <c r="R413" s="889"/>
    </row>
    <row r="414" spans="16:18" x14ac:dyDescent="0.2">
      <c r="P414" s="889"/>
      <c r="Q414" s="889"/>
      <c r="R414" s="889"/>
    </row>
    <row r="415" spans="16:18" x14ac:dyDescent="0.2">
      <c r="P415" s="889"/>
      <c r="Q415" s="889"/>
      <c r="R415" s="889"/>
    </row>
    <row r="416" spans="16:18" x14ac:dyDescent="0.2">
      <c r="P416" s="889"/>
      <c r="Q416" s="889"/>
      <c r="R416" s="889"/>
    </row>
    <row r="417" spans="16:18" x14ac:dyDescent="0.2">
      <c r="P417" s="889"/>
      <c r="Q417" s="889"/>
      <c r="R417" s="889"/>
    </row>
    <row r="418" spans="16:18" x14ac:dyDescent="0.2">
      <c r="P418" s="889"/>
      <c r="Q418" s="889"/>
      <c r="R418" s="889"/>
    </row>
    <row r="419" spans="16:18" x14ac:dyDescent="0.2">
      <c r="P419" s="889"/>
      <c r="Q419" s="889"/>
      <c r="R419" s="889"/>
    </row>
    <row r="420" spans="16:18" x14ac:dyDescent="0.2">
      <c r="P420" s="889"/>
      <c r="Q420" s="889"/>
      <c r="R420" s="889"/>
    </row>
    <row r="421" spans="16:18" x14ac:dyDescent="0.2">
      <c r="P421" s="889"/>
      <c r="Q421" s="889"/>
      <c r="R421" s="889"/>
    </row>
    <row r="422" spans="16:18" x14ac:dyDescent="0.2">
      <c r="P422" s="889"/>
      <c r="Q422" s="889"/>
      <c r="R422" s="889"/>
    </row>
    <row r="423" spans="16:18" x14ac:dyDescent="0.2">
      <c r="P423" s="889"/>
      <c r="Q423" s="889"/>
      <c r="R423" s="889"/>
    </row>
    <row r="424" spans="16:18" x14ac:dyDescent="0.2">
      <c r="P424" s="889"/>
      <c r="Q424" s="889"/>
      <c r="R424" s="889"/>
    </row>
    <row r="425" spans="16:18" x14ac:dyDescent="0.2">
      <c r="P425" s="889"/>
      <c r="Q425" s="889"/>
      <c r="R425" s="889"/>
    </row>
    <row r="426" spans="16:18" x14ac:dyDescent="0.2">
      <c r="P426" s="889"/>
      <c r="Q426" s="889"/>
      <c r="R426" s="889"/>
    </row>
  </sheetData>
  <sheetProtection algorithmName="SHA-512" hashValue="qYma/OPznsuCtYBNgGD/a8C6ORDD68Us94DoM/LdE6JixoGaeW9TIj23RNAQJcYYgd6pqLDhul1xbA+cDSNT8w==" saltValue="VlYhkA1RybypmIkUNFZH6A==" spinCount="100000" sheet="1" objects="1" scenarios="1"/>
  <mergeCells count="5">
    <mergeCell ref="B8:C8"/>
    <mergeCell ref="B9:C9"/>
    <mergeCell ref="A168:R168"/>
    <mergeCell ref="A167:R167"/>
    <mergeCell ref="A183:R183"/>
  </mergeCells>
  <phoneticPr fontId="0" type="noConversion"/>
  <printOptions horizontalCentered="1"/>
  <pageMargins left="0.17" right="0.16" top="0.53" bottom="0.8" header="0.5" footer="0.5"/>
  <pageSetup scale="70" fitToHeight="4" orientation="landscape" r:id="rId1"/>
  <headerFooter alignWithMargins="0">
    <oddFooter>&amp;LHawai'i DOH
Fall 2017&amp;C&amp;8Page &amp;P of &amp;N&amp;R&amp;A</oddFooter>
  </headerFooter>
  <rowBreaks count="1" manualBreakCount="1">
    <brk id="160"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L180"/>
  <sheetViews>
    <sheetView zoomScaleNormal="100" workbookViewId="0">
      <pane ySplit="2010" topLeftCell="A6" activePane="bottomLeft"/>
      <selection activeCell="I16" sqref="I16"/>
      <selection pane="bottomLeft" activeCell="I16" sqref="I16"/>
    </sheetView>
  </sheetViews>
  <sheetFormatPr defaultColWidth="9.140625" defaultRowHeight="12.75" x14ac:dyDescent="0.2"/>
  <cols>
    <col min="1" max="1" width="40.7109375" style="129" customWidth="1"/>
    <col min="2" max="2" width="13.7109375" style="486" customWidth="1"/>
    <col min="3" max="3" width="25.28515625" style="485" customWidth="1"/>
    <col min="4" max="8" width="13.7109375" style="129" customWidth="1"/>
    <col min="9" max="12" width="9" style="122" customWidth="1"/>
    <col min="13" max="16384" width="9.140625" style="129"/>
  </cols>
  <sheetData>
    <row r="1" spans="1:10" ht="34.5" x14ac:dyDescent="0.25">
      <c r="A1" s="226" t="s">
        <v>493</v>
      </c>
      <c r="B1" s="890"/>
      <c r="C1" s="891"/>
      <c r="D1" s="892"/>
      <c r="E1" s="892"/>
      <c r="F1" s="892"/>
      <c r="G1" s="892"/>
      <c r="H1" s="892"/>
    </row>
    <row r="2" spans="1:10" ht="13.5" thickBot="1" x14ac:dyDescent="0.25">
      <c r="A2" s="117"/>
      <c r="B2" s="455"/>
      <c r="C2" s="893"/>
      <c r="D2" s="130"/>
      <c r="E2" s="130"/>
      <c r="F2" s="130"/>
      <c r="G2" s="130"/>
      <c r="H2" s="130"/>
    </row>
    <row r="3" spans="1:10" ht="13.5" thickTop="1" x14ac:dyDescent="0.2">
      <c r="A3" s="127"/>
      <c r="B3" s="894" t="s">
        <v>471</v>
      </c>
      <c r="C3" s="895"/>
      <c r="D3" s="896" t="s">
        <v>257</v>
      </c>
      <c r="E3" s="896" t="s">
        <v>258</v>
      </c>
      <c r="F3" s="897" t="s">
        <v>259</v>
      </c>
      <c r="G3" s="898" t="s">
        <v>259</v>
      </c>
      <c r="H3" s="899"/>
    </row>
    <row r="4" spans="1:10" x14ac:dyDescent="0.2">
      <c r="A4" s="495"/>
      <c r="B4" s="547" t="s">
        <v>131</v>
      </c>
      <c r="C4" s="900"/>
      <c r="D4" s="901"/>
      <c r="E4" s="901"/>
      <c r="F4" s="902" t="s">
        <v>913</v>
      </c>
      <c r="G4" s="903" t="s">
        <v>472</v>
      </c>
      <c r="H4" s="904" t="s">
        <v>473</v>
      </c>
    </row>
    <row r="5" spans="1:10" ht="13.5" thickBot="1" x14ac:dyDescent="0.25">
      <c r="A5" s="905" t="s">
        <v>763</v>
      </c>
      <c r="B5" s="906" t="s">
        <v>766</v>
      </c>
      <c r="C5" s="907" t="s">
        <v>429</v>
      </c>
      <c r="D5" s="908" t="s">
        <v>766</v>
      </c>
      <c r="E5" s="908" t="s">
        <v>766</v>
      </c>
      <c r="F5" s="909" t="s">
        <v>766</v>
      </c>
      <c r="G5" s="910" t="s">
        <v>766</v>
      </c>
      <c r="H5" s="911" t="s">
        <v>766</v>
      </c>
    </row>
    <row r="6" spans="1:10" ht="11.25" customHeight="1" x14ac:dyDescent="0.2">
      <c r="A6" s="138" t="s">
        <v>477</v>
      </c>
      <c r="B6" s="351">
        <v>655.66366759501079</v>
      </c>
      <c r="C6" s="912" t="s">
        <v>959</v>
      </c>
      <c r="D6" s="351" t="s">
        <v>816</v>
      </c>
      <c r="E6" s="398" t="s">
        <v>816</v>
      </c>
      <c r="F6" s="263">
        <v>655.66366759501079</v>
      </c>
      <c r="G6" s="263">
        <v>3278.318337975054</v>
      </c>
      <c r="H6" s="286" t="s">
        <v>460</v>
      </c>
      <c r="J6" s="913"/>
    </row>
    <row r="7" spans="1:10" ht="11.25" customHeight="1" x14ac:dyDescent="0.2">
      <c r="A7" s="111" t="s">
        <v>478</v>
      </c>
      <c r="B7" s="351">
        <v>339.48905290891071</v>
      </c>
      <c r="C7" s="912" t="s">
        <v>959</v>
      </c>
      <c r="D7" s="351" t="s">
        <v>816</v>
      </c>
      <c r="E7" s="398" t="s">
        <v>816</v>
      </c>
      <c r="F7" s="263">
        <v>339.48905290891071</v>
      </c>
      <c r="G7" s="263">
        <v>1697.4452645445535</v>
      </c>
      <c r="H7" s="286" t="s">
        <v>460</v>
      </c>
      <c r="J7" s="913"/>
    </row>
    <row r="8" spans="1:10" ht="11.25" customHeight="1" x14ac:dyDescent="0.2">
      <c r="A8" s="111" t="s">
        <v>479</v>
      </c>
      <c r="B8" s="351">
        <v>12169.003850047891</v>
      </c>
      <c r="C8" s="912" t="s">
        <v>959</v>
      </c>
      <c r="D8" s="351" t="s">
        <v>816</v>
      </c>
      <c r="E8" s="398" t="s">
        <v>816</v>
      </c>
      <c r="F8" s="263">
        <v>12169.003850047891</v>
      </c>
      <c r="G8" s="263">
        <v>60845.019250239457</v>
      </c>
      <c r="H8" s="286">
        <v>115902.89308176102</v>
      </c>
      <c r="J8" s="913"/>
    </row>
    <row r="9" spans="1:10" ht="11.25" customHeight="1" x14ac:dyDescent="0.2">
      <c r="A9" s="111" t="s">
        <v>480</v>
      </c>
      <c r="B9" s="351">
        <v>3.910714285714286</v>
      </c>
      <c r="C9" s="912" t="s">
        <v>959</v>
      </c>
      <c r="D9" s="351">
        <v>16.67124204940022</v>
      </c>
      <c r="E9" s="398" t="s">
        <v>816</v>
      </c>
      <c r="F9" s="263">
        <v>3.910714285714286</v>
      </c>
      <c r="G9" s="263">
        <v>7.8214285714285721</v>
      </c>
      <c r="H9" s="286" t="s">
        <v>460</v>
      </c>
      <c r="J9" s="913"/>
    </row>
    <row r="10" spans="1:10" ht="11.25" customHeight="1" x14ac:dyDescent="0.2">
      <c r="A10" s="111" t="s">
        <v>133</v>
      </c>
      <c r="B10" s="351">
        <v>113.78462320028632</v>
      </c>
      <c r="C10" s="912" t="s">
        <v>959</v>
      </c>
      <c r="D10" s="351" t="s">
        <v>816</v>
      </c>
      <c r="E10" s="398" t="s">
        <v>816</v>
      </c>
      <c r="F10" s="263">
        <v>113.78462320028632</v>
      </c>
      <c r="G10" s="263">
        <v>568.92311600143159</v>
      </c>
      <c r="H10" s="286" t="s">
        <v>460</v>
      </c>
      <c r="J10" s="913"/>
    </row>
    <row r="11" spans="1:10" ht="11.25" customHeight="1" x14ac:dyDescent="0.2">
      <c r="A11" s="134" t="s">
        <v>134</v>
      </c>
      <c r="B11" s="351">
        <v>30.846521512420448</v>
      </c>
      <c r="C11" s="912" t="s">
        <v>959</v>
      </c>
      <c r="D11" s="351" t="s">
        <v>816</v>
      </c>
      <c r="E11" s="398" t="s">
        <v>816</v>
      </c>
      <c r="F11" s="263">
        <v>30.846521512420448</v>
      </c>
      <c r="G11" s="263">
        <v>154.23260756210223</v>
      </c>
      <c r="H11" s="286" t="s">
        <v>460</v>
      </c>
      <c r="J11" s="913"/>
    </row>
    <row r="12" spans="1:10" ht="11.25" customHeight="1" x14ac:dyDescent="0.2">
      <c r="A12" s="134" t="s">
        <v>68</v>
      </c>
      <c r="B12" s="351">
        <v>30.631516977623185</v>
      </c>
      <c r="C12" s="912" t="s">
        <v>959</v>
      </c>
      <c r="D12" s="351" t="s">
        <v>816</v>
      </c>
      <c r="E12" s="398" t="s">
        <v>816</v>
      </c>
      <c r="F12" s="263">
        <v>30.631516977623185</v>
      </c>
      <c r="G12" s="263">
        <v>153.15758488811593</v>
      </c>
      <c r="H12" s="286" t="s">
        <v>460</v>
      </c>
      <c r="J12" s="913"/>
    </row>
    <row r="13" spans="1:10" ht="11.25" customHeight="1" x14ac:dyDescent="0.2">
      <c r="A13" s="111" t="s">
        <v>481</v>
      </c>
      <c r="B13" s="351">
        <v>3497.7347371954179</v>
      </c>
      <c r="C13" s="912" t="s">
        <v>959</v>
      </c>
      <c r="D13" s="351" t="s">
        <v>816</v>
      </c>
      <c r="E13" s="398" t="s">
        <v>816</v>
      </c>
      <c r="F13" s="263">
        <v>3497.7347371954179</v>
      </c>
      <c r="G13" s="263">
        <v>17488.67368597709</v>
      </c>
      <c r="H13" s="286" t="s">
        <v>460</v>
      </c>
      <c r="J13" s="913"/>
    </row>
    <row r="14" spans="1:10" ht="11.25" customHeight="1" x14ac:dyDescent="0.2">
      <c r="A14" s="111" t="s">
        <v>482</v>
      </c>
      <c r="B14" s="351">
        <v>6.2571428571428571</v>
      </c>
      <c r="C14" s="912" t="s">
        <v>959</v>
      </c>
      <c r="D14" s="351" t="s">
        <v>816</v>
      </c>
      <c r="E14" s="398" t="s">
        <v>816</v>
      </c>
      <c r="F14" s="263">
        <v>6.2571428571428571</v>
      </c>
      <c r="G14" s="263">
        <v>31.285714285714285</v>
      </c>
      <c r="H14" s="286" t="s">
        <v>460</v>
      </c>
      <c r="J14" s="913"/>
    </row>
    <row r="15" spans="1:10" ht="11.25" customHeight="1" x14ac:dyDescent="0.2">
      <c r="A15" s="111" t="s">
        <v>584</v>
      </c>
      <c r="B15" s="351">
        <v>23</v>
      </c>
      <c r="C15" s="912" t="s">
        <v>979</v>
      </c>
      <c r="D15" s="351">
        <v>41.26369821660596</v>
      </c>
      <c r="E15" s="398" t="s">
        <v>816</v>
      </c>
      <c r="F15" s="263">
        <v>21.882346524208</v>
      </c>
      <c r="G15" s="263">
        <v>21.882346524208</v>
      </c>
      <c r="H15" s="286" t="s">
        <v>460</v>
      </c>
      <c r="J15" s="913"/>
    </row>
    <row r="16" spans="1:10" ht="11.25" customHeight="1" x14ac:dyDescent="0.2">
      <c r="A16" s="111" t="s">
        <v>69</v>
      </c>
      <c r="B16" s="351">
        <v>2.2732603019174396</v>
      </c>
      <c r="C16" s="912" t="s">
        <v>1032</v>
      </c>
      <c r="D16" s="351">
        <v>2.2732603019174396</v>
      </c>
      <c r="E16" s="398" t="s">
        <v>816</v>
      </c>
      <c r="F16" s="263">
        <v>442.49575689000244</v>
      </c>
      <c r="G16" s="263">
        <v>2212.4787844500124</v>
      </c>
      <c r="H16" s="286" t="s">
        <v>460</v>
      </c>
      <c r="J16" s="913"/>
    </row>
    <row r="17" spans="1:10" ht="11.25" customHeight="1" x14ac:dyDescent="0.2">
      <c r="A17" s="111" t="s">
        <v>585</v>
      </c>
      <c r="B17" s="351">
        <v>3061.0483042137716</v>
      </c>
      <c r="C17" s="912" t="s">
        <v>959</v>
      </c>
      <c r="D17" s="351" t="s">
        <v>816</v>
      </c>
      <c r="E17" s="398" t="s">
        <v>816</v>
      </c>
      <c r="F17" s="263">
        <v>3061.0483042137716</v>
      </c>
      <c r="G17" s="263">
        <v>15305.241521068858</v>
      </c>
      <c r="H17" s="286" t="s">
        <v>460</v>
      </c>
      <c r="J17" s="913"/>
    </row>
    <row r="18" spans="1:10" ht="11.25" customHeight="1" x14ac:dyDescent="0.2">
      <c r="A18" s="111" t="s">
        <v>964</v>
      </c>
      <c r="B18" s="351">
        <v>632.13679555714634</v>
      </c>
      <c r="C18" s="912" t="s">
        <v>959</v>
      </c>
      <c r="D18" s="351" t="s">
        <v>816</v>
      </c>
      <c r="E18" s="398" t="s">
        <v>816</v>
      </c>
      <c r="F18" s="263">
        <v>632.13679555714634</v>
      </c>
      <c r="G18" s="263">
        <v>3160.6839777857317</v>
      </c>
      <c r="H18" s="286" t="s">
        <v>460</v>
      </c>
      <c r="J18" s="913"/>
    </row>
    <row r="19" spans="1:10" ht="11.25" customHeight="1" x14ac:dyDescent="0.2">
      <c r="A19" s="111" t="s">
        <v>586</v>
      </c>
      <c r="B19" s="351">
        <v>1.2018127077135361</v>
      </c>
      <c r="C19" s="912" t="s">
        <v>1032</v>
      </c>
      <c r="D19" s="351">
        <v>1.2018127077135361</v>
      </c>
      <c r="E19" s="398" t="s">
        <v>816</v>
      </c>
      <c r="F19" s="263">
        <v>16.908008654085211</v>
      </c>
      <c r="G19" s="263">
        <v>84.540043270426054</v>
      </c>
      <c r="H19" s="286">
        <v>1874.7154088050313</v>
      </c>
      <c r="J19" s="913"/>
    </row>
    <row r="20" spans="1:10" ht="11.25" customHeight="1" x14ac:dyDescent="0.2">
      <c r="A20" s="111" t="s">
        <v>587</v>
      </c>
      <c r="B20" s="351">
        <v>11.131115733318255</v>
      </c>
      <c r="C20" s="912" t="s">
        <v>1034</v>
      </c>
      <c r="D20" s="351">
        <v>47.965920963267493</v>
      </c>
      <c r="E20" s="398">
        <v>11.131115733318255</v>
      </c>
      <c r="F20" s="263" t="s">
        <v>816</v>
      </c>
      <c r="G20" s="263" t="s">
        <v>816</v>
      </c>
      <c r="H20" s="286" t="s">
        <v>460</v>
      </c>
      <c r="J20" s="913"/>
    </row>
    <row r="21" spans="1:10" ht="11.25" customHeight="1" x14ac:dyDescent="0.2">
      <c r="A21" s="111" t="s">
        <v>588</v>
      </c>
      <c r="B21" s="351">
        <v>3.5639370920589939</v>
      </c>
      <c r="C21" s="912" t="s">
        <v>959</v>
      </c>
      <c r="D21" s="351">
        <v>24.50564079962896</v>
      </c>
      <c r="E21" s="398">
        <v>5.6429038549790107</v>
      </c>
      <c r="F21" s="263">
        <v>3.5639370920589939</v>
      </c>
      <c r="G21" s="263">
        <v>17.81968546029497</v>
      </c>
      <c r="H21" s="286" t="s">
        <v>460</v>
      </c>
      <c r="J21" s="913"/>
    </row>
    <row r="22" spans="1:10" ht="11.25" customHeight="1" x14ac:dyDescent="0.2">
      <c r="A22" s="111" t="s">
        <v>589</v>
      </c>
      <c r="B22" s="351">
        <v>11.285807709958021</v>
      </c>
      <c r="C22" s="912" t="s">
        <v>1034</v>
      </c>
      <c r="D22" s="351">
        <v>49.011281599257927</v>
      </c>
      <c r="E22" s="398">
        <v>11.285807709958021</v>
      </c>
      <c r="F22" s="263" t="s">
        <v>816</v>
      </c>
      <c r="G22" s="263" t="s">
        <v>816</v>
      </c>
      <c r="H22" s="286" t="s">
        <v>460</v>
      </c>
      <c r="J22" s="913"/>
    </row>
    <row r="23" spans="1:10" ht="11.25" customHeight="1" x14ac:dyDescent="0.2">
      <c r="A23" s="111" t="s">
        <v>590</v>
      </c>
      <c r="B23" s="351">
        <v>478.19569558367709</v>
      </c>
      <c r="C23" s="912" t="s">
        <v>959</v>
      </c>
      <c r="D23" s="351" t="s">
        <v>816</v>
      </c>
      <c r="E23" s="398" t="s">
        <v>816</v>
      </c>
      <c r="F23" s="263">
        <v>478.19569558367709</v>
      </c>
      <c r="G23" s="263">
        <v>2390.9784779183856</v>
      </c>
      <c r="H23" s="286" t="s">
        <v>460</v>
      </c>
      <c r="J23" s="913"/>
    </row>
    <row r="24" spans="1:10" ht="11.25" customHeight="1" x14ac:dyDescent="0.2">
      <c r="A24" s="111" t="s">
        <v>591</v>
      </c>
      <c r="B24" s="351">
        <v>112.85807709958023</v>
      </c>
      <c r="C24" s="912" t="s">
        <v>1034</v>
      </c>
      <c r="D24" s="351">
        <v>490.11281599257939</v>
      </c>
      <c r="E24" s="398">
        <v>112.85807709958023</v>
      </c>
      <c r="F24" s="263" t="s">
        <v>816</v>
      </c>
      <c r="G24" s="263" t="s">
        <v>816</v>
      </c>
      <c r="H24" s="286" t="s">
        <v>460</v>
      </c>
      <c r="J24" s="913"/>
    </row>
    <row r="25" spans="1:10" ht="11.25" customHeight="1" x14ac:dyDescent="0.2">
      <c r="A25" s="111" t="s">
        <v>100</v>
      </c>
      <c r="B25" s="351">
        <v>31.114129015408725</v>
      </c>
      <c r="C25" s="912" t="s">
        <v>959</v>
      </c>
      <c r="D25" s="351">
        <v>1591.0256410256409</v>
      </c>
      <c r="E25" s="398" t="s">
        <v>816</v>
      </c>
      <c r="F25" s="263">
        <v>31.114129015408725</v>
      </c>
      <c r="G25" s="263">
        <v>155.57064507704362</v>
      </c>
      <c r="H25" s="286" t="s">
        <v>460</v>
      </c>
      <c r="J25" s="913"/>
    </row>
    <row r="26" spans="1:10" ht="11.25" customHeight="1" x14ac:dyDescent="0.2">
      <c r="A26" s="111" t="s">
        <v>195</v>
      </c>
      <c r="B26" s="351">
        <v>10.157103856679932</v>
      </c>
      <c r="C26" s="912" t="s">
        <v>959</v>
      </c>
      <c r="D26" s="351">
        <v>84.046052631578959</v>
      </c>
      <c r="E26" s="398" t="s">
        <v>816</v>
      </c>
      <c r="F26" s="263">
        <v>10.157103856679932</v>
      </c>
      <c r="G26" s="263">
        <v>50.785519283399658</v>
      </c>
      <c r="H26" s="286" t="s">
        <v>460</v>
      </c>
      <c r="J26" s="913"/>
    </row>
    <row r="27" spans="1:10" ht="11.25" customHeight="1" x14ac:dyDescent="0.2">
      <c r="A27" s="111" t="s">
        <v>101</v>
      </c>
      <c r="B27" s="351">
        <v>0.23842763078674306</v>
      </c>
      <c r="C27" s="912" t="s">
        <v>1032</v>
      </c>
      <c r="D27" s="351">
        <v>0.23842763078674306</v>
      </c>
      <c r="E27" s="398" t="s">
        <v>816</v>
      </c>
      <c r="F27" s="263" t="s">
        <v>816</v>
      </c>
      <c r="G27" s="263" t="s">
        <v>816</v>
      </c>
      <c r="H27" s="286">
        <v>5046.3512704402519</v>
      </c>
      <c r="J27" s="913"/>
    </row>
    <row r="28" spans="1:10" ht="11.25" customHeight="1" x14ac:dyDescent="0.2">
      <c r="A28" s="353" t="s">
        <v>927</v>
      </c>
      <c r="B28" s="351">
        <v>3.7245820040701219</v>
      </c>
      <c r="C28" s="912" t="s">
        <v>1032</v>
      </c>
      <c r="D28" s="351">
        <v>3.7245820040701219</v>
      </c>
      <c r="E28" s="398" t="s">
        <v>816</v>
      </c>
      <c r="F28" s="263">
        <v>314.591960615831</v>
      </c>
      <c r="G28" s="263">
        <v>1572.9598030791549</v>
      </c>
      <c r="H28" s="286">
        <v>793.69004465408796</v>
      </c>
      <c r="J28" s="913"/>
    </row>
    <row r="29" spans="1:10" ht="11.25" customHeight="1" x14ac:dyDescent="0.2">
      <c r="A29" s="111" t="s">
        <v>102</v>
      </c>
      <c r="B29" s="351">
        <v>37.34554262742413</v>
      </c>
      <c r="C29" s="912" t="s">
        <v>1032</v>
      </c>
      <c r="D29" s="351">
        <v>37.34554262742413</v>
      </c>
      <c r="E29" s="398" t="s">
        <v>816</v>
      </c>
      <c r="F29" s="263">
        <v>252.85471822285854</v>
      </c>
      <c r="G29" s="263">
        <v>1264.2735911142927</v>
      </c>
      <c r="H29" s="286" t="s">
        <v>460</v>
      </c>
      <c r="J29" s="913"/>
    </row>
    <row r="30" spans="1:10" ht="11.25" customHeight="1" x14ac:dyDescent="0.2">
      <c r="A30" s="111" t="s">
        <v>103</v>
      </c>
      <c r="B30" s="351">
        <v>3126.8470643815126</v>
      </c>
      <c r="C30" s="912" t="s">
        <v>959</v>
      </c>
      <c r="D30" s="351" t="s">
        <v>816</v>
      </c>
      <c r="E30" s="398" t="s">
        <v>816</v>
      </c>
      <c r="F30" s="263">
        <v>3126.8470643815126</v>
      </c>
      <c r="G30" s="263">
        <v>15634.235321907563</v>
      </c>
      <c r="H30" s="286" t="s">
        <v>460</v>
      </c>
      <c r="J30" s="913"/>
    </row>
    <row r="31" spans="1:10" ht="11.25" customHeight="1" x14ac:dyDescent="0.2">
      <c r="A31" s="111" t="s">
        <v>104</v>
      </c>
      <c r="B31" s="351">
        <v>0.31751238306685059</v>
      </c>
      <c r="C31" s="912" t="s">
        <v>1032</v>
      </c>
      <c r="D31" s="351">
        <v>0.31751238306685059</v>
      </c>
      <c r="E31" s="398" t="s">
        <v>816</v>
      </c>
      <c r="F31" s="263">
        <v>58.478638674141258</v>
      </c>
      <c r="G31" s="263">
        <v>292.39319337070629</v>
      </c>
      <c r="H31" s="286">
        <v>932.0059079245284</v>
      </c>
      <c r="J31" s="913"/>
    </row>
    <row r="32" spans="1:10" ht="11.25" customHeight="1" x14ac:dyDescent="0.2">
      <c r="A32" s="111" t="s">
        <v>105</v>
      </c>
      <c r="B32" s="351">
        <v>20.335256675423288</v>
      </c>
      <c r="C32" s="912" t="s">
        <v>1032</v>
      </c>
      <c r="D32" s="351">
        <v>20.335256675423288</v>
      </c>
      <c r="E32" s="398" t="s">
        <v>816</v>
      </c>
      <c r="F32" s="263">
        <v>312.85714285714283</v>
      </c>
      <c r="G32" s="263">
        <v>1564.2857142857142</v>
      </c>
      <c r="H32" s="286" t="s">
        <v>460</v>
      </c>
      <c r="J32" s="913"/>
    </row>
    <row r="33" spans="1:10" ht="11.25" customHeight="1" x14ac:dyDescent="0.2">
      <c r="A33" s="111" t="s">
        <v>106</v>
      </c>
      <c r="B33" s="351">
        <v>1.4804696915468301</v>
      </c>
      <c r="C33" s="912" t="s">
        <v>959</v>
      </c>
      <c r="D33" s="351" t="s">
        <v>816</v>
      </c>
      <c r="E33" s="398" t="s">
        <v>816</v>
      </c>
      <c r="F33" s="263">
        <v>1.4804696915468301</v>
      </c>
      <c r="G33" s="263">
        <v>7.4023484577341501</v>
      </c>
      <c r="H33" s="286">
        <v>3588.9092830188679</v>
      </c>
      <c r="J33" s="913"/>
    </row>
    <row r="34" spans="1:10" ht="11.25" customHeight="1" x14ac:dyDescent="0.2">
      <c r="A34" s="111" t="s">
        <v>107</v>
      </c>
      <c r="B34" s="351">
        <v>14.215161571366792</v>
      </c>
      <c r="C34" s="912" t="s">
        <v>959</v>
      </c>
      <c r="D34" s="351">
        <v>2121.3675213675215</v>
      </c>
      <c r="E34" s="398" t="s">
        <v>816</v>
      </c>
      <c r="F34" s="263">
        <v>14.215161571366792</v>
      </c>
      <c r="G34" s="263">
        <v>71.075807856833961</v>
      </c>
      <c r="H34" s="286" t="s">
        <v>460</v>
      </c>
      <c r="J34" s="913"/>
    </row>
    <row r="35" spans="1:10" ht="11.25" customHeight="1" x14ac:dyDescent="0.2">
      <c r="A35" s="111" t="s">
        <v>108</v>
      </c>
      <c r="B35" s="351">
        <v>0.71011514254445907</v>
      </c>
      <c r="C35" s="912" t="s">
        <v>1032</v>
      </c>
      <c r="D35" s="351">
        <v>0.71011514254445907</v>
      </c>
      <c r="E35" s="398" t="s">
        <v>816</v>
      </c>
      <c r="F35" s="263">
        <v>22.104002725358473</v>
      </c>
      <c r="G35" s="263">
        <v>110.52001362679236</v>
      </c>
      <c r="H35" s="286">
        <v>453.26214201257858</v>
      </c>
      <c r="J35" s="913"/>
    </row>
    <row r="36" spans="1:10" ht="11.25" customHeight="1" x14ac:dyDescent="0.2">
      <c r="A36" s="111" t="s">
        <v>524</v>
      </c>
      <c r="B36" s="351">
        <v>16.627770348612255</v>
      </c>
      <c r="C36" s="912" t="s">
        <v>1032</v>
      </c>
      <c r="D36" s="351">
        <v>16.627770348612255</v>
      </c>
      <c r="E36" s="398" t="s">
        <v>816</v>
      </c>
      <c r="F36" s="263">
        <v>34.70098357975349</v>
      </c>
      <c r="G36" s="263">
        <v>34.70098357975349</v>
      </c>
      <c r="H36" s="286" t="s">
        <v>460</v>
      </c>
      <c r="J36" s="913"/>
    </row>
    <row r="37" spans="1:10" ht="11.25" customHeight="1" x14ac:dyDescent="0.2">
      <c r="A37" s="111" t="s">
        <v>109</v>
      </c>
      <c r="B37" s="351">
        <v>2.6142493472050554</v>
      </c>
      <c r="C37" s="912" t="s">
        <v>1032</v>
      </c>
      <c r="D37" s="351">
        <v>2.6142493472050554</v>
      </c>
      <c r="E37" s="398" t="s">
        <v>816</v>
      </c>
      <c r="F37" s="263">
        <v>50.570943644571706</v>
      </c>
      <c r="G37" s="263">
        <v>252.85471822285854</v>
      </c>
      <c r="H37" s="286" t="s">
        <v>460</v>
      </c>
      <c r="J37" s="913"/>
    </row>
    <row r="38" spans="1:10" ht="11.25" customHeight="1" x14ac:dyDescent="0.2">
      <c r="A38" s="111" t="s">
        <v>110</v>
      </c>
      <c r="B38" s="351">
        <v>58.735856754033783</v>
      </c>
      <c r="C38" s="912" t="s">
        <v>959</v>
      </c>
      <c r="D38" s="351" t="s">
        <v>816</v>
      </c>
      <c r="E38" s="398" t="s">
        <v>816</v>
      </c>
      <c r="F38" s="263">
        <v>58.735856754033783</v>
      </c>
      <c r="G38" s="263">
        <v>293.67928377016892</v>
      </c>
      <c r="H38" s="286">
        <v>760.94901132075483</v>
      </c>
      <c r="J38" s="913"/>
    </row>
    <row r="39" spans="1:10" ht="11.25" customHeight="1" x14ac:dyDescent="0.2">
      <c r="A39" s="111" t="s">
        <v>669</v>
      </c>
      <c r="B39" s="351">
        <v>2117.4658377358492</v>
      </c>
      <c r="C39" s="912" t="s">
        <v>1051</v>
      </c>
      <c r="D39" s="351" t="s">
        <v>816</v>
      </c>
      <c r="E39" s="398" t="s">
        <v>816</v>
      </c>
      <c r="F39" s="263">
        <v>2997.6088000829654</v>
      </c>
      <c r="G39" s="263">
        <v>14988.044000414828</v>
      </c>
      <c r="H39" s="286">
        <v>2117.4658377358492</v>
      </c>
      <c r="J39" s="913"/>
    </row>
    <row r="40" spans="1:10" ht="11.25" customHeight="1" x14ac:dyDescent="0.2">
      <c r="A40" s="111" t="s">
        <v>111</v>
      </c>
      <c r="B40" s="351">
        <v>0.34283322379966413</v>
      </c>
      <c r="C40" s="912" t="s">
        <v>1032</v>
      </c>
      <c r="D40" s="351">
        <v>0.34283322379966413</v>
      </c>
      <c r="E40" s="398" t="s">
        <v>816</v>
      </c>
      <c r="F40" s="263">
        <v>42.484984090472025</v>
      </c>
      <c r="G40" s="263">
        <v>212.42492045236014</v>
      </c>
      <c r="H40" s="286">
        <v>2538.5640000000003</v>
      </c>
      <c r="J40" s="913"/>
    </row>
    <row r="41" spans="1:10" ht="11.25" customHeight="1" x14ac:dyDescent="0.2">
      <c r="A41" s="111" t="s">
        <v>670</v>
      </c>
      <c r="B41" s="351">
        <v>24.383473244162705</v>
      </c>
      <c r="C41" s="912" t="s">
        <v>959</v>
      </c>
      <c r="D41" s="351" t="s">
        <v>816</v>
      </c>
      <c r="E41" s="398" t="s">
        <v>816</v>
      </c>
      <c r="F41" s="263">
        <v>24.383473244162705</v>
      </c>
      <c r="G41" s="263">
        <v>121.91736622081352</v>
      </c>
      <c r="H41" s="286">
        <v>1316.5454188679244</v>
      </c>
      <c r="J41" s="913"/>
    </row>
    <row r="42" spans="1:10" ht="11.25" customHeight="1" x14ac:dyDescent="0.2">
      <c r="A42" s="111" t="s">
        <v>112</v>
      </c>
      <c r="B42" s="351">
        <v>69.558962317676844</v>
      </c>
      <c r="C42" s="912" t="s">
        <v>959</v>
      </c>
      <c r="D42" s="351" t="s">
        <v>816</v>
      </c>
      <c r="E42" s="398" t="s">
        <v>816</v>
      </c>
      <c r="F42" s="263">
        <v>69.558962317676844</v>
      </c>
      <c r="G42" s="263">
        <v>347.79481158838422</v>
      </c>
      <c r="H42" s="286">
        <v>27437.384023899369</v>
      </c>
      <c r="J42" s="913"/>
    </row>
    <row r="43" spans="1:10" ht="11.25" customHeight="1" x14ac:dyDescent="0.2">
      <c r="A43" s="111" t="s">
        <v>522</v>
      </c>
      <c r="B43" s="351"/>
      <c r="C43" s="914" t="s">
        <v>37</v>
      </c>
      <c r="D43" s="351"/>
      <c r="E43" s="263"/>
      <c r="F43" s="263"/>
      <c r="G43" s="331"/>
      <c r="H43" s="286"/>
      <c r="J43" s="913"/>
    </row>
    <row r="44" spans="1:10" ht="11.25" customHeight="1" x14ac:dyDescent="0.2">
      <c r="A44" s="111" t="s">
        <v>667</v>
      </c>
      <c r="B44" s="351">
        <v>23464.285714285717</v>
      </c>
      <c r="C44" s="912" t="s">
        <v>959</v>
      </c>
      <c r="D44" s="351" t="s">
        <v>816</v>
      </c>
      <c r="E44" s="398" t="s">
        <v>816</v>
      </c>
      <c r="F44" s="263">
        <v>23464.285714285717</v>
      </c>
      <c r="G44" s="263">
        <v>117321.42857142858</v>
      </c>
      <c r="H44" s="286" t="s">
        <v>460</v>
      </c>
      <c r="J44" s="913"/>
    </row>
    <row r="45" spans="1:10" ht="11.25" customHeight="1" x14ac:dyDescent="0.2">
      <c r="A45" s="111" t="s">
        <v>668</v>
      </c>
      <c r="B45" s="351">
        <v>29.632417484956957</v>
      </c>
      <c r="C45" s="912" t="s">
        <v>1034</v>
      </c>
      <c r="D45" s="351">
        <v>130.60997428996708</v>
      </c>
      <c r="E45" s="398">
        <v>29.632417484956957</v>
      </c>
      <c r="F45" s="263">
        <v>46.851060482919543</v>
      </c>
      <c r="G45" s="263">
        <v>234.25530241459771</v>
      </c>
      <c r="H45" s="286" t="s">
        <v>460</v>
      </c>
      <c r="J45" s="913"/>
    </row>
    <row r="46" spans="1:10" ht="11.25" customHeight="1" x14ac:dyDescent="0.2">
      <c r="A46" s="111" t="s">
        <v>113</v>
      </c>
      <c r="B46" s="351">
        <v>1128.5807709958024</v>
      </c>
      <c r="C46" s="912" t="s">
        <v>1034</v>
      </c>
      <c r="D46" s="351">
        <v>4901.1281599257945</v>
      </c>
      <c r="E46" s="398">
        <v>1128.5807709958024</v>
      </c>
      <c r="F46" s="263" t="s">
        <v>816</v>
      </c>
      <c r="G46" s="263" t="s">
        <v>816</v>
      </c>
      <c r="H46" s="286" t="s">
        <v>460</v>
      </c>
      <c r="J46" s="913"/>
    </row>
    <row r="47" spans="1:10" ht="11.25" customHeight="1" x14ac:dyDescent="0.2">
      <c r="A47" s="111" t="s">
        <v>114</v>
      </c>
      <c r="B47" s="351">
        <v>4.6799528610711016</v>
      </c>
      <c r="C47" s="912" t="s">
        <v>959</v>
      </c>
      <c r="D47" s="351">
        <v>424.27350427350433</v>
      </c>
      <c r="E47" s="398" t="s">
        <v>816</v>
      </c>
      <c r="F47" s="263">
        <v>4.6799528610711016</v>
      </c>
      <c r="G47" s="263">
        <v>23.399764305355507</v>
      </c>
      <c r="H47" s="286" t="s">
        <v>460</v>
      </c>
      <c r="J47" s="913"/>
    </row>
    <row r="48" spans="1:10" ht="11.25" customHeight="1" x14ac:dyDescent="0.2">
      <c r="A48" s="111" t="s">
        <v>115</v>
      </c>
      <c r="B48" s="351">
        <v>625.71428571428567</v>
      </c>
      <c r="C48" s="912" t="s">
        <v>959</v>
      </c>
      <c r="D48" s="351" t="s">
        <v>816</v>
      </c>
      <c r="E48" s="398" t="s">
        <v>816</v>
      </c>
      <c r="F48" s="263">
        <v>625.71428571428567</v>
      </c>
      <c r="G48" s="263">
        <v>3128.5714285714284</v>
      </c>
      <c r="H48" s="286" t="s">
        <v>460</v>
      </c>
      <c r="J48" s="913"/>
    </row>
    <row r="49" spans="1:10" ht="11.25" customHeight="1" x14ac:dyDescent="0.2">
      <c r="A49" s="111" t="s">
        <v>116</v>
      </c>
      <c r="B49" s="351">
        <v>4.7522674398767206</v>
      </c>
      <c r="C49" s="912" t="s">
        <v>959</v>
      </c>
      <c r="D49" s="351" t="s">
        <v>816</v>
      </c>
      <c r="E49" s="398" t="s">
        <v>816</v>
      </c>
      <c r="F49" s="263">
        <v>4.7522674398767206</v>
      </c>
      <c r="G49" s="263">
        <v>23.761337199383604</v>
      </c>
      <c r="H49" s="286" t="s">
        <v>460</v>
      </c>
      <c r="J49" s="913"/>
    </row>
    <row r="50" spans="1:10" ht="11.25" customHeight="1" x14ac:dyDescent="0.2">
      <c r="A50" s="134" t="s">
        <v>70</v>
      </c>
      <c r="B50" s="351">
        <v>5.8610297767381221</v>
      </c>
      <c r="C50" s="912" t="s">
        <v>1032</v>
      </c>
      <c r="D50" s="351">
        <v>5.8610297767381221</v>
      </c>
      <c r="E50" s="398" t="s">
        <v>816</v>
      </c>
      <c r="F50" s="263">
        <v>45.315563930466475</v>
      </c>
      <c r="G50" s="263">
        <v>226.57781965233238</v>
      </c>
      <c r="H50" s="286" t="s">
        <v>460</v>
      </c>
      <c r="J50" s="913"/>
    </row>
    <row r="51" spans="1:10" ht="11.25" customHeight="1" x14ac:dyDescent="0.2">
      <c r="A51" s="111" t="s">
        <v>71</v>
      </c>
      <c r="B51" s="351">
        <v>379.28207733428781</v>
      </c>
      <c r="C51" s="912" t="s">
        <v>959</v>
      </c>
      <c r="D51" s="351" t="s">
        <v>816</v>
      </c>
      <c r="E51" s="398" t="s">
        <v>816</v>
      </c>
      <c r="F51" s="263">
        <v>379.28207733428781</v>
      </c>
      <c r="G51" s="263">
        <v>1896.410386671439</v>
      </c>
      <c r="H51" s="286" t="s">
        <v>460</v>
      </c>
      <c r="J51" s="913"/>
    </row>
    <row r="52" spans="1:10" ht="11.25" customHeight="1" x14ac:dyDescent="0.2">
      <c r="A52" s="111" t="s">
        <v>117</v>
      </c>
      <c r="B52" s="351">
        <v>1.1285807709958025</v>
      </c>
      <c r="C52" s="912" t="s">
        <v>1034</v>
      </c>
      <c r="D52" s="351">
        <v>4.9011281599257934</v>
      </c>
      <c r="E52" s="398">
        <v>1.1285807709958025</v>
      </c>
      <c r="F52" s="263" t="s">
        <v>816</v>
      </c>
      <c r="G52" s="263" t="s">
        <v>816</v>
      </c>
      <c r="H52" s="286" t="s">
        <v>460</v>
      </c>
      <c r="J52" s="913"/>
    </row>
    <row r="53" spans="1:10" ht="11.25" customHeight="1" x14ac:dyDescent="0.2">
      <c r="A53" s="111" t="s">
        <v>311</v>
      </c>
      <c r="B53" s="351">
        <v>5.7102531036448472E-3</v>
      </c>
      <c r="C53" s="912" t="s">
        <v>1034</v>
      </c>
      <c r="D53" s="351">
        <v>1.5996345808416444E-2</v>
      </c>
      <c r="E53" s="398">
        <v>5.7102531036448472E-3</v>
      </c>
      <c r="F53" s="263">
        <v>0.99248758503905676</v>
      </c>
      <c r="G53" s="263">
        <v>4.9624379251952835</v>
      </c>
      <c r="H53" s="286">
        <v>979.0010943396228</v>
      </c>
      <c r="J53" s="913"/>
    </row>
    <row r="54" spans="1:10" ht="11.25" customHeight="1" x14ac:dyDescent="0.2">
      <c r="A54" s="111" t="s">
        <v>118</v>
      </c>
      <c r="B54" s="351">
        <v>8.0043859649122808</v>
      </c>
      <c r="C54" s="912" t="s">
        <v>1032</v>
      </c>
      <c r="D54" s="351">
        <v>8.0043859649122808</v>
      </c>
      <c r="E54" s="398" t="s">
        <v>816</v>
      </c>
      <c r="F54" s="263">
        <v>98.302824025828542</v>
      </c>
      <c r="G54" s="263">
        <v>491.51412012914273</v>
      </c>
      <c r="H54" s="286" t="s">
        <v>460</v>
      </c>
      <c r="J54" s="913"/>
    </row>
    <row r="55" spans="1:10" ht="11.25" customHeight="1" x14ac:dyDescent="0.2">
      <c r="A55" s="111" t="s">
        <v>431</v>
      </c>
      <c r="B55" s="351">
        <v>3.8604149142467709E-2</v>
      </c>
      <c r="C55" s="912" t="s">
        <v>1032</v>
      </c>
      <c r="D55" s="351">
        <v>3.8604149142467709E-2</v>
      </c>
      <c r="E55" s="398" t="s">
        <v>816</v>
      </c>
      <c r="F55" s="263">
        <v>15.561015602575198</v>
      </c>
      <c r="G55" s="263">
        <v>77.805078012875995</v>
      </c>
      <c r="H55" s="286" t="s">
        <v>460</v>
      </c>
      <c r="J55" s="913"/>
    </row>
    <row r="56" spans="1:10" ht="11.25" customHeight="1" x14ac:dyDescent="0.2">
      <c r="A56" s="111" t="s">
        <v>119</v>
      </c>
      <c r="B56" s="351">
        <v>376.29790188679249</v>
      </c>
      <c r="C56" s="912" t="s">
        <v>1051</v>
      </c>
      <c r="D56" s="351" t="s">
        <v>816</v>
      </c>
      <c r="E56" s="398" t="s">
        <v>816</v>
      </c>
      <c r="F56" s="263">
        <v>386.07832895033289</v>
      </c>
      <c r="G56" s="263">
        <v>1930.3916447516644</v>
      </c>
      <c r="H56" s="286">
        <v>376.29790188679249</v>
      </c>
      <c r="J56" s="913"/>
    </row>
    <row r="57" spans="1:10" ht="11.25" customHeight="1" x14ac:dyDescent="0.2">
      <c r="A57" s="111" t="s">
        <v>188</v>
      </c>
      <c r="B57" s="351">
        <v>204.33995287331547</v>
      </c>
      <c r="C57" s="912" t="s">
        <v>959</v>
      </c>
      <c r="D57" s="351" t="s">
        <v>816</v>
      </c>
      <c r="E57" s="398" t="s">
        <v>816</v>
      </c>
      <c r="F57" s="263">
        <v>204.33995287331547</v>
      </c>
      <c r="G57" s="263">
        <v>1021.6997643665774</v>
      </c>
      <c r="H57" s="286">
        <v>595.41254867924533</v>
      </c>
      <c r="J57" s="913"/>
    </row>
    <row r="58" spans="1:10" ht="11.25" customHeight="1" x14ac:dyDescent="0.2">
      <c r="A58" s="111" t="s">
        <v>189</v>
      </c>
      <c r="B58" s="351">
        <v>2.8246065179655564</v>
      </c>
      <c r="C58" s="912" t="s">
        <v>1032</v>
      </c>
      <c r="D58" s="351">
        <v>2.8246065179655564</v>
      </c>
      <c r="E58" s="398" t="s">
        <v>816</v>
      </c>
      <c r="F58" s="263">
        <v>693.22855681251895</v>
      </c>
      <c r="G58" s="263">
        <v>3466.1427840625947</v>
      </c>
      <c r="H58" s="286" t="s">
        <v>460</v>
      </c>
      <c r="J58" s="913"/>
    </row>
    <row r="59" spans="1:10" ht="11.25" customHeight="1" x14ac:dyDescent="0.2">
      <c r="A59" s="111" t="s">
        <v>190</v>
      </c>
      <c r="B59" s="351">
        <v>1.1617684070381793</v>
      </c>
      <c r="C59" s="912" t="s">
        <v>1032</v>
      </c>
      <c r="D59" s="351">
        <v>1.1617684070381793</v>
      </c>
      <c r="E59" s="398" t="s">
        <v>816</v>
      </c>
      <c r="F59" s="263" t="s">
        <v>816</v>
      </c>
      <c r="G59" s="263" t="s">
        <v>816</v>
      </c>
      <c r="H59" s="286" t="s">
        <v>460</v>
      </c>
      <c r="J59" s="913"/>
    </row>
    <row r="60" spans="1:10" ht="11.25" customHeight="1" x14ac:dyDescent="0.2">
      <c r="A60" s="111" t="s">
        <v>286</v>
      </c>
      <c r="B60" s="351">
        <v>2.1784553645811879</v>
      </c>
      <c r="C60" s="912" t="s">
        <v>1032</v>
      </c>
      <c r="D60" s="351">
        <v>2.1784553645811879</v>
      </c>
      <c r="E60" s="398" t="s">
        <v>816</v>
      </c>
      <c r="F60" s="263" t="s">
        <v>816</v>
      </c>
      <c r="G60" s="263" t="s">
        <v>816</v>
      </c>
      <c r="H60" s="286" t="s">
        <v>460</v>
      </c>
      <c r="J60" s="913"/>
    </row>
    <row r="61" spans="1:10" ht="11.25" customHeight="1" x14ac:dyDescent="0.2">
      <c r="A61" s="111" t="s">
        <v>287</v>
      </c>
      <c r="B61" s="351">
        <v>1.9200322290192162</v>
      </c>
      <c r="C61" s="912" t="s">
        <v>1032</v>
      </c>
      <c r="D61" s="351">
        <v>1.9200322290192162</v>
      </c>
      <c r="E61" s="398" t="s">
        <v>816</v>
      </c>
      <c r="F61" s="263" t="s">
        <v>816</v>
      </c>
      <c r="G61" s="263" t="s">
        <v>816</v>
      </c>
      <c r="H61" s="286" t="s">
        <v>460</v>
      </c>
      <c r="J61" s="913"/>
    </row>
    <row r="62" spans="1:10" ht="11.25" customHeight="1" x14ac:dyDescent="0.2">
      <c r="A62" s="111" t="s">
        <v>288</v>
      </c>
      <c r="B62" s="351">
        <v>1.8212193250639632</v>
      </c>
      <c r="C62" s="912" t="s">
        <v>1032</v>
      </c>
      <c r="D62" s="351">
        <v>1.8212193250639632</v>
      </c>
      <c r="E62" s="398" t="s">
        <v>816</v>
      </c>
      <c r="F62" s="263">
        <v>7.3016258286845215</v>
      </c>
      <c r="G62" s="263">
        <v>36.508129143422607</v>
      </c>
      <c r="H62" s="286" t="s">
        <v>460</v>
      </c>
      <c r="J62" s="913"/>
    </row>
    <row r="63" spans="1:10" ht="11.25" customHeight="1" x14ac:dyDescent="0.2">
      <c r="A63" s="111" t="s">
        <v>196</v>
      </c>
      <c r="B63" s="351">
        <v>3.8337235773200096</v>
      </c>
      <c r="C63" s="912" t="s">
        <v>1032</v>
      </c>
      <c r="D63" s="351">
        <v>3.8337235773200096</v>
      </c>
      <c r="E63" s="398" t="s">
        <v>816</v>
      </c>
      <c r="F63" s="263">
        <v>336.27923450938073</v>
      </c>
      <c r="G63" s="263">
        <v>1681.3961725469037</v>
      </c>
      <c r="H63" s="286">
        <v>1685.682837735849</v>
      </c>
      <c r="J63" s="913"/>
    </row>
    <row r="64" spans="1:10" ht="11.25" customHeight="1" x14ac:dyDescent="0.2">
      <c r="A64" s="111" t="s">
        <v>197</v>
      </c>
      <c r="B64" s="351">
        <v>0.50063402707119875</v>
      </c>
      <c r="C64" s="912" t="s">
        <v>1032</v>
      </c>
      <c r="D64" s="351">
        <v>0.50063402707119875</v>
      </c>
      <c r="E64" s="398" t="s">
        <v>816</v>
      </c>
      <c r="F64" s="263">
        <v>6.7391983051136553</v>
      </c>
      <c r="G64" s="263">
        <v>33.695991525568274</v>
      </c>
      <c r="H64" s="286">
        <v>2981.506415094339</v>
      </c>
      <c r="J64" s="913"/>
    </row>
    <row r="65" spans="1:10" ht="11.25" customHeight="1" x14ac:dyDescent="0.2">
      <c r="A65" s="111" t="s">
        <v>243</v>
      </c>
      <c r="B65" s="351">
        <v>48.76242864214462</v>
      </c>
      <c r="C65" s="912" t="s">
        <v>959</v>
      </c>
      <c r="D65" s="351" t="s">
        <v>816</v>
      </c>
      <c r="E65" s="398" t="s">
        <v>816</v>
      </c>
      <c r="F65" s="263">
        <v>48.76242864214462</v>
      </c>
      <c r="G65" s="263">
        <v>243.81214321072309</v>
      </c>
      <c r="H65" s="286">
        <v>1207.9647647798743</v>
      </c>
      <c r="J65" s="913"/>
    </row>
    <row r="66" spans="1:10" ht="11.25" customHeight="1" x14ac:dyDescent="0.2">
      <c r="A66" s="111" t="s">
        <v>244</v>
      </c>
      <c r="B66" s="351">
        <v>3.9357676365013421</v>
      </c>
      <c r="C66" s="912" t="s">
        <v>959</v>
      </c>
      <c r="D66" s="351" t="s">
        <v>816</v>
      </c>
      <c r="E66" s="398" t="s">
        <v>816</v>
      </c>
      <c r="F66" s="263">
        <v>3.9357676365013421</v>
      </c>
      <c r="G66" s="263">
        <v>19.678838182506709</v>
      </c>
      <c r="H66" s="286">
        <v>2370.3051194968548</v>
      </c>
      <c r="J66" s="913"/>
    </row>
    <row r="67" spans="1:10" ht="11.25" customHeight="1" x14ac:dyDescent="0.2">
      <c r="A67" s="111" t="s">
        <v>191</v>
      </c>
      <c r="B67" s="351">
        <v>28.77611403354863</v>
      </c>
      <c r="C67" s="912" t="s">
        <v>959</v>
      </c>
      <c r="D67" s="351" t="s">
        <v>816</v>
      </c>
      <c r="E67" s="398" t="s">
        <v>816</v>
      </c>
      <c r="F67" s="263">
        <v>28.77611403354863</v>
      </c>
      <c r="G67" s="263">
        <v>143.88057016774314</v>
      </c>
      <c r="H67" s="286">
        <v>1851.1077232704401</v>
      </c>
      <c r="J67" s="913"/>
    </row>
    <row r="68" spans="1:10" ht="11.25" customHeight="1" x14ac:dyDescent="0.2">
      <c r="A68" s="111" t="s">
        <v>805</v>
      </c>
      <c r="B68" s="351">
        <v>37.928207733428785</v>
      </c>
      <c r="C68" s="912" t="s">
        <v>959</v>
      </c>
      <c r="D68" s="351" t="s">
        <v>816</v>
      </c>
      <c r="E68" s="398" t="s">
        <v>816</v>
      </c>
      <c r="F68" s="263">
        <v>37.928207733428785</v>
      </c>
      <c r="G68" s="263">
        <v>189.64103866714393</v>
      </c>
      <c r="H68" s="286" t="s">
        <v>460</v>
      </c>
      <c r="J68" s="913"/>
    </row>
    <row r="69" spans="1:10" ht="11.25" customHeight="1" x14ac:dyDescent="0.2">
      <c r="A69" s="111" t="s">
        <v>72</v>
      </c>
      <c r="B69" s="351">
        <v>139.83692077823397</v>
      </c>
      <c r="C69" s="912" t="s">
        <v>959</v>
      </c>
      <c r="D69" s="351" t="s">
        <v>816</v>
      </c>
      <c r="E69" s="398" t="s">
        <v>816</v>
      </c>
      <c r="F69" s="263">
        <v>139.83692077823397</v>
      </c>
      <c r="G69" s="263">
        <v>699.1846038911699</v>
      </c>
      <c r="H69" s="286" t="s">
        <v>460</v>
      </c>
      <c r="J69" s="913"/>
    </row>
    <row r="70" spans="1:10" ht="11.25" customHeight="1" x14ac:dyDescent="0.2">
      <c r="A70" s="111" t="s">
        <v>806</v>
      </c>
      <c r="B70" s="351">
        <v>2.6265264274451212</v>
      </c>
      <c r="C70" s="912" t="s">
        <v>1032</v>
      </c>
      <c r="D70" s="351">
        <v>2.6265264274451212</v>
      </c>
      <c r="E70" s="398" t="s">
        <v>816</v>
      </c>
      <c r="F70" s="263">
        <v>3.3574570939883643</v>
      </c>
      <c r="G70" s="263">
        <v>16.787285469941821</v>
      </c>
      <c r="H70" s="286">
        <v>1363.3675471698114</v>
      </c>
      <c r="J70" s="913"/>
    </row>
    <row r="71" spans="1:10" ht="11.25" customHeight="1" x14ac:dyDescent="0.2">
      <c r="A71" s="111" t="s">
        <v>245</v>
      </c>
      <c r="B71" s="351">
        <v>1.9127700817840205</v>
      </c>
      <c r="C71" s="912" t="s">
        <v>1032</v>
      </c>
      <c r="D71" s="351">
        <v>1.9127700817840205</v>
      </c>
      <c r="E71" s="398" t="s">
        <v>816</v>
      </c>
      <c r="F71" s="263">
        <v>15.366638132208257</v>
      </c>
      <c r="G71" s="263">
        <v>76.833190661041286</v>
      </c>
      <c r="H71" s="286">
        <v>1571.9654339622643</v>
      </c>
      <c r="J71" s="913"/>
    </row>
    <row r="72" spans="1:10" ht="11.25" customHeight="1" x14ac:dyDescent="0.2">
      <c r="A72" s="111" t="s">
        <v>807</v>
      </c>
      <c r="B72" s="351">
        <v>2.5285471822285857</v>
      </c>
      <c r="C72" s="912" t="s">
        <v>959</v>
      </c>
      <c r="D72" s="351">
        <v>7.4686118197733098</v>
      </c>
      <c r="E72" s="398" t="s">
        <v>816</v>
      </c>
      <c r="F72" s="263">
        <v>2.5285471822285857</v>
      </c>
      <c r="G72" s="263">
        <v>5.0570943644571713</v>
      </c>
      <c r="H72" s="286" t="s">
        <v>460</v>
      </c>
      <c r="J72" s="913"/>
    </row>
    <row r="73" spans="1:10" ht="11.25" customHeight="1" x14ac:dyDescent="0.2">
      <c r="A73" s="111" t="s">
        <v>808</v>
      </c>
      <c r="B73" s="351">
        <v>10114.188728914341</v>
      </c>
      <c r="C73" s="912" t="s">
        <v>959</v>
      </c>
      <c r="D73" s="351" t="s">
        <v>816</v>
      </c>
      <c r="E73" s="398" t="s">
        <v>816</v>
      </c>
      <c r="F73" s="263">
        <v>10114.188728914341</v>
      </c>
      <c r="G73" s="263">
        <v>50570.943644571707</v>
      </c>
      <c r="H73" s="286" t="s">
        <v>460</v>
      </c>
      <c r="J73" s="913"/>
    </row>
    <row r="74" spans="1:10" ht="11.25" customHeight="1" x14ac:dyDescent="0.2">
      <c r="A74" s="111" t="s">
        <v>810</v>
      </c>
      <c r="B74" s="351">
        <v>252.85471822285854</v>
      </c>
      <c r="C74" s="912" t="s">
        <v>959</v>
      </c>
      <c r="D74" s="351" t="s">
        <v>816</v>
      </c>
      <c r="E74" s="398" t="s">
        <v>816</v>
      </c>
      <c r="F74" s="263">
        <v>252.85471822285854</v>
      </c>
      <c r="G74" s="263">
        <v>1264.2735911142927</v>
      </c>
      <c r="H74" s="286" t="s">
        <v>460</v>
      </c>
      <c r="J74" s="913"/>
    </row>
    <row r="75" spans="1:10" ht="11.25" customHeight="1" x14ac:dyDescent="0.2">
      <c r="A75" s="111" t="s">
        <v>809</v>
      </c>
      <c r="B75" s="351">
        <v>126427.35911142928</v>
      </c>
      <c r="C75" s="912" t="s">
        <v>959</v>
      </c>
      <c r="D75" s="351" t="s">
        <v>816</v>
      </c>
      <c r="E75" s="398" t="s">
        <v>816</v>
      </c>
      <c r="F75" s="263">
        <v>126427.35911142928</v>
      </c>
      <c r="G75" s="263">
        <v>632136.79555714643</v>
      </c>
      <c r="H75" s="286" t="s">
        <v>460</v>
      </c>
      <c r="J75" s="913"/>
    </row>
    <row r="76" spans="1:10" ht="11.25" customHeight="1" x14ac:dyDescent="0.2">
      <c r="A76" s="134" t="s">
        <v>73</v>
      </c>
      <c r="B76" s="351">
        <v>1.2642735911142928</v>
      </c>
      <c r="C76" s="912" t="s">
        <v>959</v>
      </c>
      <c r="D76" s="351" t="s">
        <v>816</v>
      </c>
      <c r="E76" s="398" t="s">
        <v>816</v>
      </c>
      <c r="F76" s="263">
        <v>1.2642735911142928</v>
      </c>
      <c r="G76" s="263">
        <v>6.3213679555714641</v>
      </c>
      <c r="H76" s="286" t="s">
        <v>460</v>
      </c>
      <c r="J76" s="913"/>
    </row>
    <row r="77" spans="1:10" ht="11.25" customHeight="1" x14ac:dyDescent="0.2">
      <c r="A77" s="111" t="s">
        <v>246</v>
      </c>
      <c r="B77" s="351">
        <v>25.285471822285853</v>
      </c>
      <c r="C77" s="912" t="s">
        <v>959</v>
      </c>
      <c r="D77" s="351" t="s">
        <v>816</v>
      </c>
      <c r="E77" s="398" t="s">
        <v>816</v>
      </c>
      <c r="F77" s="263">
        <v>25.285471822285853</v>
      </c>
      <c r="G77" s="263">
        <v>126.42735911142927</v>
      </c>
      <c r="H77" s="286" t="s">
        <v>460</v>
      </c>
      <c r="J77" s="913"/>
    </row>
    <row r="78" spans="1:10" ht="11.25" customHeight="1" x14ac:dyDescent="0.2">
      <c r="A78" s="134" t="s">
        <v>74</v>
      </c>
      <c r="B78" s="351">
        <v>1.6790787415094435</v>
      </c>
      <c r="C78" s="912" t="s">
        <v>1032</v>
      </c>
      <c r="D78" s="351">
        <v>1.6790787415094435</v>
      </c>
      <c r="E78" s="398" t="s">
        <v>816</v>
      </c>
      <c r="F78" s="263">
        <v>25.188853138864655</v>
      </c>
      <c r="G78" s="263">
        <v>125.94426569432328</v>
      </c>
      <c r="H78" s="286" t="s">
        <v>460</v>
      </c>
      <c r="J78" s="913"/>
    </row>
    <row r="79" spans="1:10" ht="11.25" customHeight="1" x14ac:dyDescent="0.2">
      <c r="A79" s="134" t="s">
        <v>75</v>
      </c>
      <c r="B79" s="351">
        <v>0.34934343533368617</v>
      </c>
      <c r="C79" s="912" t="s">
        <v>1032</v>
      </c>
      <c r="D79" s="351">
        <v>0.34934343533368617</v>
      </c>
      <c r="E79" s="398" t="s">
        <v>816</v>
      </c>
      <c r="F79" s="263">
        <v>3.8001089480245738</v>
      </c>
      <c r="G79" s="263">
        <v>19.000544740122869</v>
      </c>
      <c r="H79" s="286" t="s">
        <v>460</v>
      </c>
      <c r="J79" s="913"/>
    </row>
    <row r="80" spans="1:10" ht="11.25" customHeight="1" x14ac:dyDescent="0.2">
      <c r="A80" s="111" t="s">
        <v>312</v>
      </c>
      <c r="B80" s="351">
        <v>5.2502538570849584</v>
      </c>
      <c r="C80" s="912" t="s">
        <v>1032</v>
      </c>
      <c r="D80" s="351">
        <v>5.2502538570849584</v>
      </c>
      <c r="E80" s="398" t="s">
        <v>816</v>
      </c>
      <c r="F80" s="263">
        <v>170.16337121212629</v>
      </c>
      <c r="G80" s="263">
        <v>850.81685606063149</v>
      </c>
      <c r="H80" s="286">
        <v>115637.86163522014</v>
      </c>
      <c r="J80" s="913"/>
    </row>
    <row r="81" spans="1:10" ht="11.25" customHeight="1" x14ac:dyDescent="0.2">
      <c r="A81" s="111" t="s">
        <v>506</v>
      </c>
      <c r="B81" s="351">
        <v>2.4000000000000001E-4</v>
      </c>
      <c r="C81" s="610" t="s">
        <v>869</v>
      </c>
      <c r="D81" s="351"/>
      <c r="E81" s="398"/>
      <c r="F81" s="263"/>
      <c r="G81" s="263"/>
      <c r="H81" s="286"/>
      <c r="J81" s="913"/>
    </row>
    <row r="82" spans="1:10" ht="11.25" customHeight="1" x14ac:dyDescent="0.2">
      <c r="A82" s="111" t="s">
        <v>76</v>
      </c>
      <c r="B82" s="351">
        <v>25.285471822285853</v>
      </c>
      <c r="C82" s="912" t="s">
        <v>959</v>
      </c>
      <c r="D82" s="351" t="s">
        <v>816</v>
      </c>
      <c r="E82" s="398" t="s">
        <v>816</v>
      </c>
      <c r="F82" s="263">
        <v>25.285471822285853</v>
      </c>
      <c r="G82" s="263">
        <v>126.42735911142927</v>
      </c>
      <c r="H82" s="286" t="s">
        <v>460</v>
      </c>
      <c r="J82" s="913"/>
    </row>
    <row r="83" spans="1:10" ht="11.25" customHeight="1" x14ac:dyDescent="0.2">
      <c r="A83" s="111" t="s">
        <v>295</v>
      </c>
      <c r="B83" s="351">
        <v>93.857142857142861</v>
      </c>
      <c r="C83" s="912" t="s">
        <v>959</v>
      </c>
      <c r="D83" s="351" t="s">
        <v>816</v>
      </c>
      <c r="E83" s="398" t="s">
        <v>816</v>
      </c>
      <c r="F83" s="263">
        <v>93.857142857142861</v>
      </c>
      <c r="G83" s="263">
        <v>469.28571428571433</v>
      </c>
      <c r="H83" s="286" t="s">
        <v>460</v>
      </c>
      <c r="J83" s="913"/>
    </row>
    <row r="84" spans="1:10" ht="11.25" customHeight="1" x14ac:dyDescent="0.2">
      <c r="A84" s="111" t="s">
        <v>264</v>
      </c>
      <c r="B84" s="351">
        <v>3.7928207733428785</v>
      </c>
      <c r="C84" s="912" t="s">
        <v>959</v>
      </c>
      <c r="D84" s="351" t="s">
        <v>816</v>
      </c>
      <c r="E84" s="398" t="s">
        <v>816</v>
      </c>
      <c r="F84" s="263">
        <v>3.7928207733428785</v>
      </c>
      <c r="G84" s="263">
        <v>18.964103866714392</v>
      </c>
      <c r="H84" s="286" t="s">
        <v>460</v>
      </c>
      <c r="J84" s="913"/>
    </row>
    <row r="85" spans="1:10" ht="11.25" customHeight="1" x14ac:dyDescent="0.2">
      <c r="A85" s="111" t="s">
        <v>27</v>
      </c>
      <c r="B85" s="351"/>
      <c r="C85" s="912" t="s">
        <v>37</v>
      </c>
      <c r="D85" s="351"/>
      <c r="E85" s="398"/>
      <c r="F85" s="263"/>
      <c r="G85" s="263"/>
      <c r="H85" s="286"/>
      <c r="J85" s="913"/>
    </row>
    <row r="86" spans="1:10" ht="11.25" customHeight="1" x14ac:dyDescent="0.2">
      <c r="A86" s="111" t="s">
        <v>265</v>
      </c>
      <c r="B86" s="351">
        <v>62.483630071956853</v>
      </c>
      <c r="C86" s="912" t="s">
        <v>1032</v>
      </c>
      <c r="D86" s="351">
        <v>62.483630071956853</v>
      </c>
      <c r="E86" s="398" t="s">
        <v>816</v>
      </c>
      <c r="F86" s="263">
        <v>707.7437100612741</v>
      </c>
      <c r="G86" s="263">
        <v>3538.7185503063706</v>
      </c>
      <c r="H86" s="286">
        <v>479.48318616352208</v>
      </c>
      <c r="J86" s="913"/>
    </row>
    <row r="87" spans="1:10" ht="11.25" customHeight="1" x14ac:dyDescent="0.2">
      <c r="A87" s="111" t="s">
        <v>266</v>
      </c>
      <c r="B87" s="351">
        <v>478.19569558367709</v>
      </c>
      <c r="C87" s="912" t="s">
        <v>959</v>
      </c>
      <c r="D87" s="351" t="s">
        <v>816</v>
      </c>
      <c r="E87" s="398" t="s">
        <v>816</v>
      </c>
      <c r="F87" s="263">
        <v>478.19569558367709</v>
      </c>
      <c r="G87" s="263">
        <v>2390.9784779183856</v>
      </c>
      <c r="H87" s="286" t="s">
        <v>460</v>
      </c>
      <c r="J87" s="913"/>
    </row>
    <row r="88" spans="1:10" ht="11.25" customHeight="1" x14ac:dyDescent="0.2">
      <c r="A88" s="111" t="s">
        <v>267</v>
      </c>
      <c r="B88" s="351">
        <v>456.83916040402846</v>
      </c>
      <c r="C88" s="912" t="s">
        <v>959</v>
      </c>
      <c r="D88" s="351" t="s">
        <v>816</v>
      </c>
      <c r="E88" s="398" t="s">
        <v>816</v>
      </c>
      <c r="F88" s="263">
        <v>456.83916040402846</v>
      </c>
      <c r="G88" s="263">
        <v>2284.1958020201423</v>
      </c>
      <c r="H88" s="286" t="s">
        <v>460</v>
      </c>
      <c r="J88" s="913"/>
    </row>
    <row r="89" spans="1:10" ht="11.25" customHeight="1" x14ac:dyDescent="0.2">
      <c r="A89" s="111" t="s">
        <v>77</v>
      </c>
      <c r="B89" s="351">
        <v>1264.2735911142927</v>
      </c>
      <c r="C89" s="912" t="s">
        <v>959</v>
      </c>
      <c r="D89" s="351" t="s">
        <v>816</v>
      </c>
      <c r="E89" s="398" t="s">
        <v>816</v>
      </c>
      <c r="F89" s="263">
        <v>1264.2735911142927</v>
      </c>
      <c r="G89" s="263">
        <v>6321.3679555714634</v>
      </c>
      <c r="H89" s="286" t="s">
        <v>460</v>
      </c>
      <c r="J89" s="913"/>
    </row>
    <row r="90" spans="1:10" ht="11.25" customHeight="1" x14ac:dyDescent="0.2">
      <c r="A90" s="111" t="s">
        <v>268</v>
      </c>
      <c r="B90" s="351">
        <v>1.3201258135444218</v>
      </c>
      <c r="C90" s="912" t="s">
        <v>1032</v>
      </c>
      <c r="D90" s="351">
        <v>1.3201258135444218</v>
      </c>
      <c r="E90" s="398" t="s">
        <v>816</v>
      </c>
      <c r="F90" s="263">
        <v>7.8214285714285721</v>
      </c>
      <c r="G90" s="263">
        <v>39.107142857142861</v>
      </c>
      <c r="H90" s="286" t="s">
        <v>460</v>
      </c>
      <c r="J90" s="913"/>
    </row>
    <row r="91" spans="1:10" ht="11.25" customHeight="1" x14ac:dyDescent="0.2">
      <c r="A91" s="111" t="s">
        <v>269</v>
      </c>
      <c r="B91" s="351">
        <v>0.20335714285714288</v>
      </c>
      <c r="C91" s="912" t="s">
        <v>959</v>
      </c>
      <c r="D91" s="351">
        <v>0.68742618789536636</v>
      </c>
      <c r="E91" s="398" t="s">
        <v>816</v>
      </c>
      <c r="F91" s="263">
        <v>0.20335714285714288</v>
      </c>
      <c r="G91" s="263">
        <v>1.0167857142857144</v>
      </c>
      <c r="H91" s="286" t="s">
        <v>460</v>
      </c>
      <c r="J91" s="913"/>
    </row>
    <row r="92" spans="1:10" ht="11.25" customHeight="1" x14ac:dyDescent="0.2">
      <c r="A92" s="111" t="s">
        <v>296</v>
      </c>
      <c r="B92" s="351">
        <v>0.21702556743245119</v>
      </c>
      <c r="C92" s="912" t="s">
        <v>1032</v>
      </c>
      <c r="D92" s="351">
        <v>0.21702556743245119</v>
      </c>
      <c r="E92" s="398" t="s">
        <v>816</v>
      </c>
      <c r="F92" s="263">
        <v>12.514285714285714</v>
      </c>
      <c r="G92" s="263">
        <v>62.571428571428569</v>
      </c>
      <c r="H92" s="286" t="s">
        <v>460</v>
      </c>
      <c r="J92" s="913"/>
    </row>
    <row r="93" spans="1:10" ht="11.25" customHeight="1" x14ac:dyDescent="0.2">
      <c r="A93" s="111" t="s">
        <v>270</v>
      </c>
      <c r="B93" s="351">
        <v>1.2706826027542686</v>
      </c>
      <c r="C93" s="912" t="s">
        <v>1032</v>
      </c>
      <c r="D93" s="351">
        <v>1.2706826027542686</v>
      </c>
      <c r="E93" s="398" t="s">
        <v>816</v>
      </c>
      <c r="F93" s="263">
        <v>15.642857142857144</v>
      </c>
      <c r="G93" s="263">
        <v>78.214285714285722</v>
      </c>
      <c r="H93" s="286" t="s">
        <v>460</v>
      </c>
      <c r="J93" s="913"/>
    </row>
    <row r="94" spans="1:10" ht="11.25" customHeight="1" x14ac:dyDescent="0.2">
      <c r="A94" s="111" t="s">
        <v>289</v>
      </c>
      <c r="B94" s="351">
        <v>0.54847786239896112</v>
      </c>
      <c r="C94" s="912" t="s">
        <v>1032</v>
      </c>
      <c r="D94" s="351">
        <v>0.54847786239896112</v>
      </c>
      <c r="E94" s="398" t="s">
        <v>816</v>
      </c>
      <c r="F94" s="263">
        <v>4.2860274201376747</v>
      </c>
      <c r="G94" s="263">
        <v>21.430137100688373</v>
      </c>
      <c r="H94" s="286" t="s">
        <v>460</v>
      </c>
      <c r="J94" s="913"/>
    </row>
    <row r="95" spans="1:10" ht="11.25" customHeight="1" x14ac:dyDescent="0.2">
      <c r="A95" s="111" t="s">
        <v>271</v>
      </c>
      <c r="B95" s="351">
        <v>1.9583143021736595</v>
      </c>
      <c r="C95" s="912" t="s">
        <v>1032</v>
      </c>
      <c r="D95" s="351">
        <v>1.9583143021736595</v>
      </c>
      <c r="E95" s="398" t="s">
        <v>816</v>
      </c>
      <c r="F95" s="263">
        <v>9.1134574421868493</v>
      </c>
      <c r="G95" s="263">
        <v>45.567287210934246</v>
      </c>
      <c r="H95" s="286" t="s">
        <v>460</v>
      </c>
      <c r="J95" s="913"/>
    </row>
    <row r="96" spans="1:10" ht="11.25" customHeight="1" x14ac:dyDescent="0.2">
      <c r="A96" s="111" t="s">
        <v>78</v>
      </c>
      <c r="B96" s="351">
        <v>417.2102850677166</v>
      </c>
      <c r="C96" s="912" t="s">
        <v>959</v>
      </c>
      <c r="D96" s="351" t="s">
        <v>816</v>
      </c>
      <c r="E96" s="398" t="s">
        <v>816</v>
      </c>
      <c r="F96" s="263">
        <v>417.2102850677166</v>
      </c>
      <c r="G96" s="263">
        <v>2086.0514253385832</v>
      </c>
      <c r="H96" s="286" t="s">
        <v>460</v>
      </c>
      <c r="J96" s="913"/>
    </row>
    <row r="97" spans="1:10" ht="11.25" customHeight="1" x14ac:dyDescent="0.2">
      <c r="A97" s="111" t="s">
        <v>272</v>
      </c>
      <c r="B97" s="351">
        <v>11.285807709958021</v>
      </c>
      <c r="C97" s="912" t="s">
        <v>1034</v>
      </c>
      <c r="D97" s="351">
        <v>49.011281599257927</v>
      </c>
      <c r="E97" s="398">
        <v>11.285807709958021</v>
      </c>
      <c r="F97" s="263" t="s">
        <v>816</v>
      </c>
      <c r="G97" s="263" t="s">
        <v>816</v>
      </c>
      <c r="H97" s="286" t="s">
        <v>460</v>
      </c>
      <c r="J97" s="913"/>
    </row>
    <row r="98" spans="1:10" ht="11.25" customHeight="1" x14ac:dyDescent="0.2">
      <c r="A98" s="111" t="s">
        <v>79</v>
      </c>
      <c r="B98" s="351">
        <v>550.36828362211691</v>
      </c>
      <c r="C98" s="912" t="s">
        <v>1032</v>
      </c>
      <c r="D98" s="351">
        <v>550.36828362211691</v>
      </c>
      <c r="E98" s="398" t="s">
        <v>816</v>
      </c>
      <c r="F98" s="263">
        <v>2528.535912421853</v>
      </c>
      <c r="G98" s="263">
        <v>12642.679562109264</v>
      </c>
      <c r="H98" s="286" t="s">
        <v>460</v>
      </c>
      <c r="J98" s="913"/>
    </row>
    <row r="99" spans="1:10" ht="11.25" customHeight="1" x14ac:dyDescent="0.2">
      <c r="A99" s="111" t="s">
        <v>273</v>
      </c>
      <c r="B99" s="351">
        <v>200</v>
      </c>
      <c r="C99" s="912" t="s">
        <v>959</v>
      </c>
      <c r="D99" s="351" t="s">
        <v>816</v>
      </c>
      <c r="E99" s="398" t="s">
        <v>816</v>
      </c>
      <c r="F99" s="263">
        <v>200</v>
      </c>
      <c r="G99" s="263"/>
      <c r="H99" s="286" t="s">
        <v>460</v>
      </c>
      <c r="J99" s="913"/>
    </row>
    <row r="100" spans="1:10" ht="11.25" customHeight="1" x14ac:dyDescent="0.2">
      <c r="A100" s="111" t="s">
        <v>274</v>
      </c>
      <c r="B100" s="351">
        <v>4.6925983598593568</v>
      </c>
      <c r="C100" s="914" t="s">
        <v>959</v>
      </c>
      <c r="D100" s="351" t="s">
        <v>816</v>
      </c>
      <c r="E100" s="263" t="s">
        <v>816</v>
      </c>
      <c r="F100" s="263">
        <v>4.6925983598593568</v>
      </c>
      <c r="G100" s="263">
        <v>23.462991799296784</v>
      </c>
      <c r="H100" s="286" t="s">
        <v>460</v>
      </c>
      <c r="J100" s="913"/>
    </row>
    <row r="101" spans="1:10" ht="11.25" customHeight="1" x14ac:dyDescent="0.2">
      <c r="A101" s="111" t="s">
        <v>275</v>
      </c>
      <c r="B101" s="351">
        <v>63.213679555714634</v>
      </c>
      <c r="C101" s="914" t="s">
        <v>959</v>
      </c>
      <c r="D101" s="351" t="s">
        <v>816</v>
      </c>
      <c r="E101" s="263" t="s">
        <v>816</v>
      </c>
      <c r="F101" s="263">
        <v>63.213679555714634</v>
      </c>
      <c r="G101" s="263">
        <v>316.06839777857317</v>
      </c>
      <c r="H101" s="286" t="s">
        <v>460</v>
      </c>
      <c r="J101" s="913"/>
    </row>
    <row r="102" spans="1:10" ht="11.25" customHeight="1" x14ac:dyDescent="0.2">
      <c r="A102" s="111" t="s">
        <v>277</v>
      </c>
      <c r="B102" s="351">
        <v>5607.4340205591161</v>
      </c>
      <c r="C102" s="914" t="s">
        <v>959</v>
      </c>
      <c r="D102" s="351" t="s">
        <v>816</v>
      </c>
      <c r="E102" s="263" t="s">
        <v>816</v>
      </c>
      <c r="F102" s="263">
        <v>5607.4340205591161</v>
      </c>
      <c r="G102" s="263">
        <v>28037.170102795579</v>
      </c>
      <c r="H102" s="286">
        <v>28431.476163522013</v>
      </c>
      <c r="J102" s="913"/>
    </row>
    <row r="103" spans="1:10" ht="11.25" customHeight="1" x14ac:dyDescent="0.2">
      <c r="A103" s="111" t="s">
        <v>278</v>
      </c>
      <c r="B103" s="351">
        <v>3356.5423899371067</v>
      </c>
      <c r="C103" s="914" t="s">
        <v>1051</v>
      </c>
      <c r="D103" s="351" t="s">
        <v>816</v>
      </c>
      <c r="E103" s="263" t="s">
        <v>816</v>
      </c>
      <c r="F103" s="263">
        <v>7200.0961356741527</v>
      </c>
      <c r="G103" s="263">
        <v>36000.480678370761</v>
      </c>
      <c r="H103" s="286">
        <v>3356.5423899371067</v>
      </c>
      <c r="J103" s="913"/>
    </row>
    <row r="104" spans="1:10" ht="11.25" customHeight="1" x14ac:dyDescent="0.2">
      <c r="A104" s="111" t="s">
        <v>279</v>
      </c>
      <c r="B104" s="351">
        <v>1.5642857142857143</v>
      </c>
      <c r="C104" s="914" t="s">
        <v>959</v>
      </c>
      <c r="D104" s="351" t="s">
        <v>816</v>
      </c>
      <c r="E104" s="263" t="s">
        <v>816</v>
      </c>
      <c r="F104" s="263">
        <v>1.5642857142857143</v>
      </c>
      <c r="G104" s="263">
        <v>7.8214285714285712</v>
      </c>
      <c r="H104" s="286" t="s">
        <v>460</v>
      </c>
      <c r="J104" s="913"/>
    </row>
    <row r="105" spans="1:10" ht="11.25" customHeight="1" x14ac:dyDescent="0.2">
      <c r="A105" s="111" t="s">
        <v>280</v>
      </c>
      <c r="B105" s="351">
        <v>49.897973388145594</v>
      </c>
      <c r="C105" s="914" t="s">
        <v>1032</v>
      </c>
      <c r="D105" s="351">
        <v>49.897973388145594</v>
      </c>
      <c r="E105" s="263" t="s">
        <v>816</v>
      </c>
      <c r="F105" s="263">
        <v>3336.9935884190331</v>
      </c>
      <c r="G105" s="263">
        <v>16684.967942095165</v>
      </c>
      <c r="H105" s="286">
        <v>8869.0732075471715</v>
      </c>
      <c r="J105" s="913"/>
    </row>
    <row r="106" spans="1:10" ht="11.25" customHeight="1" x14ac:dyDescent="0.2">
      <c r="A106" s="111" t="s">
        <v>276</v>
      </c>
      <c r="B106" s="351">
        <v>57.608321104047015</v>
      </c>
      <c r="C106" s="914" t="s">
        <v>1034</v>
      </c>
      <c r="D106" s="351">
        <v>224.39655217700559</v>
      </c>
      <c r="E106" s="263">
        <v>57.608321104047015</v>
      </c>
      <c r="F106" s="263">
        <v>71.535241281299264</v>
      </c>
      <c r="G106" s="263">
        <v>357.67620640649631</v>
      </c>
      <c r="H106" s="286">
        <v>3314.8708176100631</v>
      </c>
      <c r="J106" s="913"/>
    </row>
    <row r="107" spans="1:10" ht="11.25" customHeight="1" x14ac:dyDescent="0.2">
      <c r="A107" s="111" t="s">
        <v>502</v>
      </c>
      <c r="B107" s="351">
        <v>169.01743569313257</v>
      </c>
      <c r="C107" s="914" t="s">
        <v>1032</v>
      </c>
      <c r="D107" s="351">
        <v>169.01743569313257</v>
      </c>
      <c r="E107" s="263" t="s">
        <v>816</v>
      </c>
      <c r="F107" s="263">
        <v>682.8582728276732</v>
      </c>
      <c r="G107" s="263">
        <v>3414.2913641383661</v>
      </c>
      <c r="H107" s="286" t="s">
        <v>460</v>
      </c>
      <c r="J107" s="913"/>
    </row>
    <row r="108" spans="1:10" ht="11.25" customHeight="1" x14ac:dyDescent="0.2">
      <c r="A108" s="111" t="s">
        <v>503</v>
      </c>
      <c r="B108" s="351">
        <v>39.017574725251635</v>
      </c>
      <c r="C108" s="914" t="s">
        <v>959</v>
      </c>
      <c r="D108" s="351" t="s">
        <v>816</v>
      </c>
      <c r="E108" s="263" t="s">
        <v>816</v>
      </c>
      <c r="F108" s="263">
        <v>39.017574725251635</v>
      </c>
      <c r="G108" s="263">
        <v>195.08787362625816</v>
      </c>
      <c r="H108" s="286" t="s">
        <v>460</v>
      </c>
      <c r="J108" s="913"/>
    </row>
    <row r="109" spans="1:10" ht="11.25" customHeight="1" x14ac:dyDescent="0.2">
      <c r="A109" s="111" t="s">
        <v>409</v>
      </c>
      <c r="B109" s="351">
        <v>78.214285714285708</v>
      </c>
      <c r="C109" s="914" t="s">
        <v>959</v>
      </c>
      <c r="D109" s="351" t="s">
        <v>816</v>
      </c>
      <c r="E109" s="263" t="s">
        <v>816</v>
      </c>
      <c r="F109" s="263">
        <v>78.214285714285708</v>
      </c>
      <c r="G109" s="263">
        <v>391.07142857142856</v>
      </c>
      <c r="H109" s="286" t="s">
        <v>460</v>
      </c>
      <c r="J109" s="913"/>
    </row>
    <row r="110" spans="1:10" ht="11.25" customHeight="1" x14ac:dyDescent="0.2">
      <c r="A110" s="111" t="s">
        <v>410</v>
      </c>
      <c r="B110" s="351">
        <v>27.92004024229982</v>
      </c>
      <c r="C110" s="914" t="s">
        <v>959</v>
      </c>
      <c r="D110" s="351">
        <v>41.719390474825452</v>
      </c>
      <c r="E110" s="263" t="s">
        <v>816</v>
      </c>
      <c r="F110" s="263">
        <v>27.92004024229982</v>
      </c>
      <c r="G110" s="263">
        <v>139.6002012114991</v>
      </c>
      <c r="H110" s="286" t="s">
        <v>460</v>
      </c>
      <c r="J110" s="913"/>
    </row>
    <row r="111" spans="1:10" ht="11.25" customHeight="1" x14ac:dyDescent="0.2">
      <c r="A111" s="111" t="s">
        <v>703</v>
      </c>
      <c r="B111" s="351">
        <v>309.06952611553095</v>
      </c>
      <c r="C111" s="914" t="s">
        <v>959</v>
      </c>
      <c r="D111" s="351" t="s">
        <v>816</v>
      </c>
      <c r="E111" s="263" t="s">
        <v>816</v>
      </c>
      <c r="F111" s="263">
        <v>309.06952611553095</v>
      </c>
      <c r="G111" s="263">
        <v>1545.3476305776549</v>
      </c>
      <c r="H111" s="286" t="s">
        <v>460</v>
      </c>
      <c r="J111" s="913"/>
    </row>
    <row r="112" spans="1:10" ht="11.25" customHeight="1" x14ac:dyDescent="0.2">
      <c r="A112" s="134" t="s">
        <v>80</v>
      </c>
      <c r="B112" s="351">
        <v>5.5889478096309899</v>
      </c>
      <c r="C112" s="914" t="s">
        <v>1032</v>
      </c>
      <c r="D112" s="351">
        <v>5.5889478096309899</v>
      </c>
      <c r="E112" s="263" t="s">
        <v>816</v>
      </c>
      <c r="F112" s="263">
        <v>25.87052689102612</v>
      </c>
      <c r="G112" s="263">
        <v>129.35263445513061</v>
      </c>
      <c r="H112" s="286">
        <v>3048.4437410062897</v>
      </c>
      <c r="J112" s="913"/>
    </row>
    <row r="113" spans="1:10" ht="11.25" customHeight="1" x14ac:dyDescent="0.2">
      <c r="A113" s="134" t="s">
        <v>81</v>
      </c>
      <c r="B113" s="351">
        <v>1.2642735911142928</v>
      </c>
      <c r="C113" s="914" t="s">
        <v>959</v>
      </c>
      <c r="D113" s="351">
        <v>30.755874673000651</v>
      </c>
      <c r="E113" s="263" t="s">
        <v>816</v>
      </c>
      <c r="F113" s="263">
        <v>1.2642735911142928</v>
      </c>
      <c r="G113" s="263">
        <v>6.3213679555714641</v>
      </c>
      <c r="H113" s="286" t="s">
        <v>460</v>
      </c>
      <c r="J113" s="913"/>
    </row>
    <row r="114" spans="1:10" ht="11.25" customHeight="1" x14ac:dyDescent="0.2">
      <c r="A114" s="134" t="s">
        <v>82</v>
      </c>
      <c r="B114" s="351">
        <v>3.0562200956937802</v>
      </c>
      <c r="C114" s="914" t="s">
        <v>1032</v>
      </c>
      <c r="D114" s="351">
        <v>3.0562200956937802</v>
      </c>
      <c r="E114" s="263" t="s">
        <v>816</v>
      </c>
      <c r="F114" s="263">
        <v>12.498114648078982</v>
      </c>
      <c r="G114" s="263">
        <v>62.490573240394909</v>
      </c>
      <c r="H114" s="286" t="s">
        <v>460</v>
      </c>
      <c r="J114" s="913"/>
    </row>
    <row r="115" spans="1:10" ht="11.25" customHeight="1" x14ac:dyDescent="0.2">
      <c r="A115" s="134" t="s">
        <v>83</v>
      </c>
      <c r="B115" s="351">
        <v>1.2642735911142928</v>
      </c>
      <c r="C115" s="914" t="s">
        <v>959</v>
      </c>
      <c r="D115" s="351" t="s">
        <v>816</v>
      </c>
      <c r="E115" s="263" t="s">
        <v>816</v>
      </c>
      <c r="F115" s="263">
        <v>1.2642735911142928</v>
      </c>
      <c r="G115" s="263">
        <v>6.3213679555714641</v>
      </c>
      <c r="H115" s="286" t="s">
        <v>460</v>
      </c>
      <c r="J115" s="913"/>
    </row>
    <row r="116" spans="1:10" ht="11.25" customHeight="1" x14ac:dyDescent="0.2">
      <c r="A116" s="134" t="s">
        <v>84</v>
      </c>
      <c r="B116" s="351">
        <v>32.678116840063197</v>
      </c>
      <c r="C116" s="914" t="s">
        <v>1032</v>
      </c>
      <c r="D116" s="351">
        <v>32.678116840063197</v>
      </c>
      <c r="E116" s="263" t="s">
        <v>816</v>
      </c>
      <c r="F116" s="263">
        <v>50.570380158002301</v>
      </c>
      <c r="G116" s="263">
        <v>252.85190079001151</v>
      </c>
      <c r="H116" s="286" t="s">
        <v>460</v>
      </c>
      <c r="J116" s="913"/>
    </row>
    <row r="117" spans="1:10" ht="11.25" customHeight="1" x14ac:dyDescent="0.2">
      <c r="A117" s="111" t="s">
        <v>411</v>
      </c>
      <c r="B117" s="351">
        <v>0.98017273127524474</v>
      </c>
      <c r="C117" s="914" t="s">
        <v>1032</v>
      </c>
      <c r="D117" s="351">
        <v>0.98017273127524474</v>
      </c>
      <c r="E117" s="263" t="s">
        <v>816</v>
      </c>
      <c r="F117" s="263">
        <v>49.09103135997848</v>
      </c>
      <c r="G117" s="263">
        <v>245.45515679989239</v>
      </c>
      <c r="H117" s="286" t="s">
        <v>460</v>
      </c>
      <c r="J117" s="913"/>
    </row>
    <row r="118" spans="1:10" ht="11.25" customHeight="1" x14ac:dyDescent="0.2">
      <c r="A118" s="134" t="s">
        <v>85</v>
      </c>
      <c r="B118" s="351">
        <v>25.285471822285853</v>
      </c>
      <c r="C118" s="914" t="s">
        <v>959</v>
      </c>
      <c r="D118" s="351">
        <v>130.71246736025279</v>
      </c>
      <c r="E118" s="263" t="s">
        <v>816</v>
      </c>
      <c r="F118" s="263">
        <v>25.285471822285853</v>
      </c>
      <c r="G118" s="263">
        <v>126.42735911142927</v>
      </c>
      <c r="H118" s="286" t="s">
        <v>460</v>
      </c>
      <c r="J118" s="913"/>
    </row>
    <row r="119" spans="1:10" ht="11.25" customHeight="1" x14ac:dyDescent="0.2">
      <c r="A119" s="111" t="s">
        <v>193</v>
      </c>
      <c r="B119" s="351">
        <v>10.95</v>
      </c>
      <c r="C119" s="914" t="s">
        <v>959</v>
      </c>
      <c r="D119" s="351" t="s">
        <v>816</v>
      </c>
      <c r="E119" s="263" t="s">
        <v>816</v>
      </c>
      <c r="F119" s="263">
        <v>10.95</v>
      </c>
      <c r="G119" s="263">
        <v>54.75</v>
      </c>
      <c r="H119" s="286" t="s">
        <v>460</v>
      </c>
      <c r="J119" s="913"/>
    </row>
    <row r="120" spans="1:10" ht="11.25" customHeight="1" x14ac:dyDescent="0.2">
      <c r="A120" s="111" t="s">
        <v>412</v>
      </c>
      <c r="B120" s="351">
        <v>463.04414452751359</v>
      </c>
      <c r="C120" s="914" t="s">
        <v>959</v>
      </c>
      <c r="D120" s="351" t="s">
        <v>816</v>
      </c>
      <c r="E120" s="263" t="s">
        <v>816</v>
      </c>
      <c r="F120" s="263">
        <v>463.04414452751359</v>
      </c>
      <c r="G120" s="263">
        <v>2315.2207226375681</v>
      </c>
      <c r="H120" s="286" t="s">
        <v>460</v>
      </c>
      <c r="J120" s="913"/>
    </row>
    <row r="121" spans="1:10" ht="11.25" customHeight="1" x14ac:dyDescent="0.2">
      <c r="A121" s="111" t="s">
        <v>413</v>
      </c>
      <c r="B121" s="351">
        <v>3792.5672185128146</v>
      </c>
      <c r="C121" s="914" t="s">
        <v>959</v>
      </c>
      <c r="D121" s="351" t="s">
        <v>816</v>
      </c>
      <c r="E121" s="263" t="s">
        <v>816</v>
      </c>
      <c r="F121" s="263">
        <v>3792.5672185128146</v>
      </c>
      <c r="G121" s="263">
        <v>18962.836092564074</v>
      </c>
      <c r="H121" s="286" t="s">
        <v>460</v>
      </c>
      <c r="J121" s="913"/>
    </row>
    <row r="122" spans="1:10" ht="11.25" customHeight="1" x14ac:dyDescent="0.2">
      <c r="A122" s="111" t="s">
        <v>290</v>
      </c>
      <c r="B122" s="351">
        <v>1.1741947383207836</v>
      </c>
      <c r="C122" s="914" t="s">
        <v>959</v>
      </c>
      <c r="D122" s="351">
        <v>2.276493681345118</v>
      </c>
      <c r="E122" s="263" t="s">
        <v>816</v>
      </c>
      <c r="F122" s="263">
        <v>1.1741947383207836</v>
      </c>
      <c r="G122" s="263">
        <v>1.1741947383207836</v>
      </c>
      <c r="H122" s="286" t="s">
        <v>460</v>
      </c>
      <c r="J122" s="913"/>
    </row>
    <row r="123" spans="1:10" ht="11.25" customHeight="1" x14ac:dyDescent="0.2">
      <c r="A123" s="111" t="s">
        <v>86</v>
      </c>
      <c r="B123" s="351">
        <v>1264.2735911142927</v>
      </c>
      <c r="C123" s="914" t="s">
        <v>959</v>
      </c>
      <c r="D123" s="351" t="s">
        <v>816</v>
      </c>
      <c r="E123" s="263" t="s">
        <v>816</v>
      </c>
      <c r="F123" s="263">
        <v>1264.2735911142927</v>
      </c>
      <c r="G123" s="263">
        <v>6321.3679555714634</v>
      </c>
      <c r="H123" s="286" t="s">
        <v>460</v>
      </c>
      <c r="J123" s="913"/>
    </row>
    <row r="124" spans="1:10" ht="11.25" customHeight="1" x14ac:dyDescent="0.2">
      <c r="A124" s="111" t="s">
        <v>414</v>
      </c>
      <c r="B124" s="351">
        <v>356.65218343259949</v>
      </c>
      <c r="C124" s="914" t="s">
        <v>959</v>
      </c>
      <c r="D124" s="351" t="s">
        <v>816</v>
      </c>
      <c r="E124" s="263" t="s">
        <v>816</v>
      </c>
      <c r="F124" s="263">
        <v>356.65218343259949</v>
      </c>
      <c r="G124" s="263">
        <v>1783.2609171629974</v>
      </c>
      <c r="H124" s="286" t="s">
        <v>460</v>
      </c>
      <c r="J124" s="913"/>
    </row>
    <row r="125" spans="1:10" ht="11.25" customHeight="1" x14ac:dyDescent="0.2">
      <c r="A125" s="111" t="s">
        <v>415</v>
      </c>
      <c r="B125" s="351">
        <v>78.213207407198283</v>
      </c>
      <c r="C125" s="914" t="s">
        <v>959</v>
      </c>
      <c r="D125" s="351" t="s">
        <v>816</v>
      </c>
      <c r="E125" s="263" t="s">
        <v>816</v>
      </c>
      <c r="F125" s="263">
        <v>78.213207407198283</v>
      </c>
      <c r="G125" s="263">
        <v>391.06603703599143</v>
      </c>
      <c r="H125" s="286" t="s">
        <v>460</v>
      </c>
      <c r="J125" s="913"/>
    </row>
    <row r="126" spans="1:10" ht="11.25" customHeight="1" x14ac:dyDescent="0.2">
      <c r="A126" s="111" t="s">
        <v>704</v>
      </c>
      <c r="B126" s="351">
        <v>78.214285714285708</v>
      </c>
      <c r="C126" s="914" t="s">
        <v>959</v>
      </c>
      <c r="D126" s="351" t="s">
        <v>816</v>
      </c>
      <c r="E126" s="263" t="s">
        <v>816</v>
      </c>
      <c r="F126" s="263">
        <v>78.214285714285708</v>
      </c>
      <c r="G126" s="263">
        <v>391.07142857142856</v>
      </c>
      <c r="H126" s="286" t="s">
        <v>460</v>
      </c>
      <c r="J126" s="913"/>
    </row>
    <row r="127" spans="1:10" ht="11.25" customHeight="1" x14ac:dyDescent="0.2">
      <c r="A127" s="111" t="s">
        <v>87</v>
      </c>
      <c r="B127" s="351">
        <v>4.3570822453417595</v>
      </c>
      <c r="C127" s="914" t="s">
        <v>1032</v>
      </c>
      <c r="D127" s="351">
        <v>4.3570822453417595</v>
      </c>
      <c r="E127" s="263" t="s">
        <v>816</v>
      </c>
      <c r="F127" s="263">
        <v>63.213679555714634</v>
      </c>
      <c r="G127" s="263">
        <v>316.06839777857317</v>
      </c>
      <c r="H127" s="286" t="s">
        <v>460</v>
      </c>
      <c r="J127" s="913"/>
    </row>
    <row r="128" spans="1:10" ht="11.25" customHeight="1" x14ac:dyDescent="0.2">
      <c r="A128" s="111" t="s">
        <v>416</v>
      </c>
      <c r="B128" s="351">
        <v>867.20140880503141</v>
      </c>
      <c r="C128" s="914" t="s">
        <v>1051</v>
      </c>
      <c r="D128" s="351" t="s">
        <v>816</v>
      </c>
      <c r="E128" s="263" t="s">
        <v>816</v>
      </c>
      <c r="F128" s="263">
        <v>1271.5503731897486</v>
      </c>
      <c r="G128" s="263">
        <v>6357.7518659487432</v>
      </c>
      <c r="H128" s="286">
        <v>867.20140880503141</v>
      </c>
      <c r="J128" s="913"/>
    </row>
    <row r="129" spans="1:10" ht="11.25" customHeight="1" x14ac:dyDescent="0.2">
      <c r="A129" s="111" t="s">
        <v>88</v>
      </c>
      <c r="B129" s="351">
        <v>164.35556684485806</v>
      </c>
      <c r="C129" s="914" t="s">
        <v>959</v>
      </c>
      <c r="D129" s="351" t="s">
        <v>816</v>
      </c>
      <c r="E129" s="263" t="s">
        <v>816</v>
      </c>
      <c r="F129" s="263">
        <v>164.35556684485806</v>
      </c>
      <c r="G129" s="263">
        <v>821.77783422429025</v>
      </c>
      <c r="H129" s="286" t="s">
        <v>460</v>
      </c>
      <c r="J129" s="913"/>
    </row>
    <row r="130" spans="1:10" ht="11.25" customHeight="1" x14ac:dyDescent="0.2">
      <c r="A130" s="111" t="s">
        <v>20</v>
      </c>
      <c r="B130" s="351">
        <v>90.255782150144626</v>
      </c>
      <c r="C130" s="914" t="s">
        <v>1032</v>
      </c>
      <c r="D130" s="351">
        <v>90.255782150144626</v>
      </c>
      <c r="E130" s="263" t="s">
        <v>816</v>
      </c>
      <c r="F130" s="263" t="s">
        <v>816</v>
      </c>
      <c r="G130" s="263" t="s">
        <v>816</v>
      </c>
      <c r="H130" s="286">
        <v>322090.86792452831</v>
      </c>
      <c r="J130" s="913"/>
    </row>
    <row r="131" spans="1:10" ht="11.25" customHeight="1" x14ac:dyDescent="0.2">
      <c r="A131" s="111" t="s">
        <v>417</v>
      </c>
      <c r="B131" s="351">
        <v>2.1697025011683992</v>
      </c>
      <c r="C131" s="914" t="s">
        <v>1032</v>
      </c>
      <c r="D131" s="351">
        <v>2.1697025011683992</v>
      </c>
      <c r="E131" s="263" t="s">
        <v>816</v>
      </c>
      <c r="F131" s="263">
        <v>117.21203210173717</v>
      </c>
      <c r="G131" s="263">
        <v>586.06016050868584</v>
      </c>
      <c r="H131" s="286">
        <v>679.56857484276736</v>
      </c>
      <c r="J131" s="913"/>
    </row>
    <row r="132" spans="1:10" ht="11.25" customHeight="1" x14ac:dyDescent="0.2">
      <c r="A132" s="111" t="s">
        <v>418</v>
      </c>
      <c r="B132" s="351">
        <v>0.64236269696443038</v>
      </c>
      <c r="C132" s="914" t="s">
        <v>1032</v>
      </c>
      <c r="D132" s="351">
        <v>0.64236269696443038</v>
      </c>
      <c r="E132" s="263" t="s">
        <v>816</v>
      </c>
      <c r="F132" s="263">
        <v>312.85714285714283</v>
      </c>
      <c r="G132" s="263">
        <v>1564.2857142857142</v>
      </c>
      <c r="H132" s="286">
        <v>1903.1173320754715</v>
      </c>
      <c r="J132" s="913"/>
    </row>
    <row r="133" spans="1:10" ht="11.25" customHeight="1" x14ac:dyDescent="0.2">
      <c r="A133" s="111" t="s">
        <v>419</v>
      </c>
      <c r="B133" s="351">
        <v>1.1398717475371951</v>
      </c>
      <c r="C133" s="914" t="s">
        <v>1032</v>
      </c>
      <c r="D133" s="351">
        <v>1.1398717475371951</v>
      </c>
      <c r="E133" s="263" t="s">
        <v>816</v>
      </c>
      <c r="F133" s="263">
        <v>17.442340034700859</v>
      </c>
      <c r="G133" s="263">
        <v>87.211700173504298</v>
      </c>
      <c r="H133" s="286">
        <v>166.02402867924528</v>
      </c>
      <c r="J133" s="913"/>
    </row>
    <row r="134" spans="1:10" ht="11.25" customHeight="1" x14ac:dyDescent="0.2">
      <c r="A134" s="111" t="s">
        <v>89</v>
      </c>
      <c r="B134" s="351">
        <v>379.28207733428781</v>
      </c>
      <c r="C134" s="914" t="s">
        <v>959</v>
      </c>
      <c r="D134" s="351" t="s">
        <v>816</v>
      </c>
      <c r="E134" s="263" t="s">
        <v>816</v>
      </c>
      <c r="F134" s="263">
        <v>379.28207733428781</v>
      </c>
      <c r="G134" s="263">
        <v>1896.410386671439</v>
      </c>
      <c r="H134" s="286" t="s">
        <v>460</v>
      </c>
      <c r="J134" s="913"/>
    </row>
    <row r="135" spans="1:10" ht="11.25" customHeight="1" x14ac:dyDescent="0.2">
      <c r="A135" s="134" t="s">
        <v>90</v>
      </c>
      <c r="B135" s="351">
        <v>771.16303781051113</v>
      </c>
      <c r="C135" s="914" t="s">
        <v>959</v>
      </c>
      <c r="D135" s="351" t="s">
        <v>816</v>
      </c>
      <c r="E135" s="263" t="s">
        <v>816</v>
      </c>
      <c r="F135" s="263">
        <v>771.16303781051113</v>
      </c>
      <c r="G135" s="263">
        <v>3855.8151890525555</v>
      </c>
      <c r="H135" s="286" t="s">
        <v>460</v>
      </c>
      <c r="J135" s="913"/>
    </row>
    <row r="136" spans="1:10" ht="11.25" customHeight="1" x14ac:dyDescent="0.2">
      <c r="A136" s="111" t="s">
        <v>420</v>
      </c>
      <c r="B136" s="351">
        <v>0.78214285714285714</v>
      </c>
      <c r="C136" s="914" t="s">
        <v>959</v>
      </c>
      <c r="D136" s="351" t="s">
        <v>816</v>
      </c>
      <c r="E136" s="263" t="s">
        <v>816</v>
      </c>
      <c r="F136" s="263">
        <v>0.78214285714285714</v>
      </c>
      <c r="G136" s="263">
        <v>0.78214285714285714</v>
      </c>
      <c r="H136" s="286" t="s">
        <v>460</v>
      </c>
      <c r="J136" s="913"/>
    </row>
    <row r="137" spans="1:10" ht="11.25" customHeight="1" x14ac:dyDescent="0.2">
      <c r="A137" s="111" t="s">
        <v>291</v>
      </c>
      <c r="B137" s="351">
        <v>817.67394716981141</v>
      </c>
      <c r="C137" s="914" t="s">
        <v>1051</v>
      </c>
      <c r="D137" s="351" t="s">
        <v>816</v>
      </c>
      <c r="E137" s="263" t="s">
        <v>816</v>
      </c>
      <c r="F137" s="263">
        <v>995.28349779551559</v>
      </c>
      <c r="G137" s="263">
        <v>4976.4174889775777</v>
      </c>
      <c r="H137" s="286">
        <v>817.67394716981141</v>
      </c>
      <c r="J137" s="913"/>
    </row>
    <row r="138" spans="1:10" ht="11.25" customHeight="1" x14ac:dyDescent="0.2">
      <c r="A138" s="111" t="s">
        <v>21</v>
      </c>
      <c r="B138" s="351">
        <v>0.47529913041323968</v>
      </c>
      <c r="C138" s="914" t="s">
        <v>1032</v>
      </c>
      <c r="D138" s="351">
        <v>0.47529913041323968</v>
      </c>
      <c r="E138" s="263" t="s">
        <v>816</v>
      </c>
      <c r="F138" s="263" t="s">
        <v>816</v>
      </c>
      <c r="G138" s="263" t="s">
        <v>816</v>
      </c>
      <c r="H138" s="286" t="s">
        <v>460</v>
      </c>
      <c r="J138" s="913"/>
    </row>
    <row r="139" spans="1:10" ht="11.25" customHeight="1" x14ac:dyDescent="0.2">
      <c r="A139" s="111" t="s">
        <v>44</v>
      </c>
      <c r="B139" s="351">
        <v>450.51607169874791</v>
      </c>
      <c r="C139" s="914" t="s">
        <v>959</v>
      </c>
      <c r="D139" s="351" t="s">
        <v>816</v>
      </c>
      <c r="E139" s="263" t="s">
        <v>816</v>
      </c>
      <c r="F139" s="263">
        <v>450.51607169874791</v>
      </c>
      <c r="G139" s="263">
        <v>450.51607169874791</v>
      </c>
      <c r="H139" s="286">
        <v>2008.7716981132075</v>
      </c>
      <c r="J139" s="913"/>
    </row>
    <row r="140" spans="1:10" ht="11.25" customHeight="1" x14ac:dyDescent="0.2">
      <c r="A140" s="111" t="s">
        <v>43</v>
      </c>
      <c r="B140" s="351">
        <v>219.04798534341549</v>
      </c>
      <c r="C140" s="914" t="s">
        <v>959</v>
      </c>
      <c r="D140" s="351" t="s">
        <v>816</v>
      </c>
      <c r="E140" s="263" t="s">
        <v>816</v>
      </c>
      <c r="F140" s="263">
        <v>219.04798534341549</v>
      </c>
      <c r="G140" s="263">
        <v>219.04798534341549</v>
      </c>
      <c r="H140" s="286">
        <v>682.98237735849057</v>
      </c>
      <c r="J140" s="913"/>
    </row>
    <row r="141" spans="1:10" ht="11.25" customHeight="1" x14ac:dyDescent="0.2">
      <c r="A141" s="111" t="s">
        <v>665</v>
      </c>
      <c r="B141" s="351">
        <v>9385.7142857142862</v>
      </c>
      <c r="C141" s="914" t="s">
        <v>959</v>
      </c>
      <c r="D141" s="351" t="s">
        <v>816</v>
      </c>
      <c r="E141" s="263" t="s">
        <v>816</v>
      </c>
      <c r="F141" s="263">
        <v>9385.7142857142862</v>
      </c>
      <c r="G141" s="263">
        <v>9385.7142857142862</v>
      </c>
      <c r="H141" s="286" t="s">
        <v>460</v>
      </c>
      <c r="J141" s="913"/>
    </row>
    <row r="142" spans="1:10" ht="11.25" customHeight="1" x14ac:dyDescent="0.2">
      <c r="A142" s="111" t="s">
        <v>705</v>
      </c>
      <c r="B142" s="351">
        <v>12.423206309478356</v>
      </c>
      <c r="C142" s="914" t="s">
        <v>959</v>
      </c>
      <c r="D142" s="351">
        <v>23.185117967332125</v>
      </c>
      <c r="E142" s="263" t="s">
        <v>816</v>
      </c>
      <c r="F142" s="263">
        <v>12.423206309478356</v>
      </c>
      <c r="G142" s="263">
        <v>62.116031547391785</v>
      </c>
      <c r="H142" s="286" t="s">
        <v>460</v>
      </c>
      <c r="J142" s="913"/>
    </row>
    <row r="143" spans="1:10" ht="11.25" customHeight="1" x14ac:dyDescent="0.2">
      <c r="A143" s="111" t="s">
        <v>706</v>
      </c>
      <c r="B143" s="351">
        <v>639.65388301886787</v>
      </c>
      <c r="C143" s="914" t="s">
        <v>1051</v>
      </c>
      <c r="D143" s="351" t="s">
        <v>816</v>
      </c>
      <c r="E143" s="263" t="s">
        <v>816</v>
      </c>
      <c r="F143" s="263">
        <v>1763.1358445636956</v>
      </c>
      <c r="G143" s="263">
        <v>8815.6792228184786</v>
      </c>
      <c r="H143" s="286">
        <v>639.65388301886787</v>
      </c>
      <c r="J143" s="913"/>
    </row>
    <row r="144" spans="1:10" ht="11.25" customHeight="1" x14ac:dyDescent="0.2">
      <c r="A144" s="111" t="s">
        <v>421</v>
      </c>
      <c r="B144" s="351">
        <v>0.32364531998538026</v>
      </c>
      <c r="C144" s="914" t="s">
        <v>959</v>
      </c>
      <c r="D144" s="351">
        <v>1.2262927395392946</v>
      </c>
      <c r="E144" s="263" t="s">
        <v>816</v>
      </c>
      <c r="F144" s="263">
        <v>0.32364531998538026</v>
      </c>
      <c r="G144" s="263">
        <v>1.6182265999269014</v>
      </c>
      <c r="H144" s="286">
        <v>2160.2214339622642</v>
      </c>
      <c r="J144" s="913"/>
    </row>
    <row r="145" spans="1:10" ht="11.25" customHeight="1" x14ac:dyDescent="0.2">
      <c r="A145" s="111" t="s">
        <v>422</v>
      </c>
      <c r="B145" s="351">
        <v>0.88767733974939533</v>
      </c>
      <c r="C145" s="914" t="s">
        <v>959</v>
      </c>
      <c r="D145" s="351" t="s">
        <v>292</v>
      </c>
      <c r="E145" s="263">
        <v>0.94</v>
      </c>
      <c r="F145" s="263">
        <v>0.88767733974939533</v>
      </c>
      <c r="G145" s="263">
        <v>4.4383866987469762</v>
      </c>
      <c r="H145" s="286">
        <v>691.10178616352209</v>
      </c>
      <c r="J145" s="913"/>
    </row>
    <row r="146" spans="1:10" ht="11.25" customHeight="1" x14ac:dyDescent="0.2">
      <c r="A146" s="111" t="s">
        <v>423</v>
      </c>
      <c r="B146" s="351">
        <v>1264.2735911142927</v>
      </c>
      <c r="C146" s="914" t="s">
        <v>959</v>
      </c>
      <c r="D146" s="351" t="s">
        <v>816</v>
      </c>
      <c r="E146" s="263" t="s">
        <v>816</v>
      </c>
      <c r="F146" s="263">
        <v>1264.2735911142927</v>
      </c>
      <c r="G146" s="263">
        <v>6321.3679555714634</v>
      </c>
      <c r="H146" s="286" t="s">
        <v>460</v>
      </c>
      <c r="J146" s="913"/>
    </row>
    <row r="147" spans="1:10" ht="11.25" customHeight="1" x14ac:dyDescent="0.2">
      <c r="A147" s="111" t="s">
        <v>424</v>
      </c>
      <c r="B147" s="351">
        <v>12.642735911142926</v>
      </c>
      <c r="C147" s="914" t="s">
        <v>959</v>
      </c>
      <c r="D147" s="351">
        <v>47.529972203775202</v>
      </c>
      <c r="E147" s="263" t="s">
        <v>816</v>
      </c>
      <c r="F147" s="263">
        <v>12.642735911142926</v>
      </c>
      <c r="G147" s="263">
        <v>63.213679555714634</v>
      </c>
      <c r="H147" s="286" t="s">
        <v>460</v>
      </c>
      <c r="J147" s="913"/>
    </row>
    <row r="148" spans="1:10" ht="11.25" customHeight="1" x14ac:dyDescent="0.2">
      <c r="A148" s="134" t="s">
        <v>91</v>
      </c>
      <c r="B148" s="351">
        <v>126.42735911142927</v>
      </c>
      <c r="C148" s="914" t="s">
        <v>959</v>
      </c>
      <c r="D148" s="351" t="s">
        <v>816</v>
      </c>
      <c r="E148" s="263" t="s">
        <v>816</v>
      </c>
      <c r="F148" s="263">
        <v>126.42735911142927</v>
      </c>
      <c r="G148" s="263">
        <v>632.13679555714634</v>
      </c>
      <c r="H148" s="286" t="s">
        <v>460</v>
      </c>
      <c r="J148" s="913"/>
    </row>
    <row r="149" spans="1:10" ht="11.25" customHeight="1" x14ac:dyDescent="0.2">
      <c r="A149" s="111" t="s">
        <v>92</v>
      </c>
      <c r="B149" s="351">
        <v>101.14188728914341</v>
      </c>
      <c r="C149" s="914" t="s">
        <v>959</v>
      </c>
      <c r="D149" s="351" t="s">
        <v>816</v>
      </c>
      <c r="E149" s="263" t="s">
        <v>816</v>
      </c>
      <c r="F149" s="263">
        <v>101.14188728914341</v>
      </c>
      <c r="G149" s="263">
        <v>505.70943644571707</v>
      </c>
      <c r="H149" s="286" t="s">
        <v>460</v>
      </c>
      <c r="J149" s="913"/>
    </row>
    <row r="150" spans="1:10" ht="11.25" customHeight="1" x14ac:dyDescent="0.2">
      <c r="A150" s="111" t="s">
        <v>93</v>
      </c>
      <c r="B150" s="351">
        <v>5.029527559055118E-3</v>
      </c>
      <c r="C150" s="914" t="s">
        <v>1034</v>
      </c>
      <c r="D150" s="351">
        <v>2.2412280701754387E-2</v>
      </c>
      <c r="E150" s="263">
        <v>5.029527559055118E-3</v>
      </c>
      <c r="F150" s="263">
        <v>1.0546949942082575</v>
      </c>
      <c r="G150" s="263">
        <v>5.2734749710412876</v>
      </c>
      <c r="H150" s="286">
        <v>1395.5380503144659</v>
      </c>
      <c r="J150" s="913"/>
    </row>
    <row r="151" spans="1:10" ht="11.25" customHeight="1" x14ac:dyDescent="0.2">
      <c r="A151" s="111" t="s">
        <v>94</v>
      </c>
      <c r="B151" s="351">
        <v>0.15845058605710996</v>
      </c>
      <c r="C151" s="914" t="s">
        <v>959</v>
      </c>
      <c r="D151" s="351" t="s">
        <v>816</v>
      </c>
      <c r="E151" s="263" t="s">
        <v>816</v>
      </c>
      <c r="F151" s="263">
        <v>0.15845058605710996</v>
      </c>
      <c r="G151" s="263">
        <v>0.79225293028554977</v>
      </c>
      <c r="H151" s="286">
        <v>311.17425056603776</v>
      </c>
      <c r="J151" s="913"/>
    </row>
    <row r="152" spans="1:10" ht="11.25" customHeight="1" x14ac:dyDescent="0.2">
      <c r="A152" s="111" t="s">
        <v>513</v>
      </c>
      <c r="B152" s="351">
        <v>87.320574162679421</v>
      </c>
      <c r="C152" s="914" t="s">
        <v>1032</v>
      </c>
      <c r="D152" s="351">
        <v>87.320574162679421</v>
      </c>
      <c r="E152" s="263" t="s">
        <v>816</v>
      </c>
      <c r="F152" s="263">
        <v>117.32142857142857</v>
      </c>
      <c r="G152" s="263">
        <v>586.60714285714289</v>
      </c>
      <c r="H152" s="286" t="s">
        <v>460</v>
      </c>
      <c r="J152" s="913"/>
    </row>
    <row r="153" spans="1:10" ht="11.25" customHeight="1" x14ac:dyDescent="0.2">
      <c r="A153" s="134" t="s">
        <v>802</v>
      </c>
      <c r="B153" s="351">
        <v>449.03985437165932</v>
      </c>
      <c r="C153" s="914" t="s">
        <v>959</v>
      </c>
      <c r="D153" s="351" t="s">
        <v>816</v>
      </c>
      <c r="E153" s="263" t="s">
        <v>816</v>
      </c>
      <c r="F153" s="263">
        <v>449.03985437165932</v>
      </c>
      <c r="G153" s="263">
        <v>2245.1992718582965</v>
      </c>
      <c r="H153" s="286" t="s">
        <v>460</v>
      </c>
      <c r="J153" s="913"/>
    </row>
    <row r="154" spans="1:10" ht="11.25" customHeight="1" x14ac:dyDescent="0.2">
      <c r="A154" s="134" t="s">
        <v>514</v>
      </c>
      <c r="B154" s="351">
        <v>31.237531954550995</v>
      </c>
      <c r="C154" s="914" t="s">
        <v>959</v>
      </c>
      <c r="D154" s="351" t="s">
        <v>816</v>
      </c>
      <c r="E154" s="263" t="s">
        <v>816</v>
      </c>
      <c r="F154" s="263">
        <v>31.237531954550995</v>
      </c>
      <c r="G154" s="263">
        <v>156.18765977275498</v>
      </c>
      <c r="H154" s="286" t="s">
        <v>460</v>
      </c>
      <c r="J154" s="913"/>
    </row>
    <row r="155" spans="1:10" ht="11.25" customHeight="1" x14ac:dyDescent="0.2">
      <c r="A155" s="134" t="s">
        <v>516</v>
      </c>
      <c r="B155" s="351">
        <v>7.2694180429212993</v>
      </c>
      <c r="C155" s="914" t="s">
        <v>959</v>
      </c>
      <c r="D155" s="351">
        <v>20.533282208273416</v>
      </c>
      <c r="E155" s="263" t="s">
        <v>816</v>
      </c>
      <c r="F155" s="263">
        <v>7.2694180429212993</v>
      </c>
      <c r="G155" s="263">
        <v>36.347090214606496</v>
      </c>
      <c r="H155" s="286" t="s">
        <v>460</v>
      </c>
      <c r="J155" s="913"/>
    </row>
    <row r="156" spans="1:10" ht="11.25" customHeight="1" x14ac:dyDescent="0.2">
      <c r="A156" s="111" t="s">
        <v>425</v>
      </c>
      <c r="B156" s="351">
        <v>77.999214351185017</v>
      </c>
      <c r="C156" s="914" t="s">
        <v>959</v>
      </c>
      <c r="D156" s="351" t="s">
        <v>816</v>
      </c>
      <c r="E156" s="263" t="s">
        <v>816</v>
      </c>
      <c r="F156" s="263">
        <v>77.999214351185017</v>
      </c>
      <c r="G156" s="263">
        <v>389.99607175592507</v>
      </c>
      <c r="H156" s="286" t="s">
        <v>460</v>
      </c>
      <c r="J156" s="913"/>
    </row>
    <row r="157" spans="1:10" ht="11.25" customHeight="1" x14ac:dyDescent="0.2">
      <c r="A157" s="111" t="s">
        <v>426</v>
      </c>
      <c r="B157" s="351">
        <v>5.8999999999999997E-2</v>
      </c>
      <c r="C157" s="914" t="s">
        <v>1034</v>
      </c>
      <c r="D157" s="351" t="s">
        <v>292</v>
      </c>
      <c r="E157" s="263">
        <v>5.8999999999999997E-2</v>
      </c>
      <c r="F157" s="263">
        <v>14.769270064768918</v>
      </c>
      <c r="G157" s="263">
        <v>73.84635032384459</v>
      </c>
      <c r="H157" s="286">
        <v>3859.8471446540889</v>
      </c>
      <c r="J157" s="913"/>
    </row>
    <row r="158" spans="1:10" ht="11.25" customHeight="1" x14ac:dyDescent="0.2">
      <c r="A158" s="111" t="s">
        <v>427</v>
      </c>
      <c r="B158" s="351">
        <v>129.23345456467081</v>
      </c>
      <c r="C158" s="914" t="s">
        <v>959</v>
      </c>
      <c r="D158" s="351" t="s">
        <v>816</v>
      </c>
      <c r="E158" s="263" t="s">
        <v>816</v>
      </c>
      <c r="F158" s="263">
        <v>129.23345456467081</v>
      </c>
      <c r="G158" s="263">
        <v>646.1672728233541</v>
      </c>
      <c r="H158" s="286">
        <v>259.54240000000004</v>
      </c>
      <c r="J158" s="913"/>
    </row>
    <row r="159" spans="1:10" ht="11.25" customHeight="1" thickBot="1" x14ac:dyDescent="0.25">
      <c r="A159" s="113" t="s">
        <v>428</v>
      </c>
      <c r="B159" s="523">
        <v>4692.8571428571431</v>
      </c>
      <c r="C159" s="915" t="s">
        <v>959</v>
      </c>
      <c r="D159" s="523" t="s">
        <v>816</v>
      </c>
      <c r="E159" s="292" t="s">
        <v>816</v>
      </c>
      <c r="F159" s="292">
        <v>4692.8571428571431</v>
      </c>
      <c r="G159" s="292">
        <v>23464.285714285717</v>
      </c>
      <c r="H159" s="293" t="s">
        <v>460</v>
      </c>
      <c r="J159" s="913"/>
    </row>
    <row r="160" spans="1:10" ht="13.5" thickTop="1" x14ac:dyDescent="0.2">
      <c r="A160" s="123" t="s">
        <v>989</v>
      </c>
      <c r="B160" s="474"/>
      <c r="C160" s="916"/>
      <c r="D160" s="258"/>
      <c r="E160" s="258"/>
      <c r="F160" s="258"/>
      <c r="G160" s="109"/>
      <c r="H160" s="259"/>
    </row>
    <row r="161" spans="1:8" x14ac:dyDescent="0.2">
      <c r="A161" s="65" t="s">
        <v>432</v>
      </c>
      <c r="B161" s="256"/>
      <c r="C161" s="257"/>
      <c r="D161" s="258"/>
      <c r="E161" s="258"/>
      <c r="F161" s="258"/>
      <c r="G161" s="258"/>
      <c r="H161" s="259"/>
    </row>
    <row r="162" spans="1:8" x14ac:dyDescent="0.2">
      <c r="A162" s="255" t="s">
        <v>434</v>
      </c>
      <c r="B162" s="256"/>
      <c r="C162" s="257"/>
      <c r="D162" s="258"/>
      <c r="E162" s="258"/>
      <c r="F162" s="258"/>
      <c r="G162" s="258"/>
      <c r="H162" s="259"/>
    </row>
    <row r="163" spans="1:8" ht="36" customHeight="1" x14ac:dyDescent="0.2">
      <c r="A163" s="952" t="s">
        <v>983</v>
      </c>
      <c r="B163" s="1028"/>
      <c r="C163" s="1028"/>
      <c r="D163" s="1028"/>
      <c r="E163" s="1028"/>
      <c r="F163" s="1028"/>
      <c r="G163" s="1028"/>
      <c r="H163" s="1040"/>
    </row>
    <row r="164" spans="1:8" ht="36.75" customHeight="1" x14ac:dyDescent="0.2">
      <c r="A164" s="960" t="s">
        <v>984</v>
      </c>
      <c r="B164" s="961"/>
      <c r="C164" s="961"/>
      <c r="D164" s="961"/>
      <c r="E164" s="961"/>
      <c r="F164" s="961"/>
      <c r="G164" s="961"/>
      <c r="H164" s="1045"/>
    </row>
    <row r="165" spans="1:8" ht="26.25" customHeight="1" x14ac:dyDescent="0.2">
      <c r="A165" s="960" t="s">
        <v>871</v>
      </c>
      <c r="B165" s="961"/>
      <c r="C165" s="961"/>
      <c r="D165" s="961"/>
      <c r="E165" s="961"/>
      <c r="F165" s="961"/>
      <c r="G165" s="961"/>
      <c r="H165" s="1045"/>
    </row>
    <row r="166" spans="1:8" ht="14.25" customHeight="1" x14ac:dyDescent="0.2">
      <c r="A166" s="960" t="s">
        <v>914</v>
      </c>
      <c r="B166" s="961"/>
      <c r="C166" s="961"/>
      <c r="D166" s="961"/>
      <c r="E166" s="961"/>
      <c r="F166" s="961"/>
      <c r="G166" s="961"/>
      <c r="H166" s="1045"/>
    </row>
    <row r="167" spans="1:8" x14ac:dyDescent="0.2">
      <c r="A167" s="158"/>
      <c r="B167" s="256"/>
      <c r="C167" s="257"/>
      <c r="D167" s="258"/>
      <c r="E167" s="258"/>
      <c r="F167" s="258"/>
      <c r="G167" s="258"/>
      <c r="H167" s="259"/>
    </row>
    <row r="168" spans="1:8" x14ac:dyDescent="0.2">
      <c r="A168" s="66" t="s">
        <v>474</v>
      </c>
      <c r="B168" s="338"/>
      <c r="C168" s="447"/>
      <c r="D168" s="258"/>
      <c r="E168" s="258"/>
      <c r="F168" s="258"/>
      <c r="G168" s="258"/>
      <c r="H168" s="259"/>
    </row>
    <row r="169" spans="1:8" ht="24.75" customHeight="1" x14ac:dyDescent="0.2">
      <c r="A169" s="1046" t="s">
        <v>900</v>
      </c>
      <c r="B169" s="1047"/>
      <c r="C169" s="1047"/>
      <c r="D169" s="1047"/>
      <c r="E169" s="1047"/>
      <c r="F169" s="1047"/>
      <c r="G169" s="1047"/>
      <c r="H169" s="1048"/>
    </row>
    <row r="170" spans="1:8" x14ac:dyDescent="0.2">
      <c r="A170" s="158" t="s">
        <v>685</v>
      </c>
      <c r="B170" s="338"/>
      <c r="C170" s="447"/>
      <c r="D170" s="258"/>
      <c r="E170" s="258"/>
      <c r="F170" s="258"/>
      <c r="G170" s="258"/>
      <c r="H170" s="259"/>
    </row>
    <row r="171" spans="1:8" x14ac:dyDescent="0.2">
      <c r="A171" s="66" t="s">
        <v>899</v>
      </c>
      <c r="B171" s="338"/>
      <c r="C171" s="447"/>
      <c r="D171" s="258"/>
      <c r="E171" s="258"/>
      <c r="F171" s="258"/>
      <c r="G171" s="258"/>
      <c r="H171" s="525"/>
    </row>
    <row r="172" spans="1:8" ht="24.75" customHeight="1" x14ac:dyDescent="0.2">
      <c r="A172" s="1042" t="s">
        <v>912</v>
      </c>
      <c r="B172" s="1043"/>
      <c r="C172" s="1043"/>
      <c r="D172" s="1043"/>
      <c r="E172" s="1043"/>
      <c r="F172" s="1043"/>
      <c r="G172" s="1043"/>
      <c r="H172" s="1044"/>
    </row>
    <row r="173" spans="1:8" x14ac:dyDescent="0.2">
      <c r="A173" s="158" t="s">
        <v>24</v>
      </c>
      <c r="B173" s="338"/>
      <c r="C173" s="447"/>
      <c r="D173" s="258"/>
      <c r="E173" s="258"/>
      <c r="F173" s="258"/>
      <c r="G173" s="258"/>
      <c r="H173" s="259"/>
    </row>
    <row r="174" spans="1:8" ht="13.5" thickBot="1" x14ac:dyDescent="0.25">
      <c r="A174" s="481" t="s">
        <v>896</v>
      </c>
      <c r="B174" s="483"/>
      <c r="C174" s="482"/>
      <c r="D174" s="792"/>
      <c r="E174" s="792"/>
      <c r="F174" s="792"/>
      <c r="G174" s="792"/>
      <c r="H174" s="793"/>
    </row>
    <row r="175" spans="1:8" ht="13.5" thickTop="1" x14ac:dyDescent="0.2">
      <c r="C175" s="419"/>
      <c r="D175" s="130"/>
      <c r="E175" s="130"/>
      <c r="F175" s="130"/>
      <c r="G175" s="130"/>
      <c r="H175" s="130"/>
    </row>
    <row r="176" spans="1:8" x14ac:dyDescent="0.2">
      <c r="C176" s="419"/>
      <c r="D176" s="130"/>
      <c r="E176" s="130"/>
      <c r="F176" s="130"/>
      <c r="G176" s="130"/>
      <c r="H176" s="130"/>
    </row>
    <row r="177" spans="3:8" x14ac:dyDescent="0.2">
      <c r="C177" s="419"/>
      <c r="D177" s="130"/>
      <c r="E177" s="130"/>
      <c r="F177" s="130"/>
      <c r="G177" s="130"/>
      <c r="H177" s="130"/>
    </row>
    <row r="178" spans="3:8" x14ac:dyDescent="0.2">
      <c r="C178" s="419"/>
      <c r="D178" s="130"/>
      <c r="E178" s="130"/>
      <c r="F178" s="130"/>
      <c r="G178" s="130"/>
      <c r="H178" s="130"/>
    </row>
    <row r="179" spans="3:8" x14ac:dyDescent="0.2">
      <c r="C179" s="419"/>
      <c r="D179" s="130"/>
      <c r="E179" s="130"/>
      <c r="F179" s="130"/>
      <c r="G179" s="130"/>
      <c r="H179" s="130"/>
    </row>
    <row r="180" spans="3:8" x14ac:dyDescent="0.2">
      <c r="C180" s="419"/>
      <c r="D180" s="130"/>
      <c r="E180" s="130"/>
      <c r="F180" s="130"/>
      <c r="G180" s="130"/>
      <c r="H180" s="130"/>
    </row>
  </sheetData>
  <sheetProtection algorithmName="SHA-512" hashValue="X1tzXN1UDKSFUaPWfoIIDHAy35WRetEYwY9iSKZGzyGXfcjysdxjl+wyTw04js7F2qHJ0LMfZPb6TWaBowOjkg==" saltValue="XycIUUS5iLAapgfTDsLdQQ==" spinCount="100000" sheet="1" objects="1" scenarios="1"/>
  <mergeCells count="6">
    <mergeCell ref="A172:H172"/>
    <mergeCell ref="A164:H164"/>
    <mergeCell ref="A165:H165"/>
    <mergeCell ref="A163:H163"/>
    <mergeCell ref="A166:H166"/>
    <mergeCell ref="A169:H169"/>
  </mergeCells>
  <phoneticPr fontId="0" type="noConversion"/>
  <printOptions horizontalCentered="1"/>
  <pageMargins left="0.17" right="0.16" top="0.53" bottom="1" header="0.5" footer="0.5"/>
  <pageSetup scale="83" fitToHeight="4" orientation="landscape" r:id="rId1"/>
  <headerFooter alignWithMargins="0">
    <oddFooter>&amp;LHawai'i DOH
Fall 2017&amp;C&amp;8Page &amp;P of &amp;N&amp;R&amp;A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K174"/>
  <sheetViews>
    <sheetView zoomScaleNormal="100" workbookViewId="0">
      <pane ySplit="1905" topLeftCell="A6" activePane="bottomLeft"/>
      <selection activeCell="I16" sqref="I16"/>
      <selection pane="bottomLeft" activeCell="I16" sqref="I16"/>
    </sheetView>
  </sheetViews>
  <sheetFormatPr defaultColWidth="9.140625" defaultRowHeight="12.75" x14ac:dyDescent="0.2"/>
  <cols>
    <col min="1" max="1" width="40.7109375" style="129" customWidth="1"/>
    <col min="2" max="2" width="13.7109375" style="486" customWidth="1"/>
    <col min="3" max="3" width="25.28515625" style="485" customWidth="1"/>
    <col min="4" max="7" width="13.7109375" style="129" customWidth="1"/>
    <col min="8" max="11" width="9" style="122" customWidth="1"/>
    <col min="12" max="16384" width="9.140625" style="129"/>
  </cols>
  <sheetData>
    <row r="1" spans="1:9" ht="31.5" x14ac:dyDescent="0.25">
      <c r="A1" s="226" t="s">
        <v>494</v>
      </c>
      <c r="B1" s="890"/>
      <c r="C1" s="891"/>
      <c r="D1" s="892"/>
      <c r="E1" s="892"/>
      <c r="F1" s="892"/>
      <c r="G1" s="892"/>
    </row>
    <row r="2" spans="1:9" ht="13.5" thickBot="1" x14ac:dyDescent="0.25">
      <c r="A2" s="117"/>
      <c r="B2" s="455"/>
      <c r="C2" s="917"/>
      <c r="D2" s="130"/>
      <c r="E2" s="130"/>
      <c r="F2" s="130"/>
      <c r="G2" s="130"/>
    </row>
    <row r="3" spans="1:9" ht="13.5" thickTop="1" x14ac:dyDescent="0.2">
      <c r="A3" s="127"/>
      <c r="B3" s="894" t="s">
        <v>471</v>
      </c>
      <c r="C3" s="918"/>
      <c r="D3" s="896" t="s">
        <v>260</v>
      </c>
      <c r="E3" s="897" t="s">
        <v>261</v>
      </c>
      <c r="F3" s="898" t="s">
        <v>261</v>
      </c>
      <c r="G3" s="919"/>
    </row>
    <row r="4" spans="1:9" x14ac:dyDescent="0.2">
      <c r="A4" s="495"/>
      <c r="B4" s="547" t="s">
        <v>131</v>
      </c>
      <c r="C4" s="920"/>
      <c r="D4" s="901" t="s">
        <v>299</v>
      </c>
      <c r="E4" s="902" t="s">
        <v>913</v>
      </c>
      <c r="F4" s="903" t="s">
        <v>472</v>
      </c>
      <c r="G4" s="921" t="s">
        <v>473</v>
      </c>
    </row>
    <row r="5" spans="1:9" ht="13.5" thickBot="1" x14ac:dyDescent="0.25">
      <c r="A5" s="905" t="s">
        <v>763</v>
      </c>
      <c r="B5" s="906" t="s">
        <v>766</v>
      </c>
      <c r="C5" s="922" t="s">
        <v>429</v>
      </c>
      <c r="D5" s="908" t="s">
        <v>766</v>
      </c>
      <c r="E5" s="909" t="s">
        <v>766</v>
      </c>
      <c r="F5" s="910" t="s">
        <v>766</v>
      </c>
      <c r="G5" s="923" t="s">
        <v>766</v>
      </c>
    </row>
    <row r="6" spans="1:9" ht="11.25" customHeight="1" x14ac:dyDescent="0.2">
      <c r="A6" s="138" t="s">
        <v>477</v>
      </c>
      <c r="B6" s="347">
        <v>6345.0113798099383</v>
      </c>
      <c r="C6" s="607" t="s">
        <v>959</v>
      </c>
      <c r="D6" s="347" t="s">
        <v>816</v>
      </c>
      <c r="E6" s="281">
        <v>6345.0113798099383</v>
      </c>
      <c r="F6" s="281">
        <v>31725.05689904969</v>
      </c>
      <c r="G6" s="330" t="s">
        <v>460</v>
      </c>
      <c r="I6" s="913"/>
    </row>
    <row r="7" spans="1:9" ht="11.25" customHeight="1" x14ac:dyDescent="0.2">
      <c r="A7" s="111" t="s">
        <v>478</v>
      </c>
      <c r="B7" s="351">
        <v>2544.2968175218016</v>
      </c>
      <c r="C7" s="610" t="s">
        <v>959</v>
      </c>
      <c r="D7" s="351" t="s">
        <v>816</v>
      </c>
      <c r="E7" s="263">
        <v>2544.2968175218016</v>
      </c>
      <c r="F7" s="263">
        <v>12721.484087609007</v>
      </c>
      <c r="G7" s="286" t="s">
        <v>460</v>
      </c>
      <c r="I7" s="913"/>
    </row>
    <row r="8" spans="1:9" ht="11.25" customHeight="1" x14ac:dyDescent="0.2">
      <c r="A8" s="111" t="s">
        <v>479</v>
      </c>
      <c r="B8" s="351">
        <v>115902.89308176102</v>
      </c>
      <c r="C8" s="610" t="s">
        <v>1051</v>
      </c>
      <c r="D8" s="351" t="s">
        <v>816</v>
      </c>
      <c r="E8" s="263">
        <v>123612.62770290938</v>
      </c>
      <c r="F8" s="263">
        <v>618063.13851454691</v>
      </c>
      <c r="G8" s="286">
        <v>115902.89308176102</v>
      </c>
      <c r="I8" s="913"/>
    </row>
    <row r="9" spans="1:9" ht="11.25" customHeight="1" x14ac:dyDescent="0.2">
      <c r="A9" s="111" t="s">
        <v>480</v>
      </c>
      <c r="B9" s="351">
        <v>51.1</v>
      </c>
      <c r="C9" s="610" t="s">
        <v>959</v>
      </c>
      <c r="D9" s="351">
        <v>71.239548492221275</v>
      </c>
      <c r="E9" s="263">
        <v>51.1</v>
      </c>
      <c r="F9" s="263">
        <v>102.2</v>
      </c>
      <c r="G9" s="286" t="s">
        <v>460</v>
      </c>
      <c r="I9" s="913"/>
    </row>
    <row r="10" spans="1:9" ht="11.25" customHeight="1" x14ac:dyDescent="0.2">
      <c r="A10" s="111" t="s">
        <v>133</v>
      </c>
      <c r="B10" s="351">
        <v>1292.5437733621877</v>
      </c>
      <c r="C10" s="610" t="s">
        <v>959</v>
      </c>
      <c r="D10" s="351" t="s">
        <v>816</v>
      </c>
      <c r="E10" s="263">
        <v>1292.5437733621877</v>
      </c>
      <c r="F10" s="263">
        <v>6462.7188668109384</v>
      </c>
      <c r="G10" s="286" t="s">
        <v>460</v>
      </c>
      <c r="I10" s="913"/>
    </row>
    <row r="11" spans="1:9" ht="11.25" customHeight="1" x14ac:dyDescent="0.2">
      <c r="A11" s="134" t="s">
        <v>134</v>
      </c>
      <c r="B11" s="351">
        <v>398.67586559864185</v>
      </c>
      <c r="C11" s="610" t="s">
        <v>959</v>
      </c>
      <c r="D11" s="351" t="s">
        <v>816</v>
      </c>
      <c r="E11" s="263">
        <v>398.67586559864185</v>
      </c>
      <c r="F11" s="263">
        <v>1993.3793279932092</v>
      </c>
      <c r="G11" s="286" t="s">
        <v>460</v>
      </c>
      <c r="I11" s="913"/>
    </row>
    <row r="12" spans="1:9" ht="11.25" customHeight="1" x14ac:dyDescent="0.2">
      <c r="A12" s="134" t="s">
        <v>68</v>
      </c>
      <c r="B12" s="351">
        <v>393.79954524244295</v>
      </c>
      <c r="C12" s="610" t="s">
        <v>959</v>
      </c>
      <c r="D12" s="351" t="s">
        <v>816</v>
      </c>
      <c r="E12" s="263">
        <v>393.79954524244295</v>
      </c>
      <c r="F12" s="263">
        <v>1968.9977262122147</v>
      </c>
      <c r="G12" s="286" t="s">
        <v>460</v>
      </c>
      <c r="I12" s="913"/>
    </row>
    <row r="13" spans="1:9" ht="11.25" customHeight="1" x14ac:dyDescent="0.2">
      <c r="A13" s="111" t="s">
        <v>481</v>
      </c>
      <c r="B13" s="351">
        <v>37085.321927709061</v>
      </c>
      <c r="C13" s="610" t="s">
        <v>959</v>
      </c>
      <c r="D13" s="351" t="s">
        <v>816</v>
      </c>
      <c r="E13" s="263">
        <v>37085.321927709061</v>
      </c>
      <c r="F13" s="263">
        <v>185426.60963854531</v>
      </c>
      <c r="G13" s="286" t="s">
        <v>460</v>
      </c>
      <c r="I13" s="913"/>
    </row>
    <row r="14" spans="1:9" ht="11.25" customHeight="1" x14ac:dyDescent="0.2">
      <c r="A14" s="111" t="s">
        <v>482</v>
      </c>
      <c r="B14" s="351">
        <v>81.760000000000005</v>
      </c>
      <c r="C14" s="610" t="s">
        <v>959</v>
      </c>
      <c r="D14" s="351" t="s">
        <v>816</v>
      </c>
      <c r="E14" s="263">
        <v>81.760000000000005</v>
      </c>
      <c r="F14" s="263">
        <v>408.8</v>
      </c>
      <c r="G14" s="286" t="s">
        <v>460</v>
      </c>
      <c r="I14" s="913"/>
    </row>
    <row r="15" spans="1:9" ht="11.25" customHeight="1" x14ac:dyDescent="0.2">
      <c r="A15" s="111" t="s">
        <v>584</v>
      </c>
      <c r="B15" s="351">
        <v>95</v>
      </c>
      <c r="C15" s="912" t="s">
        <v>979</v>
      </c>
      <c r="D15" s="351">
        <v>169.20572371911405</v>
      </c>
      <c r="E15" s="263">
        <v>271.23061328862445</v>
      </c>
      <c r="F15" s="263">
        <v>271.23061328862445</v>
      </c>
      <c r="G15" s="286" t="s">
        <v>460</v>
      </c>
      <c r="I15" s="913"/>
    </row>
    <row r="16" spans="1:9" ht="11.25" customHeight="1" x14ac:dyDescent="0.2">
      <c r="A16" s="111" t="s">
        <v>69</v>
      </c>
      <c r="B16" s="351">
        <v>8.7418419454447474</v>
      </c>
      <c r="C16" s="610" t="s">
        <v>1032</v>
      </c>
      <c r="D16" s="351">
        <v>8.7418419454447474</v>
      </c>
      <c r="E16" s="263">
        <v>5026.5591186307311</v>
      </c>
      <c r="F16" s="263">
        <v>25132.795593153656</v>
      </c>
      <c r="G16" s="286" t="s">
        <v>460</v>
      </c>
      <c r="I16" s="913"/>
    </row>
    <row r="17" spans="1:9" ht="11.25" customHeight="1" x14ac:dyDescent="0.2">
      <c r="A17" s="111" t="s">
        <v>585</v>
      </c>
      <c r="B17" s="351">
        <v>4286.8794519058247</v>
      </c>
      <c r="C17" s="610" t="s">
        <v>1052</v>
      </c>
      <c r="D17" s="351" t="s">
        <v>816</v>
      </c>
      <c r="E17" s="263">
        <v>38254.678899082573</v>
      </c>
      <c r="F17" s="263">
        <v>191273.39449541288</v>
      </c>
      <c r="G17" s="286" t="s">
        <v>460</v>
      </c>
      <c r="I17" s="913"/>
    </row>
    <row r="18" spans="1:9" ht="11.25" customHeight="1" x14ac:dyDescent="0.2">
      <c r="A18" s="111" t="s">
        <v>964</v>
      </c>
      <c r="B18" s="351">
        <v>7180.7987409010429</v>
      </c>
      <c r="C18" s="610" t="s">
        <v>959</v>
      </c>
      <c r="D18" s="351" t="s">
        <v>816</v>
      </c>
      <c r="E18" s="263">
        <v>7180.7987409010429</v>
      </c>
      <c r="F18" s="263">
        <v>35903.993704505214</v>
      </c>
      <c r="G18" s="286" t="s">
        <v>460</v>
      </c>
      <c r="I18" s="913"/>
    </row>
    <row r="19" spans="1:9" ht="11.25" customHeight="1" x14ac:dyDescent="0.2">
      <c r="A19" s="111" t="s">
        <v>586</v>
      </c>
      <c r="B19" s="351">
        <v>5.2359720686503186</v>
      </c>
      <c r="C19" s="610" t="s">
        <v>1032</v>
      </c>
      <c r="D19" s="351">
        <v>5.2359720686503186</v>
      </c>
      <c r="E19" s="263">
        <v>86.958643435897386</v>
      </c>
      <c r="F19" s="263">
        <v>434.79321717948693</v>
      </c>
      <c r="G19" s="286">
        <v>1874.7154088050313</v>
      </c>
      <c r="I19" s="913"/>
    </row>
    <row r="20" spans="1:9" ht="11.25" customHeight="1" x14ac:dyDescent="0.2">
      <c r="A20" s="111" t="s">
        <v>587</v>
      </c>
      <c r="B20" s="351">
        <v>181.17739448134333</v>
      </c>
      <c r="C20" s="610" t="s">
        <v>1032</v>
      </c>
      <c r="D20" s="351">
        <v>181.17739448134333</v>
      </c>
      <c r="E20" s="263" t="s">
        <v>816</v>
      </c>
      <c r="F20" s="263" t="s">
        <v>816</v>
      </c>
      <c r="G20" s="286" t="s">
        <v>460</v>
      </c>
      <c r="I20" s="913"/>
    </row>
    <row r="21" spans="1:9" ht="11.25" customHeight="1" x14ac:dyDescent="0.2">
      <c r="A21" s="111" t="s">
        <v>588</v>
      </c>
      <c r="B21" s="351">
        <v>14.664742120770216</v>
      </c>
      <c r="C21" s="610" t="s">
        <v>1052</v>
      </c>
      <c r="D21" s="351">
        <v>92.290925024190543</v>
      </c>
      <c r="E21" s="263">
        <v>38.909930699384397</v>
      </c>
      <c r="F21" s="263">
        <v>194.54965349692199</v>
      </c>
      <c r="G21" s="286" t="s">
        <v>460</v>
      </c>
      <c r="I21" s="913"/>
    </row>
    <row r="22" spans="1:9" ht="11.25" customHeight="1" x14ac:dyDescent="0.2">
      <c r="A22" s="111" t="s">
        <v>589</v>
      </c>
      <c r="B22" s="351">
        <v>184.58185004838111</v>
      </c>
      <c r="C22" s="610" t="s">
        <v>1032</v>
      </c>
      <c r="D22" s="351">
        <v>184.58185004838111</v>
      </c>
      <c r="E22" s="263" t="s">
        <v>816</v>
      </c>
      <c r="F22" s="263" t="s">
        <v>816</v>
      </c>
      <c r="G22" s="286" t="s">
        <v>460</v>
      </c>
      <c r="I22" s="913"/>
    </row>
    <row r="23" spans="1:9" ht="11.25" customHeight="1" x14ac:dyDescent="0.2">
      <c r="A23" s="111" t="s">
        <v>590</v>
      </c>
      <c r="B23" s="351">
        <v>5274.1173465306683</v>
      </c>
      <c r="C23" s="610" t="s">
        <v>959</v>
      </c>
      <c r="D23" s="351" t="s">
        <v>816</v>
      </c>
      <c r="E23" s="263">
        <v>5274.1173465306683</v>
      </c>
      <c r="F23" s="263">
        <v>26370.586732653341</v>
      </c>
      <c r="G23" s="286" t="s">
        <v>460</v>
      </c>
      <c r="I23" s="913"/>
    </row>
    <row r="24" spans="1:9" ht="11.25" customHeight="1" x14ac:dyDescent="0.2">
      <c r="A24" s="111" t="s">
        <v>591</v>
      </c>
      <c r="B24" s="351">
        <v>1845.8185004838112</v>
      </c>
      <c r="C24" s="610" t="s">
        <v>1032</v>
      </c>
      <c r="D24" s="351">
        <v>1845.8185004838112</v>
      </c>
      <c r="E24" s="263" t="s">
        <v>816</v>
      </c>
      <c r="F24" s="263" t="s">
        <v>816</v>
      </c>
      <c r="G24" s="286" t="s">
        <v>460</v>
      </c>
      <c r="I24" s="913"/>
    </row>
    <row r="25" spans="1:9" ht="11.25" customHeight="1" x14ac:dyDescent="0.2">
      <c r="A25" s="111" t="s">
        <v>100</v>
      </c>
      <c r="B25" s="351">
        <v>149.71515381693888</v>
      </c>
      <c r="C25" s="610" t="s">
        <v>1052</v>
      </c>
      <c r="D25" s="351">
        <v>6949.6</v>
      </c>
      <c r="E25" s="263">
        <v>401.90457831325301</v>
      </c>
      <c r="F25" s="263">
        <v>2009.5228915662651</v>
      </c>
      <c r="G25" s="286" t="s">
        <v>460</v>
      </c>
      <c r="I25" s="913"/>
    </row>
    <row r="26" spans="1:9" ht="11.25" customHeight="1" x14ac:dyDescent="0.2">
      <c r="A26" s="111" t="s">
        <v>195</v>
      </c>
      <c r="B26" s="351">
        <v>42.697461624953817</v>
      </c>
      <c r="C26" s="610" t="s">
        <v>959</v>
      </c>
      <c r="D26" s="351">
        <v>357.7</v>
      </c>
      <c r="E26" s="263">
        <v>42.697461624953817</v>
      </c>
      <c r="F26" s="263">
        <v>213.48730812476907</v>
      </c>
      <c r="G26" s="286" t="s">
        <v>460</v>
      </c>
      <c r="I26" s="913"/>
    </row>
    <row r="27" spans="1:9" ht="11.25" customHeight="1" x14ac:dyDescent="0.2">
      <c r="A27" s="111" t="s">
        <v>101</v>
      </c>
      <c r="B27" s="351">
        <v>1.0308700248405258</v>
      </c>
      <c r="C27" s="610" t="s">
        <v>1032</v>
      </c>
      <c r="D27" s="351">
        <v>1.0308700248405258</v>
      </c>
      <c r="E27" s="263" t="s">
        <v>816</v>
      </c>
      <c r="F27" s="263" t="s">
        <v>816</v>
      </c>
      <c r="G27" s="286">
        <v>5046.3512704402519</v>
      </c>
      <c r="I27" s="913"/>
    </row>
    <row r="28" spans="1:9" ht="11.25" customHeight="1" x14ac:dyDescent="0.2">
      <c r="A28" s="353" t="s">
        <v>927</v>
      </c>
      <c r="B28" s="351">
        <v>16.104637093774045</v>
      </c>
      <c r="C28" s="610" t="s">
        <v>1032</v>
      </c>
      <c r="D28" s="351">
        <v>16.104637093774045</v>
      </c>
      <c r="E28" s="263">
        <v>2005.495165212322</v>
      </c>
      <c r="F28" s="263">
        <v>10027.475826061611</v>
      </c>
      <c r="G28" s="286">
        <v>793.69004465408796</v>
      </c>
      <c r="I28" s="913"/>
    </row>
    <row r="29" spans="1:9" ht="11.25" customHeight="1" x14ac:dyDescent="0.2">
      <c r="A29" s="111" t="s">
        <v>102</v>
      </c>
      <c r="B29" s="351">
        <v>143.61300700375853</v>
      </c>
      <c r="C29" s="610" t="s">
        <v>1032</v>
      </c>
      <c r="D29" s="351">
        <v>143.61300700375853</v>
      </c>
      <c r="E29" s="263">
        <v>2872.3194963604174</v>
      </c>
      <c r="F29" s="263">
        <v>14361.597481802088</v>
      </c>
      <c r="G29" s="286" t="s">
        <v>460</v>
      </c>
      <c r="I29" s="913"/>
    </row>
    <row r="30" spans="1:9" ht="11.25" customHeight="1" x14ac:dyDescent="0.2">
      <c r="A30" s="111" t="s">
        <v>103</v>
      </c>
      <c r="B30" s="351">
        <v>40809.982872522633</v>
      </c>
      <c r="C30" s="610" t="s">
        <v>959</v>
      </c>
      <c r="D30" s="351" t="s">
        <v>816</v>
      </c>
      <c r="E30" s="263">
        <v>40809.982872522633</v>
      </c>
      <c r="F30" s="263">
        <v>204049.91436261317</v>
      </c>
      <c r="G30" s="286" t="s">
        <v>460</v>
      </c>
      <c r="I30" s="913"/>
    </row>
    <row r="31" spans="1:9" ht="11.25" customHeight="1" x14ac:dyDescent="0.2">
      <c r="A31" s="111" t="s">
        <v>104</v>
      </c>
      <c r="B31" s="351">
        <v>1.3858263375560362</v>
      </c>
      <c r="C31" s="610" t="s">
        <v>1032</v>
      </c>
      <c r="D31" s="351">
        <v>1.3858263375560362</v>
      </c>
      <c r="E31" s="263">
        <v>281.28808381474181</v>
      </c>
      <c r="F31" s="263">
        <v>1406.4404190737091</v>
      </c>
      <c r="G31" s="286">
        <v>932.0059079245284</v>
      </c>
      <c r="I31" s="913"/>
    </row>
    <row r="32" spans="1:9" ht="11.25" customHeight="1" x14ac:dyDescent="0.2">
      <c r="A32" s="111" t="s">
        <v>105</v>
      </c>
      <c r="B32" s="351">
        <v>88.269397294472498</v>
      </c>
      <c r="C32" s="610" t="s">
        <v>1032</v>
      </c>
      <c r="D32" s="351">
        <v>88.269397294472498</v>
      </c>
      <c r="E32" s="263">
        <v>4088</v>
      </c>
      <c r="F32" s="263">
        <v>20440</v>
      </c>
      <c r="G32" s="286" t="s">
        <v>460</v>
      </c>
      <c r="I32" s="913"/>
    </row>
    <row r="33" spans="1:9" ht="11.25" customHeight="1" x14ac:dyDescent="0.2">
      <c r="A33" s="111" t="s">
        <v>106</v>
      </c>
      <c r="B33" s="351">
        <v>6.5169190884865422</v>
      </c>
      <c r="C33" s="610" t="s">
        <v>959</v>
      </c>
      <c r="D33" s="351" t="s">
        <v>816</v>
      </c>
      <c r="E33" s="263">
        <v>6.5169190884865422</v>
      </c>
      <c r="F33" s="263">
        <v>32.584595442432715</v>
      </c>
      <c r="G33" s="286">
        <v>3588.9092830188679</v>
      </c>
      <c r="I33" s="913"/>
    </row>
    <row r="34" spans="1:9" ht="11.25" customHeight="1" x14ac:dyDescent="0.2">
      <c r="A34" s="111" t="s">
        <v>107</v>
      </c>
      <c r="B34" s="351">
        <v>72.278287910347061</v>
      </c>
      <c r="C34" s="610" t="s">
        <v>1052</v>
      </c>
      <c r="D34" s="351">
        <v>9266.1333333333332</v>
      </c>
      <c r="E34" s="263">
        <v>172.27823069774502</v>
      </c>
      <c r="F34" s="263">
        <v>861.39115348872508</v>
      </c>
      <c r="G34" s="286" t="s">
        <v>460</v>
      </c>
      <c r="I34" s="913"/>
    </row>
    <row r="35" spans="1:9" ht="11.25" customHeight="1" x14ac:dyDescent="0.2">
      <c r="A35" s="111" t="s">
        <v>108</v>
      </c>
      <c r="B35" s="351">
        <v>3.095760076584698</v>
      </c>
      <c r="C35" s="610" t="s">
        <v>1032</v>
      </c>
      <c r="D35" s="351">
        <v>3.095760076584698</v>
      </c>
      <c r="E35" s="263">
        <v>122.10748453272953</v>
      </c>
      <c r="F35" s="263">
        <v>610.5374226636477</v>
      </c>
      <c r="G35" s="286">
        <v>453.26214201257858</v>
      </c>
      <c r="I35" s="913"/>
    </row>
    <row r="36" spans="1:9" ht="11.25" customHeight="1" x14ac:dyDescent="0.2">
      <c r="A36" s="111" t="s">
        <v>524</v>
      </c>
      <c r="B36" s="351">
        <v>67.615693819121404</v>
      </c>
      <c r="C36" s="610" t="s">
        <v>1032</v>
      </c>
      <c r="D36" s="351">
        <v>67.615693819121404</v>
      </c>
      <c r="E36" s="263"/>
      <c r="F36" s="263">
        <v>402.67202886617906</v>
      </c>
      <c r="G36" s="286" t="s">
        <v>460</v>
      </c>
      <c r="I36" s="913"/>
    </row>
    <row r="37" spans="1:9" ht="11.25" customHeight="1" x14ac:dyDescent="0.2">
      <c r="A37" s="111" t="s">
        <v>109</v>
      </c>
      <c r="B37" s="351">
        <v>10.05311823726146</v>
      </c>
      <c r="C37" s="610" t="s">
        <v>1032</v>
      </c>
      <c r="D37" s="351">
        <v>10.05311823726146</v>
      </c>
      <c r="E37" s="263">
        <v>574.46389927208338</v>
      </c>
      <c r="F37" s="263">
        <v>2872.3194963604169</v>
      </c>
      <c r="G37" s="286" t="s">
        <v>460</v>
      </c>
      <c r="I37" s="913"/>
    </row>
    <row r="38" spans="1:9" ht="11.25" customHeight="1" x14ac:dyDescent="0.2">
      <c r="A38" s="111" t="s">
        <v>110</v>
      </c>
      <c r="B38" s="351">
        <v>282.70595878673402</v>
      </c>
      <c r="C38" s="610" t="s">
        <v>959</v>
      </c>
      <c r="D38" s="351" t="s">
        <v>816</v>
      </c>
      <c r="E38" s="263">
        <v>282.70595878673402</v>
      </c>
      <c r="F38" s="263">
        <v>1413.5297939336701</v>
      </c>
      <c r="G38" s="286">
        <v>760.94901132075483</v>
      </c>
      <c r="I38" s="913"/>
    </row>
    <row r="39" spans="1:9" ht="11.25" customHeight="1" x14ac:dyDescent="0.2">
      <c r="A39" s="111" t="s">
        <v>669</v>
      </c>
      <c r="B39" s="351">
        <v>2117.4658377358492</v>
      </c>
      <c r="C39" s="610" t="s">
        <v>1051</v>
      </c>
      <c r="D39" s="351" t="s">
        <v>816</v>
      </c>
      <c r="E39" s="263">
        <v>12589.956960348456</v>
      </c>
      <c r="F39" s="263">
        <v>62949.78480174228</v>
      </c>
      <c r="G39" s="286">
        <v>2117.4658377358492</v>
      </c>
      <c r="I39" s="913"/>
    </row>
    <row r="40" spans="1:9" ht="11.25" customHeight="1" x14ac:dyDescent="0.2">
      <c r="A40" s="136" t="s">
        <v>111</v>
      </c>
      <c r="B40" s="351">
        <v>1.4968728792712436</v>
      </c>
      <c r="C40" s="610" t="s">
        <v>1032</v>
      </c>
      <c r="D40" s="351">
        <v>1.4968728792712436</v>
      </c>
      <c r="E40" s="263">
        <v>218.75195434479184</v>
      </c>
      <c r="F40" s="263">
        <v>1093.7597717239591</v>
      </c>
      <c r="G40" s="286">
        <v>2538.5640000000003</v>
      </c>
      <c r="I40" s="913"/>
    </row>
    <row r="41" spans="1:9" ht="11.25" customHeight="1" x14ac:dyDescent="0.2">
      <c r="A41" s="111" t="s">
        <v>670</v>
      </c>
      <c r="B41" s="351">
        <v>102.41058762548339</v>
      </c>
      <c r="C41" s="610" t="s">
        <v>959</v>
      </c>
      <c r="D41" s="351" t="s">
        <v>816</v>
      </c>
      <c r="E41" s="263">
        <v>102.41058762548339</v>
      </c>
      <c r="F41" s="263">
        <v>512.05293812741695</v>
      </c>
      <c r="G41" s="286">
        <v>1316.5454188679244</v>
      </c>
      <c r="I41" s="913"/>
    </row>
    <row r="42" spans="1:9" ht="11.25" customHeight="1" x14ac:dyDescent="0.2">
      <c r="A42" s="111" t="s">
        <v>112</v>
      </c>
      <c r="B42" s="351">
        <v>736.77830519985628</v>
      </c>
      <c r="C42" s="610" t="s">
        <v>959</v>
      </c>
      <c r="D42" s="351" t="s">
        <v>816</v>
      </c>
      <c r="E42" s="263">
        <v>736.77830519985628</v>
      </c>
      <c r="F42" s="263">
        <v>3683.8915259992814</v>
      </c>
      <c r="G42" s="286">
        <v>27437.384023899369</v>
      </c>
      <c r="I42" s="913"/>
    </row>
    <row r="43" spans="1:9" ht="11.25" customHeight="1" x14ac:dyDescent="0.2">
      <c r="A43" s="111" t="s">
        <v>522</v>
      </c>
      <c r="B43" s="351"/>
      <c r="C43" s="914" t="s">
        <v>37</v>
      </c>
      <c r="D43" s="351"/>
      <c r="E43" s="263"/>
      <c r="F43" s="263"/>
      <c r="G43" s="286"/>
      <c r="I43" s="913"/>
    </row>
    <row r="44" spans="1:9" ht="11.25" customHeight="1" x14ac:dyDescent="0.2">
      <c r="A44" s="111" t="s">
        <v>667</v>
      </c>
      <c r="B44" s="351">
        <v>306600</v>
      </c>
      <c r="C44" s="610" t="s">
        <v>959</v>
      </c>
      <c r="D44" s="351" t="s">
        <v>816</v>
      </c>
      <c r="E44" s="263">
        <v>306600</v>
      </c>
      <c r="F44" s="263">
        <v>1533000</v>
      </c>
      <c r="G44" s="286" t="s">
        <v>460</v>
      </c>
      <c r="I44" s="913"/>
    </row>
    <row r="45" spans="1:9" ht="11.25" customHeight="1" x14ac:dyDescent="0.2">
      <c r="A45" s="111" t="s">
        <v>668</v>
      </c>
      <c r="B45" s="351">
        <v>478.34000728066997</v>
      </c>
      <c r="C45" s="610" t="s">
        <v>1052</v>
      </c>
      <c r="D45" s="351">
        <v>556.28587764436827</v>
      </c>
      <c r="E45" s="263">
        <v>610.05998536942218</v>
      </c>
      <c r="F45" s="263">
        <v>3050.2999268471108</v>
      </c>
      <c r="G45" s="286" t="s">
        <v>460</v>
      </c>
      <c r="I45" s="913"/>
    </row>
    <row r="46" spans="1:9" ht="11.25" customHeight="1" x14ac:dyDescent="0.2">
      <c r="A46" s="111" t="s">
        <v>113</v>
      </c>
      <c r="B46" s="351">
        <v>18458.185004838113</v>
      </c>
      <c r="C46" s="610" t="s">
        <v>1032</v>
      </c>
      <c r="D46" s="351">
        <v>18458.185004838113</v>
      </c>
      <c r="E46" s="263" t="s">
        <v>816</v>
      </c>
      <c r="F46" s="263" t="s">
        <v>816</v>
      </c>
      <c r="G46" s="286" t="s">
        <v>460</v>
      </c>
      <c r="I46" s="913"/>
    </row>
    <row r="47" spans="1:9" ht="11.25" customHeight="1" x14ac:dyDescent="0.2">
      <c r="A47" s="111" t="s">
        <v>114</v>
      </c>
      <c r="B47" s="351">
        <v>38.414812408640572</v>
      </c>
      <c r="C47" s="610" t="s">
        <v>1052</v>
      </c>
      <c r="D47" s="351">
        <v>1853.2266666666669</v>
      </c>
      <c r="E47" s="263">
        <v>60.798444714459286</v>
      </c>
      <c r="F47" s="263">
        <v>303.99222357229644</v>
      </c>
      <c r="G47" s="286" t="s">
        <v>460</v>
      </c>
      <c r="I47" s="913"/>
    </row>
    <row r="48" spans="1:9" ht="11.25" customHeight="1" x14ac:dyDescent="0.2">
      <c r="A48" s="111" t="s">
        <v>115</v>
      </c>
      <c r="B48" s="351">
        <v>8176</v>
      </c>
      <c r="C48" s="610" t="s">
        <v>959</v>
      </c>
      <c r="D48" s="351" t="s">
        <v>816</v>
      </c>
      <c r="E48" s="263">
        <v>8176</v>
      </c>
      <c r="F48" s="263">
        <v>40880</v>
      </c>
      <c r="G48" s="286" t="s">
        <v>460</v>
      </c>
      <c r="I48" s="913"/>
    </row>
    <row r="49" spans="1:9" ht="11.25" customHeight="1" x14ac:dyDescent="0.2">
      <c r="A49" s="111" t="s">
        <v>116</v>
      </c>
      <c r="B49" s="351">
        <v>30.406680211554367</v>
      </c>
      <c r="C49" s="610" t="s">
        <v>959</v>
      </c>
      <c r="D49" s="351" t="s">
        <v>816</v>
      </c>
      <c r="E49" s="263">
        <v>30.406680211554367</v>
      </c>
      <c r="F49" s="263">
        <v>152.03340105777184</v>
      </c>
      <c r="G49" s="286" t="s">
        <v>460</v>
      </c>
      <c r="I49" s="913"/>
    </row>
    <row r="50" spans="1:9" ht="11.25" customHeight="1" x14ac:dyDescent="0.2">
      <c r="A50" s="134" t="s">
        <v>70</v>
      </c>
      <c r="B50" s="351">
        <v>24.461577730732195</v>
      </c>
      <c r="C50" s="610" t="s">
        <v>1032</v>
      </c>
      <c r="D50" s="351">
        <v>24.461577730732195</v>
      </c>
      <c r="E50" s="263">
        <v>576.59433222440168</v>
      </c>
      <c r="F50" s="263">
        <v>2882.9716611220083</v>
      </c>
      <c r="G50" s="286" t="s">
        <v>460</v>
      </c>
      <c r="I50" s="913"/>
    </row>
    <row r="51" spans="1:9" ht="11.25" customHeight="1" x14ac:dyDescent="0.2">
      <c r="A51" s="111" t="s">
        <v>71</v>
      </c>
      <c r="B51" s="351">
        <v>4308.4792445406256</v>
      </c>
      <c r="C51" s="610" t="s">
        <v>959</v>
      </c>
      <c r="D51" s="351" t="s">
        <v>816</v>
      </c>
      <c r="E51" s="263">
        <v>4308.4792445406256</v>
      </c>
      <c r="F51" s="263">
        <v>21542.39622270313</v>
      </c>
      <c r="G51" s="286" t="s">
        <v>460</v>
      </c>
      <c r="I51" s="913"/>
    </row>
    <row r="52" spans="1:9" ht="11.25" customHeight="1" x14ac:dyDescent="0.2">
      <c r="A52" s="111" t="s">
        <v>117</v>
      </c>
      <c r="B52" s="351">
        <v>18.458185004838114</v>
      </c>
      <c r="C52" s="610" t="s">
        <v>1032</v>
      </c>
      <c r="D52" s="351">
        <v>18.458185004838114</v>
      </c>
      <c r="E52" s="263" t="s">
        <v>816</v>
      </c>
      <c r="F52" s="263" t="s">
        <v>816</v>
      </c>
      <c r="G52" s="286" t="s">
        <v>460</v>
      </c>
      <c r="I52" s="913"/>
    </row>
    <row r="53" spans="1:9" ht="11.25" customHeight="1" x14ac:dyDescent="0.2">
      <c r="A53" s="111" t="s">
        <v>311</v>
      </c>
      <c r="B53" s="351">
        <v>6.983705961818E-2</v>
      </c>
      <c r="C53" s="610" t="s">
        <v>1032</v>
      </c>
      <c r="D53" s="351">
        <v>6.983705961818E-2</v>
      </c>
      <c r="E53" s="263">
        <v>5.3119217265717023</v>
      </c>
      <c r="F53" s="263">
        <v>26.559608632858513</v>
      </c>
      <c r="G53" s="286">
        <v>979.0010943396228</v>
      </c>
      <c r="I53" s="913"/>
    </row>
    <row r="54" spans="1:9" ht="11.25" customHeight="1" x14ac:dyDescent="0.2">
      <c r="A54" s="111" t="s">
        <v>118</v>
      </c>
      <c r="B54" s="351">
        <v>34.06666666666667</v>
      </c>
      <c r="C54" s="610" t="s">
        <v>1032</v>
      </c>
      <c r="D54" s="351">
        <v>34.06666666666667</v>
      </c>
      <c r="E54" s="263">
        <v>524.75743339678343</v>
      </c>
      <c r="F54" s="263">
        <v>2623.7871669839169</v>
      </c>
      <c r="G54" s="286" t="s">
        <v>460</v>
      </c>
      <c r="I54" s="913"/>
    </row>
    <row r="55" spans="1:9" ht="11.25" customHeight="1" x14ac:dyDescent="0.2">
      <c r="A55" s="111" t="s">
        <v>431</v>
      </c>
      <c r="B55" s="351">
        <v>0.16811490522538372</v>
      </c>
      <c r="C55" s="610" t="s">
        <v>1032</v>
      </c>
      <c r="D55" s="351">
        <v>0.16811490522538372</v>
      </c>
      <c r="E55" s="263">
        <v>70.655602333477233</v>
      </c>
      <c r="F55" s="263">
        <v>353.27801166738618</v>
      </c>
      <c r="G55" s="286" t="s">
        <v>460</v>
      </c>
      <c r="I55" s="913"/>
    </row>
    <row r="56" spans="1:9" ht="11.25" customHeight="1" x14ac:dyDescent="0.2">
      <c r="A56" s="111" t="s">
        <v>119</v>
      </c>
      <c r="B56" s="351">
        <v>376.29790188679249</v>
      </c>
      <c r="C56" s="610" t="s">
        <v>1051</v>
      </c>
      <c r="D56" s="351" t="s">
        <v>816</v>
      </c>
      <c r="E56" s="263">
        <v>1992.2594724990677</v>
      </c>
      <c r="F56" s="263">
        <v>9961.2973624953374</v>
      </c>
      <c r="G56" s="286">
        <v>376.29790188679249</v>
      </c>
      <c r="I56" s="913"/>
    </row>
    <row r="57" spans="1:9" ht="11.25" customHeight="1" x14ac:dyDescent="0.2">
      <c r="A57" s="111" t="s">
        <v>188</v>
      </c>
      <c r="B57" s="351">
        <v>595.41254867924533</v>
      </c>
      <c r="C57" s="610" t="s">
        <v>1051</v>
      </c>
      <c r="D57" s="351" t="s">
        <v>816</v>
      </c>
      <c r="E57" s="263">
        <v>1218.1543075621205</v>
      </c>
      <c r="F57" s="263">
        <v>6090.7715378106022</v>
      </c>
      <c r="G57" s="286">
        <v>595.41254867924533</v>
      </c>
      <c r="I57" s="913"/>
    </row>
    <row r="58" spans="1:9" ht="11.25" customHeight="1" x14ac:dyDescent="0.2">
      <c r="A58" s="111" t="s">
        <v>189</v>
      </c>
      <c r="B58" s="351">
        <v>12.330520179068243</v>
      </c>
      <c r="C58" s="610" t="s">
        <v>1032</v>
      </c>
      <c r="D58" s="351">
        <v>12.330520179068243</v>
      </c>
      <c r="E58" s="263">
        <v>5104.3613909953474</v>
      </c>
      <c r="F58" s="263">
        <v>25521.806954976739</v>
      </c>
      <c r="G58" s="286" t="s">
        <v>460</v>
      </c>
      <c r="I58" s="913"/>
    </row>
    <row r="59" spans="1:9" ht="11.25" customHeight="1" x14ac:dyDescent="0.2">
      <c r="A59" s="111" t="s">
        <v>190</v>
      </c>
      <c r="B59" s="351">
        <v>4.4676456338089734</v>
      </c>
      <c r="C59" s="610" t="s">
        <v>1032</v>
      </c>
      <c r="D59" s="351">
        <v>4.4676456338089734</v>
      </c>
      <c r="E59" s="263" t="s">
        <v>816</v>
      </c>
      <c r="F59" s="263" t="s">
        <v>816</v>
      </c>
      <c r="G59" s="286" t="s">
        <v>460</v>
      </c>
      <c r="I59" s="913"/>
    </row>
    <row r="60" spans="1:9" ht="11.25" customHeight="1" x14ac:dyDescent="0.2">
      <c r="A60" s="111" t="s">
        <v>286</v>
      </c>
      <c r="B60" s="351">
        <v>8.3773081942564875</v>
      </c>
      <c r="C60" s="610" t="s">
        <v>1032</v>
      </c>
      <c r="D60" s="351">
        <v>8.3773081942564875</v>
      </c>
      <c r="E60" s="263" t="s">
        <v>816</v>
      </c>
      <c r="F60" s="263" t="s">
        <v>816</v>
      </c>
      <c r="G60" s="286" t="s">
        <v>460</v>
      </c>
      <c r="I60" s="913"/>
    </row>
    <row r="61" spans="1:9" ht="11.25" customHeight="1" x14ac:dyDescent="0.2">
      <c r="A61" s="111" t="s">
        <v>287</v>
      </c>
      <c r="B61" s="351">
        <v>8.1777563934057085</v>
      </c>
      <c r="C61" s="610" t="s">
        <v>1032</v>
      </c>
      <c r="D61" s="351">
        <v>8.1777563934057085</v>
      </c>
      <c r="E61" s="263" t="s">
        <v>816</v>
      </c>
      <c r="F61" s="263" t="s">
        <v>816</v>
      </c>
      <c r="G61" s="286" t="s">
        <v>460</v>
      </c>
      <c r="I61" s="913"/>
    </row>
    <row r="62" spans="1:9" ht="11.25" customHeight="1" x14ac:dyDescent="0.2">
      <c r="A62" s="111" t="s">
        <v>288</v>
      </c>
      <c r="B62" s="351">
        <v>7.467891885021559</v>
      </c>
      <c r="C62" s="610" t="s">
        <v>1032</v>
      </c>
      <c r="D62" s="351">
        <v>7.467891885021559</v>
      </c>
      <c r="E62" s="263">
        <v>90.685482869139619</v>
      </c>
      <c r="F62" s="263">
        <v>453.42741434569808</v>
      </c>
      <c r="G62" s="286" t="s">
        <v>460</v>
      </c>
      <c r="I62" s="913"/>
    </row>
    <row r="63" spans="1:9" ht="11.25" customHeight="1" x14ac:dyDescent="0.2">
      <c r="A63" s="111" t="s">
        <v>196</v>
      </c>
      <c r="B63" s="351">
        <v>16.731394676112192</v>
      </c>
      <c r="C63" s="610" t="s">
        <v>1032</v>
      </c>
      <c r="D63" s="351">
        <v>16.731394676112192</v>
      </c>
      <c r="E63" s="263">
        <v>1523.4921540187979</v>
      </c>
      <c r="F63" s="263">
        <v>7617.4607700939896</v>
      </c>
      <c r="G63" s="286">
        <v>1685.682837735849</v>
      </c>
      <c r="I63" s="913"/>
    </row>
    <row r="64" spans="1:9" ht="11.25" customHeight="1" x14ac:dyDescent="0.2">
      <c r="A64" s="111" t="s">
        <v>197</v>
      </c>
      <c r="B64" s="351">
        <v>2.1828771853848119</v>
      </c>
      <c r="C64" s="610" t="s">
        <v>1032</v>
      </c>
      <c r="D64" s="351">
        <v>2.1828771853848119</v>
      </c>
      <c r="E64" s="263">
        <v>29.75436289992216</v>
      </c>
      <c r="F64" s="263">
        <v>148.7718144996108</v>
      </c>
      <c r="G64" s="286">
        <v>2981.506415094339</v>
      </c>
      <c r="I64" s="913"/>
    </row>
    <row r="65" spans="1:9" ht="11.25" customHeight="1" x14ac:dyDescent="0.2">
      <c r="A65" s="111" t="s">
        <v>243</v>
      </c>
      <c r="B65" s="351">
        <v>213.84915362021218</v>
      </c>
      <c r="C65" s="610" t="s">
        <v>959</v>
      </c>
      <c r="D65" s="351" t="s">
        <v>816</v>
      </c>
      <c r="E65" s="263">
        <v>213.84915362021218</v>
      </c>
      <c r="F65" s="263">
        <v>1069.245768101061</v>
      </c>
      <c r="G65" s="286">
        <v>1207.9647647798743</v>
      </c>
      <c r="I65" s="913"/>
    </row>
    <row r="66" spans="1:9" ht="11.25" customHeight="1" x14ac:dyDescent="0.2">
      <c r="A66" s="111" t="s">
        <v>244</v>
      </c>
      <c r="B66" s="351">
        <v>18.073024624448728</v>
      </c>
      <c r="C66" s="610" t="s">
        <v>959</v>
      </c>
      <c r="D66" s="351" t="s">
        <v>816</v>
      </c>
      <c r="E66" s="263">
        <v>18.073024624448728</v>
      </c>
      <c r="F66" s="263">
        <v>90.365123122243631</v>
      </c>
      <c r="G66" s="286">
        <v>2370.3051194968548</v>
      </c>
      <c r="I66" s="913"/>
    </row>
    <row r="67" spans="1:9" ht="11.25" customHeight="1" x14ac:dyDescent="0.2">
      <c r="A67" s="111" t="s">
        <v>191</v>
      </c>
      <c r="B67" s="351">
        <v>128.90515854042076</v>
      </c>
      <c r="C67" s="610" t="s">
        <v>959</v>
      </c>
      <c r="D67" s="351" t="s">
        <v>816</v>
      </c>
      <c r="E67" s="263">
        <v>128.90515854042076</v>
      </c>
      <c r="F67" s="263">
        <v>644.52579270210379</v>
      </c>
      <c r="G67" s="286">
        <v>1851.1077232704401</v>
      </c>
      <c r="I67" s="913"/>
    </row>
    <row r="68" spans="1:9" ht="11.25" customHeight="1" x14ac:dyDescent="0.2">
      <c r="A68" s="111" t="s">
        <v>805</v>
      </c>
      <c r="B68" s="351">
        <v>430.84792445406259</v>
      </c>
      <c r="C68" s="610" t="s">
        <v>959</v>
      </c>
      <c r="D68" s="351" t="s">
        <v>816</v>
      </c>
      <c r="E68" s="263">
        <v>430.84792445406259</v>
      </c>
      <c r="F68" s="263">
        <v>2154.2396222703128</v>
      </c>
      <c r="G68" s="286" t="s">
        <v>460</v>
      </c>
      <c r="I68" s="913"/>
    </row>
    <row r="69" spans="1:9" ht="11.25" customHeight="1" x14ac:dyDescent="0.2">
      <c r="A69" s="111" t="s">
        <v>72</v>
      </c>
      <c r="B69" s="351">
        <v>1686.9975734966408</v>
      </c>
      <c r="C69" s="610" t="s">
        <v>959</v>
      </c>
      <c r="D69" s="351" t="s">
        <v>816</v>
      </c>
      <c r="E69" s="263">
        <v>1686.9975734966408</v>
      </c>
      <c r="F69" s="263">
        <v>8434.9878674832034</v>
      </c>
      <c r="G69" s="286" t="s">
        <v>460</v>
      </c>
      <c r="I69" s="913"/>
    </row>
    <row r="70" spans="1:9" ht="11.25" customHeight="1" x14ac:dyDescent="0.2">
      <c r="A70" s="111" t="s">
        <v>806</v>
      </c>
      <c r="B70" s="351">
        <v>11.429195571445257</v>
      </c>
      <c r="C70" s="610" t="s">
        <v>1032</v>
      </c>
      <c r="D70" s="351">
        <v>11.429195571445257</v>
      </c>
      <c r="E70" s="263">
        <v>14.152851429294374</v>
      </c>
      <c r="F70" s="263">
        <v>70.764257146471877</v>
      </c>
      <c r="G70" s="286">
        <v>1363.3675471698114</v>
      </c>
      <c r="I70" s="913"/>
    </row>
    <row r="71" spans="1:9" ht="11.25" customHeight="1" x14ac:dyDescent="0.2">
      <c r="A71" s="111" t="s">
        <v>245</v>
      </c>
      <c r="B71" s="351">
        <v>8.2928959471385344</v>
      </c>
      <c r="C71" s="610" t="s">
        <v>1032</v>
      </c>
      <c r="D71" s="351">
        <v>8.2928959471385344</v>
      </c>
      <c r="E71" s="263">
        <v>66.006521578236033</v>
      </c>
      <c r="F71" s="263">
        <v>330.03260789118019</v>
      </c>
      <c r="G71" s="286">
        <v>1571.9654339622643</v>
      </c>
      <c r="I71" s="913"/>
    </row>
    <row r="72" spans="1:9" ht="11.25" customHeight="1" x14ac:dyDescent="0.2">
      <c r="A72" s="111" t="s">
        <v>807</v>
      </c>
      <c r="B72" s="351">
        <v>28.720919772550289</v>
      </c>
      <c r="C72" s="610" t="s">
        <v>1032</v>
      </c>
      <c r="D72" s="351">
        <v>28.720919772550289</v>
      </c>
      <c r="E72" s="263">
        <v>28.723194963604175</v>
      </c>
      <c r="F72" s="263">
        <v>57.446389927208351</v>
      </c>
      <c r="G72" s="286" t="s">
        <v>460</v>
      </c>
      <c r="I72" s="913"/>
    </row>
    <row r="73" spans="1:9" ht="11.25" customHeight="1" x14ac:dyDescent="0.2">
      <c r="A73" s="111" t="s">
        <v>808</v>
      </c>
      <c r="B73" s="351">
        <v>114892.77985441669</v>
      </c>
      <c r="C73" s="610" t="s">
        <v>959</v>
      </c>
      <c r="D73" s="351" t="s">
        <v>816</v>
      </c>
      <c r="E73" s="263">
        <v>114892.77985441669</v>
      </c>
      <c r="F73" s="263">
        <v>574463.89927208342</v>
      </c>
      <c r="G73" s="286" t="s">
        <v>460</v>
      </c>
      <c r="I73" s="913"/>
    </row>
    <row r="74" spans="1:9" ht="11.25" customHeight="1" x14ac:dyDescent="0.2">
      <c r="A74" s="111" t="s">
        <v>810</v>
      </c>
      <c r="B74" s="351">
        <v>2872.3194963604174</v>
      </c>
      <c r="C74" s="610" t="s">
        <v>959</v>
      </c>
      <c r="D74" s="351" t="s">
        <v>816</v>
      </c>
      <c r="E74" s="263">
        <v>2872.3194963604174</v>
      </c>
      <c r="F74" s="263">
        <v>14361.597481802088</v>
      </c>
      <c r="G74" s="286" t="s">
        <v>460</v>
      </c>
      <c r="I74" s="913"/>
    </row>
    <row r="75" spans="1:9" ht="11.25" customHeight="1" x14ac:dyDescent="0.2">
      <c r="A75" s="111" t="s">
        <v>809</v>
      </c>
      <c r="B75" s="351">
        <v>1000000</v>
      </c>
      <c r="C75" s="610" t="s">
        <v>1053</v>
      </c>
      <c r="D75" s="351" t="s">
        <v>816</v>
      </c>
      <c r="E75" s="263">
        <v>1436159.7481802085</v>
      </c>
      <c r="F75" s="263">
        <v>7180798.7409010427</v>
      </c>
      <c r="G75" s="286" t="s">
        <v>460</v>
      </c>
      <c r="I75" s="913"/>
    </row>
    <row r="76" spans="1:9" ht="11.25" customHeight="1" x14ac:dyDescent="0.2">
      <c r="A76" s="134" t="s">
        <v>73</v>
      </c>
      <c r="B76" s="351">
        <v>14.361597481802086</v>
      </c>
      <c r="C76" s="610" t="s">
        <v>959</v>
      </c>
      <c r="D76" s="351" t="s">
        <v>816</v>
      </c>
      <c r="E76" s="263">
        <v>14.361597481802086</v>
      </c>
      <c r="F76" s="263">
        <v>71.807987409010423</v>
      </c>
      <c r="G76" s="286" t="s">
        <v>460</v>
      </c>
      <c r="I76" s="913"/>
    </row>
    <row r="77" spans="1:9" ht="11.25" customHeight="1" x14ac:dyDescent="0.2">
      <c r="A77" s="111" t="s">
        <v>246</v>
      </c>
      <c r="B77" s="351">
        <v>287.23194963604169</v>
      </c>
      <c r="C77" s="610" t="s">
        <v>959</v>
      </c>
      <c r="D77" s="351" t="s">
        <v>816</v>
      </c>
      <c r="E77" s="263">
        <v>287.23194963604169</v>
      </c>
      <c r="F77" s="263">
        <v>1436.1597481802085</v>
      </c>
      <c r="G77" s="286" t="s">
        <v>460</v>
      </c>
      <c r="I77" s="913"/>
    </row>
    <row r="78" spans="1:9" ht="11.25" customHeight="1" x14ac:dyDescent="0.2">
      <c r="A78" s="134" t="s">
        <v>74</v>
      </c>
      <c r="B78" s="351">
        <v>6.4473138372453089</v>
      </c>
      <c r="C78" s="610" t="s">
        <v>1032</v>
      </c>
      <c r="D78" s="351">
        <v>6.4473138372453089</v>
      </c>
      <c r="E78" s="263">
        <v>285.53372175604915</v>
      </c>
      <c r="F78" s="263">
        <v>1427.6686087802457</v>
      </c>
      <c r="G78" s="286" t="s">
        <v>460</v>
      </c>
      <c r="I78" s="913"/>
    </row>
    <row r="79" spans="1:9" ht="11.25" customHeight="1" x14ac:dyDescent="0.2">
      <c r="A79" s="134" t="s">
        <v>75</v>
      </c>
      <c r="B79" s="351">
        <v>1.3444137531985969</v>
      </c>
      <c r="C79" s="610" t="s">
        <v>1032</v>
      </c>
      <c r="D79" s="351">
        <v>1.3444137531985969</v>
      </c>
      <c r="E79" s="263">
        <v>43.21329920995489</v>
      </c>
      <c r="F79" s="263">
        <v>216.06649604977446</v>
      </c>
      <c r="G79" s="286" t="s">
        <v>460</v>
      </c>
      <c r="I79" s="913"/>
    </row>
    <row r="80" spans="1:9" ht="11.25" customHeight="1" x14ac:dyDescent="0.2">
      <c r="A80" s="111" t="s">
        <v>312</v>
      </c>
      <c r="B80" s="351">
        <v>22.471346523830722</v>
      </c>
      <c r="C80" s="610" t="s">
        <v>1032</v>
      </c>
      <c r="D80" s="351">
        <v>22.471346523830722</v>
      </c>
      <c r="E80" s="263">
        <v>947.92316187871256</v>
      </c>
      <c r="F80" s="263">
        <v>4739.6158093935628</v>
      </c>
      <c r="G80" s="286">
        <v>115637.86163522014</v>
      </c>
      <c r="I80" s="913"/>
    </row>
    <row r="81" spans="1:9" ht="11.25" customHeight="1" x14ac:dyDescent="0.2">
      <c r="A81" s="111" t="s">
        <v>506</v>
      </c>
      <c r="B81" s="351">
        <v>1.5E-3</v>
      </c>
      <c r="C81" s="610" t="s">
        <v>869</v>
      </c>
      <c r="D81" s="351"/>
      <c r="E81" s="263"/>
      <c r="F81" s="263"/>
      <c r="G81" s="286"/>
      <c r="I81" s="913"/>
    </row>
    <row r="82" spans="1:9" ht="11.25" customHeight="1" x14ac:dyDescent="0.2">
      <c r="A82" s="111" t="s">
        <v>76</v>
      </c>
      <c r="B82" s="351">
        <v>287.23194963604169</v>
      </c>
      <c r="C82" s="610" t="s">
        <v>959</v>
      </c>
      <c r="D82" s="351" t="s">
        <v>816</v>
      </c>
      <c r="E82" s="263">
        <v>287.23194963604169</v>
      </c>
      <c r="F82" s="263">
        <v>1436.1597481802085</v>
      </c>
      <c r="G82" s="286" t="s">
        <v>460</v>
      </c>
      <c r="I82" s="913"/>
    </row>
    <row r="83" spans="1:9" ht="11.25" customHeight="1" x14ac:dyDescent="0.2">
      <c r="A83" s="111" t="s">
        <v>295</v>
      </c>
      <c r="B83" s="351">
        <v>1226.4000000000001</v>
      </c>
      <c r="C83" s="610" t="s">
        <v>959</v>
      </c>
      <c r="D83" s="351" t="s">
        <v>816</v>
      </c>
      <c r="E83" s="263">
        <v>1226.4000000000001</v>
      </c>
      <c r="F83" s="263">
        <v>6132</v>
      </c>
      <c r="G83" s="286" t="s">
        <v>460</v>
      </c>
      <c r="I83" s="913"/>
    </row>
    <row r="84" spans="1:9" ht="11.25" customHeight="1" x14ac:dyDescent="0.2">
      <c r="A84" s="111" t="s">
        <v>264</v>
      </c>
      <c r="B84" s="351">
        <v>43.084792445406251</v>
      </c>
      <c r="C84" s="610" t="s">
        <v>959</v>
      </c>
      <c r="D84" s="351" t="s">
        <v>816</v>
      </c>
      <c r="E84" s="263">
        <v>43.084792445406251</v>
      </c>
      <c r="F84" s="263">
        <v>215.42396222703127</v>
      </c>
      <c r="G84" s="286" t="s">
        <v>460</v>
      </c>
      <c r="I84" s="913"/>
    </row>
    <row r="85" spans="1:9" ht="11.25" customHeight="1" x14ac:dyDescent="0.2">
      <c r="A85" s="111" t="s">
        <v>27</v>
      </c>
      <c r="B85" s="351"/>
      <c r="C85" s="914" t="s">
        <v>37</v>
      </c>
      <c r="D85" s="351"/>
      <c r="E85" s="263"/>
      <c r="F85" s="263"/>
      <c r="G85" s="286"/>
      <c r="I85" s="913"/>
    </row>
    <row r="86" spans="1:9" ht="11.25" customHeight="1" x14ac:dyDescent="0.2">
      <c r="A86" s="111" t="s">
        <v>265</v>
      </c>
      <c r="B86" s="351">
        <v>149.18368122131821</v>
      </c>
      <c r="C86" s="610" t="s">
        <v>1052</v>
      </c>
      <c r="D86" s="351">
        <v>272.19626165051363</v>
      </c>
      <c r="E86" s="263">
        <v>4289.4307856122623</v>
      </c>
      <c r="F86" s="263">
        <v>21447.153928061311</v>
      </c>
      <c r="G86" s="286">
        <v>479.48318616352208</v>
      </c>
      <c r="I86" s="913"/>
    </row>
    <row r="87" spans="1:9" ht="11.25" customHeight="1" x14ac:dyDescent="0.2">
      <c r="A87" s="111" t="s">
        <v>266</v>
      </c>
      <c r="B87" s="351">
        <v>5274.1173465306683</v>
      </c>
      <c r="C87" s="610" t="s">
        <v>959</v>
      </c>
      <c r="D87" s="351" t="s">
        <v>816</v>
      </c>
      <c r="E87" s="263">
        <v>5274.1173465306683</v>
      </c>
      <c r="F87" s="263">
        <v>26370.586732653341</v>
      </c>
      <c r="G87" s="286" t="s">
        <v>460</v>
      </c>
      <c r="I87" s="913"/>
    </row>
    <row r="88" spans="1:9" ht="11.25" customHeight="1" x14ac:dyDescent="0.2">
      <c r="A88" s="111" t="s">
        <v>267</v>
      </c>
      <c r="B88" s="351">
        <v>4697.4510503020474</v>
      </c>
      <c r="C88" s="610" t="s">
        <v>959</v>
      </c>
      <c r="D88" s="351" t="s">
        <v>816</v>
      </c>
      <c r="E88" s="263">
        <v>4697.4510503020474</v>
      </c>
      <c r="F88" s="263">
        <v>23487.255251510236</v>
      </c>
      <c r="G88" s="286" t="s">
        <v>460</v>
      </c>
      <c r="I88" s="913"/>
    </row>
    <row r="89" spans="1:9" ht="11.25" customHeight="1" x14ac:dyDescent="0.2">
      <c r="A89" s="111" t="s">
        <v>77</v>
      </c>
      <c r="B89" s="351">
        <v>14361.597481802086</v>
      </c>
      <c r="C89" s="610" t="s">
        <v>959</v>
      </c>
      <c r="D89" s="351" t="s">
        <v>816</v>
      </c>
      <c r="E89" s="263">
        <v>14361.597481802086</v>
      </c>
      <c r="F89" s="263">
        <v>71807.987409010428</v>
      </c>
      <c r="G89" s="286" t="s">
        <v>460</v>
      </c>
      <c r="I89" s="913"/>
    </row>
    <row r="90" spans="1:9" ht="11.25" customHeight="1" x14ac:dyDescent="0.2">
      <c r="A90" s="111" t="s">
        <v>268</v>
      </c>
      <c r="B90" s="351">
        <v>5.6352849619676126</v>
      </c>
      <c r="C90" s="610" t="s">
        <v>1032</v>
      </c>
      <c r="D90" s="351">
        <v>5.6352849619676126</v>
      </c>
      <c r="E90" s="263">
        <v>102.2</v>
      </c>
      <c r="F90" s="263">
        <v>511</v>
      </c>
      <c r="G90" s="286" t="s">
        <v>460</v>
      </c>
      <c r="I90" s="913"/>
    </row>
    <row r="91" spans="1:9" ht="11.25" customHeight="1" x14ac:dyDescent="0.2">
      <c r="A91" s="111" t="s">
        <v>269</v>
      </c>
      <c r="B91" s="351">
        <v>2.6572</v>
      </c>
      <c r="C91" s="610" t="s">
        <v>959</v>
      </c>
      <c r="D91" s="351">
        <v>2.9309179535864551</v>
      </c>
      <c r="E91" s="263">
        <v>2.6572</v>
      </c>
      <c r="F91" s="263">
        <v>13.286</v>
      </c>
      <c r="G91" s="286" t="s">
        <v>460</v>
      </c>
      <c r="I91" s="913"/>
    </row>
    <row r="92" spans="1:9" ht="11.25" customHeight="1" x14ac:dyDescent="0.2">
      <c r="A92" s="111" t="s">
        <v>296</v>
      </c>
      <c r="B92" s="351">
        <v>0.935256936172008</v>
      </c>
      <c r="C92" s="610" t="s">
        <v>1032</v>
      </c>
      <c r="D92" s="351">
        <v>0.935256936172008</v>
      </c>
      <c r="E92" s="263">
        <v>163.52000000000001</v>
      </c>
      <c r="F92" s="263">
        <v>817.6</v>
      </c>
      <c r="G92" s="286" t="s">
        <v>460</v>
      </c>
      <c r="I92" s="913"/>
    </row>
    <row r="93" spans="1:9" ht="11.25" customHeight="1" x14ac:dyDescent="0.2">
      <c r="A93" s="111" t="s">
        <v>270</v>
      </c>
      <c r="B93" s="351">
        <v>5.5288939918514819</v>
      </c>
      <c r="C93" s="610" t="s">
        <v>1032</v>
      </c>
      <c r="D93" s="351">
        <v>5.5288939918514819</v>
      </c>
      <c r="E93" s="263">
        <v>204.4</v>
      </c>
      <c r="F93" s="263">
        <v>1022</v>
      </c>
      <c r="G93" s="286" t="s">
        <v>460</v>
      </c>
      <c r="I93" s="913"/>
    </row>
    <row r="94" spans="1:9" ht="11.25" customHeight="1" x14ac:dyDescent="0.2">
      <c r="A94" s="111" t="s">
        <v>289</v>
      </c>
      <c r="B94" s="351">
        <v>2.2247121157056031</v>
      </c>
      <c r="C94" s="610" t="s">
        <v>1032</v>
      </c>
      <c r="D94" s="351">
        <v>2.2247121157056031</v>
      </c>
      <c r="E94" s="263">
        <v>52.441811141062651</v>
      </c>
      <c r="F94" s="263">
        <v>262.20905570531323</v>
      </c>
      <c r="G94" s="286" t="s">
        <v>460</v>
      </c>
      <c r="I94" s="913"/>
    </row>
    <row r="95" spans="1:9" ht="11.25" customHeight="1" x14ac:dyDescent="0.2">
      <c r="A95" s="111" t="s">
        <v>271</v>
      </c>
      <c r="B95" s="351">
        <v>8.5277719673008239</v>
      </c>
      <c r="C95" s="610" t="s">
        <v>1032</v>
      </c>
      <c r="D95" s="351">
        <v>8.5277719673008239</v>
      </c>
      <c r="E95" s="263">
        <v>87.943663845317246</v>
      </c>
      <c r="F95" s="263">
        <v>439.71831922658623</v>
      </c>
      <c r="G95" s="286" t="s">
        <v>460</v>
      </c>
      <c r="I95" s="913"/>
    </row>
    <row r="96" spans="1:9" ht="11.25" customHeight="1" x14ac:dyDescent="0.2">
      <c r="A96" s="111" t="s">
        <v>78</v>
      </c>
      <c r="B96" s="351">
        <v>4739.3271689946887</v>
      </c>
      <c r="C96" s="610" t="s">
        <v>959</v>
      </c>
      <c r="D96" s="351" t="s">
        <v>816</v>
      </c>
      <c r="E96" s="263">
        <v>4739.3271689946887</v>
      </c>
      <c r="F96" s="263">
        <v>23696.635844973443</v>
      </c>
      <c r="G96" s="286" t="s">
        <v>460</v>
      </c>
      <c r="I96" s="913"/>
    </row>
    <row r="97" spans="1:9" ht="11.25" customHeight="1" x14ac:dyDescent="0.2">
      <c r="A97" s="111" t="s">
        <v>272</v>
      </c>
      <c r="B97" s="351">
        <v>184.58185004838111</v>
      </c>
      <c r="C97" s="610" t="s">
        <v>1032</v>
      </c>
      <c r="D97" s="351">
        <v>184.58185004838111</v>
      </c>
      <c r="E97" s="263" t="s">
        <v>816</v>
      </c>
      <c r="F97" s="263" t="s">
        <v>816</v>
      </c>
      <c r="G97" s="286" t="s">
        <v>460</v>
      </c>
      <c r="I97" s="913"/>
    </row>
    <row r="98" spans="1:9" ht="11.25" customHeight="1" x14ac:dyDescent="0.2">
      <c r="A98" s="111" t="s">
        <v>79</v>
      </c>
      <c r="B98" s="351">
        <v>2116.4459446866235</v>
      </c>
      <c r="C98" s="610" t="s">
        <v>1032</v>
      </c>
      <c r="D98" s="351">
        <v>2116.4459446866235</v>
      </c>
      <c r="E98" s="263">
        <v>28722.848715625569</v>
      </c>
      <c r="F98" s="263">
        <v>143614.24357812785</v>
      </c>
      <c r="G98" s="286" t="s">
        <v>460</v>
      </c>
      <c r="I98" s="913"/>
    </row>
    <row r="99" spans="1:9" ht="11.25" customHeight="1" x14ac:dyDescent="0.2">
      <c r="A99" s="111" t="s">
        <v>273</v>
      </c>
      <c r="B99" s="351">
        <v>800</v>
      </c>
      <c r="C99" s="610" t="s">
        <v>185</v>
      </c>
      <c r="D99" s="351" t="s">
        <v>816</v>
      </c>
      <c r="E99" s="263">
        <v>800</v>
      </c>
      <c r="F99" s="263"/>
      <c r="G99" s="286" t="s">
        <v>460</v>
      </c>
      <c r="I99" s="913"/>
    </row>
    <row r="100" spans="1:9" ht="11.25" customHeight="1" x14ac:dyDescent="0.2">
      <c r="A100" s="111" t="s">
        <v>274</v>
      </c>
      <c r="B100" s="351">
        <v>61.309481216457954</v>
      </c>
      <c r="C100" s="610" t="s">
        <v>959</v>
      </c>
      <c r="D100" s="351" t="s">
        <v>816</v>
      </c>
      <c r="E100" s="263">
        <v>61.309481216457954</v>
      </c>
      <c r="F100" s="263">
        <v>306.54740608228974</v>
      </c>
      <c r="G100" s="286" t="s">
        <v>460</v>
      </c>
      <c r="I100" s="913"/>
    </row>
    <row r="101" spans="1:9" ht="11.25" customHeight="1" x14ac:dyDescent="0.2">
      <c r="A101" s="111" t="s">
        <v>275</v>
      </c>
      <c r="B101" s="351">
        <v>718.07987409010434</v>
      </c>
      <c r="C101" s="610" t="s">
        <v>959</v>
      </c>
      <c r="D101" s="351" t="s">
        <v>816</v>
      </c>
      <c r="E101" s="263">
        <v>718.07987409010434</v>
      </c>
      <c r="F101" s="263">
        <v>3590.3993704505219</v>
      </c>
      <c r="G101" s="286" t="s">
        <v>460</v>
      </c>
      <c r="I101" s="913"/>
    </row>
    <row r="102" spans="1:9" ht="11.25" customHeight="1" x14ac:dyDescent="0.2">
      <c r="A102" s="111" t="s">
        <v>277</v>
      </c>
      <c r="B102" s="351">
        <v>28431.476163522013</v>
      </c>
      <c r="C102" s="610" t="s">
        <v>1051</v>
      </c>
      <c r="D102" s="351" t="s">
        <v>816</v>
      </c>
      <c r="E102" s="263">
        <v>39609.05377502591</v>
      </c>
      <c r="F102" s="263">
        <v>198045.26887512955</v>
      </c>
      <c r="G102" s="286">
        <v>28431.476163522013</v>
      </c>
      <c r="I102" s="913"/>
    </row>
    <row r="103" spans="1:9" ht="11.25" customHeight="1" x14ac:dyDescent="0.2">
      <c r="A103" s="111" t="s">
        <v>278</v>
      </c>
      <c r="B103" s="351">
        <v>3356.5423899371067</v>
      </c>
      <c r="C103" s="610" t="s">
        <v>1051</v>
      </c>
      <c r="D103" s="351" t="s">
        <v>816</v>
      </c>
      <c r="E103" s="263">
        <v>30240.403769831442</v>
      </c>
      <c r="F103" s="263">
        <v>151202.0188491572</v>
      </c>
      <c r="G103" s="286">
        <v>3356.5423899371067</v>
      </c>
      <c r="I103" s="913"/>
    </row>
    <row r="104" spans="1:9" ht="11.25" customHeight="1" x14ac:dyDescent="0.2">
      <c r="A104" s="111" t="s">
        <v>279</v>
      </c>
      <c r="B104" s="351">
        <v>20.440000000000001</v>
      </c>
      <c r="C104" s="610" t="s">
        <v>959</v>
      </c>
      <c r="D104" s="351" t="s">
        <v>816</v>
      </c>
      <c r="E104" s="263">
        <v>20.440000000000001</v>
      </c>
      <c r="F104" s="263">
        <v>102.2</v>
      </c>
      <c r="G104" s="286" t="s">
        <v>460</v>
      </c>
      <c r="I104" s="913"/>
    </row>
    <row r="105" spans="1:9" ht="11.25" customHeight="1" x14ac:dyDescent="0.2">
      <c r="A105" s="111" t="s">
        <v>280</v>
      </c>
      <c r="B105" s="351">
        <v>217.19085303812523</v>
      </c>
      <c r="C105" s="610" t="s">
        <v>1032</v>
      </c>
      <c r="D105" s="351">
        <v>217.19085303812523</v>
      </c>
      <c r="E105" s="263">
        <v>14015.37307135994</v>
      </c>
      <c r="F105" s="263">
        <v>70076.865356799695</v>
      </c>
      <c r="G105" s="286">
        <v>8869.0732075471715</v>
      </c>
      <c r="I105" s="913"/>
    </row>
    <row r="106" spans="1:9" ht="11.25" customHeight="1" x14ac:dyDescent="0.2">
      <c r="A106" s="111" t="s">
        <v>276</v>
      </c>
      <c r="B106" s="351">
        <v>622.2875566540348</v>
      </c>
      <c r="C106" s="610" t="s">
        <v>959</v>
      </c>
      <c r="D106" s="351">
        <v>963.24447347077307</v>
      </c>
      <c r="E106" s="263">
        <v>622.2875566540348</v>
      </c>
      <c r="F106" s="263">
        <v>3111.4377832701739</v>
      </c>
      <c r="G106" s="286">
        <v>3314.8708176100631</v>
      </c>
      <c r="I106" s="913"/>
    </row>
    <row r="107" spans="1:9" ht="11.25" customHeight="1" x14ac:dyDescent="0.2">
      <c r="A107" s="111" t="s">
        <v>502</v>
      </c>
      <c r="B107" s="351">
        <v>452.57845726543417</v>
      </c>
      <c r="C107" s="610" t="s">
        <v>1052</v>
      </c>
      <c r="D107" s="351">
        <v>636.53140389163252</v>
      </c>
      <c r="E107" s="263">
        <v>5796.9643640658314</v>
      </c>
      <c r="F107" s="263">
        <v>28984.821820329158</v>
      </c>
      <c r="G107" s="286" t="s">
        <v>460</v>
      </c>
      <c r="I107" s="913"/>
    </row>
    <row r="108" spans="1:9" ht="11.25" customHeight="1" x14ac:dyDescent="0.2">
      <c r="A108" s="111" t="s">
        <v>503</v>
      </c>
      <c r="B108" s="351">
        <v>331.20538350640555</v>
      </c>
      <c r="C108" s="610" t="s">
        <v>959</v>
      </c>
      <c r="D108" s="351" t="s">
        <v>816</v>
      </c>
      <c r="E108" s="263">
        <v>331.20538350640555</v>
      </c>
      <c r="F108" s="263">
        <v>1656.0269175320277</v>
      </c>
      <c r="G108" s="286" t="s">
        <v>460</v>
      </c>
      <c r="I108" s="913"/>
    </row>
    <row r="109" spans="1:9" ht="11.25" customHeight="1" x14ac:dyDescent="0.2">
      <c r="A109" s="111" t="s">
        <v>409</v>
      </c>
      <c r="B109" s="351">
        <v>1022</v>
      </c>
      <c r="C109" s="610" t="s">
        <v>959</v>
      </c>
      <c r="D109" s="351" t="s">
        <v>816</v>
      </c>
      <c r="E109" s="263">
        <v>1022</v>
      </c>
      <c r="F109" s="263">
        <v>5110</v>
      </c>
      <c r="G109" s="286" t="s">
        <v>460</v>
      </c>
      <c r="I109" s="913"/>
    </row>
    <row r="110" spans="1:9" ht="11.25" customHeight="1" x14ac:dyDescent="0.2">
      <c r="A110" s="111" t="s">
        <v>410</v>
      </c>
      <c r="B110" s="351">
        <v>95.980153793860183</v>
      </c>
      <c r="C110" s="610" t="s">
        <v>1052</v>
      </c>
      <c r="D110" s="351">
        <v>182.23029759403758</v>
      </c>
      <c r="E110" s="263">
        <v>126.40374853522562</v>
      </c>
      <c r="F110" s="263">
        <v>632.01874267612811</v>
      </c>
      <c r="G110" s="286" t="s">
        <v>460</v>
      </c>
      <c r="I110" s="913"/>
    </row>
    <row r="111" spans="1:9" ht="11.25" customHeight="1" x14ac:dyDescent="0.2">
      <c r="A111" s="111" t="s">
        <v>703</v>
      </c>
      <c r="B111" s="351">
        <v>742.84697285356845</v>
      </c>
      <c r="C111" s="610" t="s">
        <v>1052</v>
      </c>
      <c r="D111" s="351" t="s">
        <v>816</v>
      </c>
      <c r="E111" s="263">
        <v>3937.8635886673665</v>
      </c>
      <c r="F111" s="263">
        <v>19689.317943336831</v>
      </c>
      <c r="G111" s="286" t="s">
        <v>460</v>
      </c>
      <c r="I111" s="913"/>
    </row>
    <row r="112" spans="1:9" ht="11.25" customHeight="1" x14ac:dyDescent="0.2">
      <c r="A112" s="134" t="s">
        <v>80</v>
      </c>
      <c r="B112" s="351">
        <v>24.412524032468166</v>
      </c>
      <c r="C112" s="610" t="s">
        <v>1032</v>
      </c>
      <c r="D112" s="351">
        <v>24.412524032468166</v>
      </c>
      <c r="E112" s="263">
        <v>247.57541810159168</v>
      </c>
      <c r="F112" s="263">
        <v>1237.8770905079584</v>
      </c>
      <c r="G112" s="286">
        <v>3048.4437410062897</v>
      </c>
      <c r="I112" s="913"/>
    </row>
    <row r="113" spans="1:9" ht="11.25" customHeight="1" x14ac:dyDescent="0.2">
      <c r="A113" s="134" t="s">
        <v>81</v>
      </c>
      <c r="B113" s="351">
        <v>14.361597481802086</v>
      </c>
      <c r="C113" s="610" t="s">
        <v>959</v>
      </c>
      <c r="D113" s="351">
        <v>118.27197926189952</v>
      </c>
      <c r="E113" s="263">
        <v>14.361597481802086</v>
      </c>
      <c r="F113" s="263">
        <v>71.807987409010423</v>
      </c>
      <c r="G113" s="286" t="s">
        <v>460</v>
      </c>
      <c r="I113" s="913"/>
    </row>
    <row r="114" spans="1:9" ht="11.25" customHeight="1" x14ac:dyDescent="0.2">
      <c r="A114" s="134" t="s">
        <v>82</v>
      </c>
      <c r="B114" s="351">
        <v>13.00727272727273</v>
      </c>
      <c r="C114" s="610" t="s">
        <v>1032</v>
      </c>
      <c r="D114" s="351">
        <v>13.00727272727273</v>
      </c>
      <c r="E114" s="263">
        <v>132.02073599571952</v>
      </c>
      <c r="F114" s="263">
        <v>660.1036799785976</v>
      </c>
      <c r="G114" s="286" t="s">
        <v>460</v>
      </c>
      <c r="I114" s="913"/>
    </row>
    <row r="115" spans="1:9" ht="11.25" customHeight="1" x14ac:dyDescent="0.2">
      <c r="A115" s="134" t="s">
        <v>83</v>
      </c>
      <c r="B115" s="351">
        <v>14.361597481802086</v>
      </c>
      <c r="C115" s="610" t="s">
        <v>959</v>
      </c>
      <c r="D115" s="351" t="s">
        <v>816</v>
      </c>
      <c r="E115" s="263">
        <v>14.361597481802086</v>
      </c>
      <c r="F115" s="263">
        <v>71.807987409010423</v>
      </c>
      <c r="G115" s="286" t="s">
        <v>460</v>
      </c>
      <c r="I115" s="913"/>
    </row>
    <row r="116" spans="1:9" ht="11.25" customHeight="1" x14ac:dyDescent="0.2">
      <c r="A116" s="134" t="s">
        <v>84</v>
      </c>
      <c r="B116" s="351">
        <v>125.66397796576823</v>
      </c>
      <c r="C116" s="610" t="s">
        <v>1032</v>
      </c>
      <c r="D116" s="351">
        <v>125.66397796576823</v>
      </c>
      <c r="E116" s="263">
        <v>574.44658718619007</v>
      </c>
      <c r="F116" s="263">
        <v>2872.2329359309506</v>
      </c>
      <c r="G116" s="286" t="s">
        <v>460</v>
      </c>
      <c r="I116" s="913"/>
    </row>
    <row r="117" spans="1:9" ht="11.25" customHeight="1" x14ac:dyDescent="0.2">
      <c r="A117" s="111" t="s">
        <v>411</v>
      </c>
      <c r="B117" s="351">
        <v>3.4760178787283857</v>
      </c>
      <c r="C117" s="610" t="s">
        <v>1032</v>
      </c>
      <c r="D117" s="351">
        <v>3.4760178787283857</v>
      </c>
      <c r="E117" s="263">
        <v>496.57451047082259</v>
      </c>
      <c r="F117" s="263">
        <v>2482.8725523541129</v>
      </c>
      <c r="G117" s="286" t="s">
        <v>460</v>
      </c>
      <c r="I117" s="913"/>
    </row>
    <row r="118" spans="1:9" ht="11.25" customHeight="1" x14ac:dyDescent="0.2">
      <c r="A118" s="134" t="s">
        <v>85</v>
      </c>
      <c r="B118" s="351">
        <v>287.23194963604169</v>
      </c>
      <c r="C118" s="610" t="s">
        <v>959</v>
      </c>
      <c r="D118" s="351">
        <v>502.6559118630729</v>
      </c>
      <c r="E118" s="263">
        <v>287.23194963604169</v>
      </c>
      <c r="F118" s="263">
        <v>1436.1597481802085</v>
      </c>
      <c r="G118" s="286" t="s">
        <v>460</v>
      </c>
      <c r="I118" s="913"/>
    </row>
    <row r="119" spans="1:9" ht="11.25" customHeight="1" x14ac:dyDescent="0.2">
      <c r="A119" s="111" t="s">
        <v>193</v>
      </c>
      <c r="B119" s="351">
        <v>143.07999999999998</v>
      </c>
      <c r="C119" s="610" t="s">
        <v>959</v>
      </c>
      <c r="D119" s="351" t="s">
        <v>816</v>
      </c>
      <c r="E119" s="263">
        <v>143.07999999999998</v>
      </c>
      <c r="F119" s="263">
        <v>715.39999999999986</v>
      </c>
      <c r="G119" s="286" t="s">
        <v>460</v>
      </c>
      <c r="I119" s="913"/>
    </row>
    <row r="120" spans="1:9" ht="11.25" customHeight="1" x14ac:dyDescent="0.2">
      <c r="A120" s="111" t="s">
        <v>412</v>
      </c>
      <c r="B120" s="351">
        <v>4856.7882177484134</v>
      </c>
      <c r="C120" s="610" t="s">
        <v>959</v>
      </c>
      <c r="D120" s="351" t="s">
        <v>816</v>
      </c>
      <c r="E120" s="263">
        <v>4856.7882177484134</v>
      </c>
      <c r="F120" s="263">
        <v>24283.941088742067</v>
      </c>
      <c r="G120" s="286" t="s">
        <v>460</v>
      </c>
      <c r="I120" s="913"/>
    </row>
    <row r="121" spans="1:9" ht="11.25" customHeight="1" x14ac:dyDescent="0.2">
      <c r="A121" s="111" t="s">
        <v>413</v>
      </c>
      <c r="B121" s="351">
        <v>43077.003180443528</v>
      </c>
      <c r="C121" s="610" t="s">
        <v>959</v>
      </c>
      <c r="D121" s="351" t="s">
        <v>816</v>
      </c>
      <c r="E121" s="263">
        <v>43077.003180443528</v>
      </c>
      <c r="F121" s="263">
        <v>215385.01590221765</v>
      </c>
      <c r="G121" s="286" t="s">
        <v>460</v>
      </c>
      <c r="I121" s="913"/>
    </row>
    <row r="122" spans="1:9" ht="11.25" customHeight="1" x14ac:dyDescent="0.2">
      <c r="A122" s="111" t="s">
        <v>290</v>
      </c>
      <c r="B122" s="351">
        <v>8.5831644722039524</v>
      </c>
      <c r="C122" s="610" t="s">
        <v>1032</v>
      </c>
      <c r="D122" s="351">
        <v>8.5831644722039524</v>
      </c>
      <c r="E122" s="263">
        <v>12.834874690430862</v>
      </c>
      <c r="F122" s="263">
        <v>12.834874690430862</v>
      </c>
      <c r="G122" s="286" t="s">
        <v>460</v>
      </c>
      <c r="I122" s="913"/>
    </row>
    <row r="123" spans="1:9" ht="11.25" customHeight="1" x14ac:dyDescent="0.2">
      <c r="A123" s="111" t="s">
        <v>86</v>
      </c>
      <c r="B123" s="351">
        <v>14361.597481802086</v>
      </c>
      <c r="C123" s="610" t="s">
        <v>959</v>
      </c>
      <c r="D123" s="351" t="s">
        <v>816</v>
      </c>
      <c r="E123" s="263">
        <v>14361.597481802086</v>
      </c>
      <c r="F123" s="263">
        <v>71807.987409010428</v>
      </c>
      <c r="G123" s="286" t="s">
        <v>460</v>
      </c>
      <c r="I123" s="913"/>
    </row>
    <row r="124" spans="1:9" ht="11.25" customHeight="1" x14ac:dyDescent="0.2">
      <c r="A124" s="111" t="s">
        <v>414</v>
      </c>
      <c r="B124" s="351">
        <v>3898.3370735704939</v>
      </c>
      <c r="C124" s="610" t="s">
        <v>959</v>
      </c>
      <c r="D124" s="351" t="s">
        <v>816</v>
      </c>
      <c r="E124" s="263">
        <v>3898.3370735704939</v>
      </c>
      <c r="F124" s="263">
        <v>19491.685367852471</v>
      </c>
      <c r="G124" s="286" t="s">
        <v>460</v>
      </c>
      <c r="I124" s="913"/>
    </row>
    <row r="125" spans="1:9" ht="11.25" customHeight="1" x14ac:dyDescent="0.2">
      <c r="A125" s="111" t="s">
        <v>415</v>
      </c>
      <c r="B125" s="351">
        <v>1021.9561660958169</v>
      </c>
      <c r="C125" s="610" t="s">
        <v>959</v>
      </c>
      <c r="D125" s="351" t="s">
        <v>816</v>
      </c>
      <c r="E125" s="263">
        <v>1021.9561660958169</v>
      </c>
      <c r="F125" s="263">
        <v>5109.7808304790842</v>
      </c>
      <c r="G125" s="286" t="s">
        <v>460</v>
      </c>
      <c r="I125" s="913"/>
    </row>
    <row r="126" spans="1:9" ht="11.25" customHeight="1" x14ac:dyDescent="0.2">
      <c r="A126" s="111" t="s">
        <v>704</v>
      </c>
      <c r="B126" s="351">
        <v>1022</v>
      </c>
      <c r="C126" s="610" t="s">
        <v>959</v>
      </c>
      <c r="D126" s="351" t="s">
        <v>816</v>
      </c>
      <c r="E126" s="263">
        <v>1022</v>
      </c>
      <c r="F126" s="263">
        <v>5110</v>
      </c>
      <c r="G126" s="286" t="s">
        <v>460</v>
      </c>
      <c r="I126" s="913"/>
    </row>
    <row r="127" spans="1:9" ht="11.25" customHeight="1" x14ac:dyDescent="0.2">
      <c r="A127" s="111" t="s">
        <v>87</v>
      </c>
      <c r="B127" s="351">
        <v>16.755197062102432</v>
      </c>
      <c r="C127" s="610" t="s">
        <v>1032</v>
      </c>
      <c r="D127" s="351">
        <v>16.755197062102432</v>
      </c>
      <c r="E127" s="263">
        <v>718.07987409010434</v>
      </c>
      <c r="F127" s="263">
        <v>3590.3993704505219</v>
      </c>
      <c r="G127" s="286" t="s">
        <v>460</v>
      </c>
      <c r="I127" s="913"/>
    </row>
    <row r="128" spans="1:9" ht="11.25" customHeight="1" x14ac:dyDescent="0.2">
      <c r="A128" s="111" t="s">
        <v>416</v>
      </c>
      <c r="B128" s="351">
        <v>867.20140880503141</v>
      </c>
      <c r="C128" s="610" t="s">
        <v>1051</v>
      </c>
      <c r="D128" s="351" t="s">
        <v>816</v>
      </c>
      <c r="E128" s="263">
        <v>7374.2876691979345</v>
      </c>
      <c r="F128" s="263">
        <v>36871.438345989671</v>
      </c>
      <c r="G128" s="286">
        <v>867.20140880503141</v>
      </c>
      <c r="I128" s="913"/>
    </row>
    <row r="129" spans="1:9" ht="11.25" customHeight="1" x14ac:dyDescent="0.2">
      <c r="A129" s="111" t="s">
        <v>88</v>
      </c>
      <c r="B129" s="351">
        <v>1867.0076726342713</v>
      </c>
      <c r="C129" s="610" t="s">
        <v>959</v>
      </c>
      <c r="D129" s="351" t="s">
        <v>816</v>
      </c>
      <c r="E129" s="263">
        <v>1867.0076726342713</v>
      </c>
      <c r="F129" s="263">
        <v>9335.0383631713557</v>
      </c>
      <c r="G129" s="286" t="s">
        <v>460</v>
      </c>
      <c r="I129" s="913"/>
    </row>
    <row r="130" spans="1:9" ht="11.25" customHeight="1" x14ac:dyDescent="0.2">
      <c r="A130" s="111" t="s">
        <v>20</v>
      </c>
      <c r="B130" s="351">
        <v>390.10311996858599</v>
      </c>
      <c r="C130" s="610" t="s">
        <v>1032</v>
      </c>
      <c r="D130" s="351">
        <v>390.10311996858599</v>
      </c>
      <c r="E130" s="263" t="s">
        <v>816</v>
      </c>
      <c r="F130" s="263" t="s">
        <v>816</v>
      </c>
      <c r="G130" s="286">
        <v>322090.86792452831</v>
      </c>
      <c r="I130" s="913"/>
    </row>
    <row r="131" spans="1:9" ht="11.25" customHeight="1" x14ac:dyDescent="0.2">
      <c r="A131" s="111" t="s">
        <v>417</v>
      </c>
      <c r="B131" s="351">
        <v>9.4563816246558794</v>
      </c>
      <c r="C131" s="610" t="s">
        <v>1032</v>
      </c>
      <c r="D131" s="351">
        <v>9.4563816246558794</v>
      </c>
      <c r="E131" s="263">
        <v>592.75310054587794</v>
      </c>
      <c r="F131" s="263">
        <v>2963.7655027293895</v>
      </c>
      <c r="G131" s="286">
        <v>679.56857484276736</v>
      </c>
      <c r="I131" s="913"/>
    </row>
    <row r="132" spans="1:9" ht="11.25" customHeight="1" x14ac:dyDescent="0.2">
      <c r="A132" s="111" t="s">
        <v>418</v>
      </c>
      <c r="B132" s="351">
        <v>2.7918022982763482</v>
      </c>
      <c r="C132" s="610" t="s">
        <v>1032</v>
      </c>
      <c r="D132" s="351">
        <v>2.7918022982763482</v>
      </c>
      <c r="E132" s="263">
        <v>4088</v>
      </c>
      <c r="F132" s="263">
        <v>20440</v>
      </c>
      <c r="G132" s="286">
        <v>1903.1173320754715</v>
      </c>
      <c r="I132" s="913"/>
    </row>
    <row r="133" spans="1:9" ht="11.25" customHeight="1" x14ac:dyDescent="0.2">
      <c r="A133" s="111" t="s">
        <v>419</v>
      </c>
      <c r="B133" s="351">
        <v>4.9742994671385938</v>
      </c>
      <c r="C133" s="610" t="s">
        <v>1032</v>
      </c>
      <c r="D133" s="351">
        <v>4.9742994671385938</v>
      </c>
      <c r="E133" s="263">
        <v>83.829115344482503</v>
      </c>
      <c r="F133" s="263">
        <v>419.1455767224125</v>
      </c>
      <c r="G133" s="286">
        <v>166.02402867924528</v>
      </c>
      <c r="I133" s="913"/>
    </row>
    <row r="134" spans="1:9" ht="11.25" customHeight="1" x14ac:dyDescent="0.2">
      <c r="A134" s="111" t="s">
        <v>89</v>
      </c>
      <c r="B134" s="351">
        <v>4308.4792445406256</v>
      </c>
      <c r="C134" s="610" t="s">
        <v>959</v>
      </c>
      <c r="D134" s="351" t="s">
        <v>816</v>
      </c>
      <c r="E134" s="263">
        <v>4308.4792445406256</v>
      </c>
      <c r="F134" s="263">
        <v>21542.39622270313</v>
      </c>
      <c r="G134" s="286" t="s">
        <v>460</v>
      </c>
      <c r="I134" s="913"/>
    </row>
    <row r="135" spans="1:9" ht="11.25" customHeight="1" x14ac:dyDescent="0.2">
      <c r="A135" s="134" t="s">
        <v>90</v>
      </c>
      <c r="B135" s="351">
        <v>9966.8966399660458</v>
      </c>
      <c r="C135" s="610" t="s">
        <v>959</v>
      </c>
      <c r="D135" s="351" t="s">
        <v>816</v>
      </c>
      <c r="E135" s="263">
        <v>9966.8966399660458</v>
      </c>
      <c r="F135" s="263">
        <v>49834.483199830225</v>
      </c>
      <c r="G135" s="286" t="s">
        <v>460</v>
      </c>
      <c r="I135" s="913"/>
    </row>
    <row r="136" spans="1:9" ht="11.25" customHeight="1" x14ac:dyDescent="0.2">
      <c r="A136" s="111" t="s">
        <v>420</v>
      </c>
      <c r="B136" s="351">
        <v>10.220000000000002</v>
      </c>
      <c r="C136" s="610" t="s">
        <v>959</v>
      </c>
      <c r="D136" s="351" t="s">
        <v>816</v>
      </c>
      <c r="E136" s="263">
        <v>10.220000000000002</v>
      </c>
      <c r="F136" s="263">
        <v>10.220000000000002</v>
      </c>
      <c r="G136" s="286" t="s">
        <v>460</v>
      </c>
      <c r="I136" s="913"/>
    </row>
    <row r="137" spans="1:9" ht="11.25" customHeight="1" x14ac:dyDescent="0.2">
      <c r="A137" s="111" t="s">
        <v>291</v>
      </c>
      <c r="B137" s="351">
        <v>817.67394716981141</v>
      </c>
      <c r="C137" s="610" t="s">
        <v>1051</v>
      </c>
      <c r="D137" s="351" t="s">
        <v>816</v>
      </c>
      <c r="E137" s="263">
        <v>9081.053394317767</v>
      </c>
      <c r="F137" s="263">
        <v>45405.266971588833</v>
      </c>
      <c r="G137" s="286">
        <v>817.67394716981141</v>
      </c>
      <c r="I137" s="913"/>
    </row>
    <row r="138" spans="1:9" ht="11.25" customHeight="1" x14ac:dyDescent="0.2">
      <c r="A138" s="111" t="s">
        <v>21</v>
      </c>
      <c r="B138" s="351">
        <v>1.8277755821778376</v>
      </c>
      <c r="C138" s="610" t="s">
        <v>1032</v>
      </c>
      <c r="D138" s="351">
        <v>1.8277755821778376</v>
      </c>
      <c r="E138" s="263" t="s">
        <v>816</v>
      </c>
      <c r="F138" s="263" t="s">
        <v>816</v>
      </c>
      <c r="G138" s="286" t="s">
        <v>460</v>
      </c>
      <c r="I138" s="913"/>
    </row>
    <row r="139" spans="1:9" ht="11.25" customHeight="1" x14ac:dyDescent="0.2">
      <c r="A139" s="111" t="s">
        <v>44</v>
      </c>
      <c r="B139" s="351">
        <v>2008.7716981132075</v>
      </c>
      <c r="C139" s="610" t="s">
        <v>1051</v>
      </c>
      <c r="D139" s="351" t="s">
        <v>816</v>
      </c>
      <c r="E139" s="263">
        <v>2225.3671740406312</v>
      </c>
      <c r="F139" s="263">
        <v>2225.3671740406312</v>
      </c>
      <c r="G139" s="286">
        <v>2008.7716981132075</v>
      </c>
      <c r="I139" s="913"/>
    </row>
    <row r="140" spans="1:9" ht="11.25" customHeight="1" x14ac:dyDescent="0.2">
      <c r="A140" s="111" t="s">
        <v>43</v>
      </c>
      <c r="B140" s="351">
        <v>682.98237735849057</v>
      </c>
      <c r="C140" s="610" t="s">
        <v>1051</v>
      </c>
      <c r="D140" s="351" t="s">
        <v>816</v>
      </c>
      <c r="E140" s="263">
        <v>1032.7813921824502</v>
      </c>
      <c r="F140" s="263">
        <v>1032.7813921824502</v>
      </c>
      <c r="G140" s="286">
        <v>682.98237735849057</v>
      </c>
      <c r="I140" s="913"/>
    </row>
    <row r="141" spans="1:9" ht="11.25" customHeight="1" x14ac:dyDescent="0.2">
      <c r="A141" s="111" t="s">
        <v>665</v>
      </c>
      <c r="B141" s="351">
        <v>122640</v>
      </c>
      <c r="C141" s="610" t="s">
        <v>959</v>
      </c>
      <c r="D141" s="351" t="s">
        <v>816</v>
      </c>
      <c r="E141" s="263">
        <v>122640</v>
      </c>
      <c r="F141" s="263">
        <v>122640</v>
      </c>
      <c r="G141" s="286" t="s">
        <v>460</v>
      </c>
      <c r="I141" s="913"/>
    </row>
    <row r="142" spans="1:9" ht="11.25" customHeight="1" x14ac:dyDescent="0.2">
      <c r="A142" s="111" t="s">
        <v>705</v>
      </c>
      <c r="B142" s="351">
        <v>55.149507717279597</v>
      </c>
      <c r="C142" s="610" t="s">
        <v>959</v>
      </c>
      <c r="D142" s="351">
        <v>98.675862068965529</v>
      </c>
      <c r="E142" s="263">
        <v>55.149507717279597</v>
      </c>
      <c r="F142" s="263">
        <v>275.74753858639798</v>
      </c>
      <c r="G142" s="286" t="s">
        <v>460</v>
      </c>
      <c r="I142" s="913"/>
    </row>
    <row r="143" spans="1:9" ht="11.25" customHeight="1" x14ac:dyDescent="0.2">
      <c r="A143" s="111" t="s">
        <v>706</v>
      </c>
      <c r="B143" s="351">
        <v>639.65388301886787</v>
      </c>
      <c r="C143" s="610" t="s">
        <v>1051</v>
      </c>
      <c r="D143" s="351" t="s">
        <v>816</v>
      </c>
      <c r="E143" s="263">
        <v>7699.6156362486026</v>
      </c>
      <c r="F143" s="263">
        <v>38498.078181243014</v>
      </c>
      <c r="G143" s="286">
        <v>639.65388301886787</v>
      </c>
      <c r="I143" s="913"/>
    </row>
    <row r="144" spans="1:9" ht="11.25" customHeight="1" x14ac:dyDescent="0.2">
      <c r="A144" s="111" t="s">
        <v>421</v>
      </c>
      <c r="B144" s="351">
        <v>1.3640981267695711</v>
      </c>
      <c r="C144" s="610" t="s">
        <v>959</v>
      </c>
      <c r="D144" s="351">
        <v>5.3418327102567567</v>
      </c>
      <c r="E144" s="263">
        <v>1.3640981267695711</v>
      </c>
      <c r="F144" s="263">
        <v>6.8204906338478555</v>
      </c>
      <c r="G144" s="286">
        <v>2160.2214339622642</v>
      </c>
      <c r="I144" s="913"/>
    </row>
    <row r="145" spans="1:9" ht="11.25" customHeight="1" x14ac:dyDescent="0.2">
      <c r="A145" s="111" t="s">
        <v>422</v>
      </c>
      <c r="B145" s="351">
        <v>4.0393258422069787</v>
      </c>
      <c r="C145" s="610" t="s">
        <v>959</v>
      </c>
      <c r="D145" s="351">
        <v>6.4372083446607737</v>
      </c>
      <c r="E145" s="263">
        <v>4.0393258422069787</v>
      </c>
      <c r="F145" s="263">
        <v>20.196629211034892</v>
      </c>
      <c r="G145" s="286">
        <v>691.10178616352209</v>
      </c>
      <c r="I145" s="913"/>
    </row>
    <row r="146" spans="1:9" ht="11.25" customHeight="1" x14ac:dyDescent="0.2">
      <c r="A146" s="111" t="s">
        <v>423</v>
      </c>
      <c r="B146" s="351">
        <v>14361.597481802086</v>
      </c>
      <c r="C146" s="610" t="s">
        <v>959</v>
      </c>
      <c r="D146" s="351" t="s">
        <v>816</v>
      </c>
      <c r="E146" s="263">
        <v>14361.597481802086</v>
      </c>
      <c r="F146" s="263">
        <v>71807.987409010428</v>
      </c>
      <c r="G146" s="286" t="s">
        <v>460</v>
      </c>
      <c r="I146" s="913"/>
    </row>
    <row r="147" spans="1:9" ht="11.25" customHeight="1" x14ac:dyDescent="0.2">
      <c r="A147" s="111" t="s">
        <v>424</v>
      </c>
      <c r="B147" s="351">
        <v>143.61597481802085</v>
      </c>
      <c r="C147" s="610" t="s">
        <v>959</v>
      </c>
      <c r="D147" s="351">
        <v>182.77775851511745</v>
      </c>
      <c r="E147" s="263">
        <v>143.61597481802085</v>
      </c>
      <c r="F147" s="263">
        <v>718.07987409010423</v>
      </c>
      <c r="G147" s="286" t="s">
        <v>460</v>
      </c>
      <c r="I147" s="913"/>
    </row>
    <row r="148" spans="1:9" ht="11.25" customHeight="1" x14ac:dyDescent="0.2">
      <c r="A148" s="134" t="s">
        <v>91</v>
      </c>
      <c r="B148" s="351">
        <v>1436.1597481802087</v>
      </c>
      <c r="C148" s="610" t="s">
        <v>959</v>
      </c>
      <c r="D148" s="351" t="s">
        <v>816</v>
      </c>
      <c r="E148" s="263">
        <v>1436.1597481802087</v>
      </c>
      <c r="F148" s="263">
        <v>7180.7987409010439</v>
      </c>
      <c r="G148" s="286" t="s">
        <v>460</v>
      </c>
      <c r="I148" s="913"/>
    </row>
    <row r="149" spans="1:9" ht="11.25" customHeight="1" x14ac:dyDescent="0.2">
      <c r="A149" s="111" t="s">
        <v>92</v>
      </c>
      <c r="B149" s="351">
        <v>1148.9277985441668</v>
      </c>
      <c r="C149" s="610" t="s">
        <v>959</v>
      </c>
      <c r="D149" s="351" t="s">
        <v>816</v>
      </c>
      <c r="E149" s="263">
        <v>1148.9277985441668</v>
      </c>
      <c r="F149" s="263">
        <v>5744.6389927208338</v>
      </c>
      <c r="G149" s="286" t="s">
        <v>460</v>
      </c>
      <c r="I149" s="913"/>
    </row>
    <row r="150" spans="1:9" ht="11.25" customHeight="1" x14ac:dyDescent="0.2">
      <c r="A150" s="111" t="s">
        <v>93</v>
      </c>
      <c r="B150" s="351">
        <v>9.5386666666666647E-2</v>
      </c>
      <c r="C150" s="610" t="s">
        <v>1032</v>
      </c>
      <c r="D150" s="351">
        <v>9.5386666666666647E-2</v>
      </c>
      <c r="E150" s="263">
        <v>4.4809718945681691</v>
      </c>
      <c r="F150" s="263">
        <v>22.404859472840847</v>
      </c>
      <c r="G150" s="286">
        <v>1395.5380503144659</v>
      </c>
      <c r="I150" s="913"/>
    </row>
    <row r="151" spans="1:9" ht="11.25" customHeight="1" x14ac:dyDescent="0.2">
      <c r="A151" s="111" t="s">
        <v>94</v>
      </c>
      <c r="B151" s="351">
        <v>0.66702070086018683</v>
      </c>
      <c r="C151" s="610" t="s">
        <v>959</v>
      </c>
      <c r="D151" s="351" t="s">
        <v>816</v>
      </c>
      <c r="E151" s="263">
        <v>0.66702070086018683</v>
      </c>
      <c r="F151" s="263">
        <v>3.3351035043009341</v>
      </c>
      <c r="G151" s="286">
        <v>311.17425056603776</v>
      </c>
      <c r="I151" s="913"/>
    </row>
    <row r="152" spans="1:9" ht="11.25" customHeight="1" x14ac:dyDescent="0.2">
      <c r="A152" s="111" t="s">
        <v>513</v>
      </c>
      <c r="B152" s="351">
        <v>371.63636363636357</v>
      </c>
      <c r="C152" s="610" t="s">
        <v>1032</v>
      </c>
      <c r="D152" s="351">
        <v>371.63636363636357</v>
      </c>
      <c r="E152" s="263">
        <v>1532.9999999999998</v>
      </c>
      <c r="F152" s="263">
        <v>7664.9999999999991</v>
      </c>
      <c r="G152" s="286" t="s">
        <v>460</v>
      </c>
      <c r="I152" s="913"/>
    </row>
    <row r="153" spans="1:9" ht="11.25" customHeight="1" x14ac:dyDescent="0.2">
      <c r="A153" s="134" t="s">
        <v>802</v>
      </c>
      <c r="B153" s="351">
        <v>5675.5937252294389</v>
      </c>
      <c r="C153" s="610" t="s">
        <v>959</v>
      </c>
      <c r="D153" s="351" t="s">
        <v>816</v>
      </c>
      <c r="E153" s="263">
        <v>5675.5937252294389</v>
      </c>
      <c r="F153" s="263">
        <v>28377.968626147194</v>
      </c>
      <c r="G153" s="286" t="s">
        <v>460</v>
      </c>
      <c r="I153" s="913"/>
    </row>
    <row r="154" spans="1:9" ht="11.25" customHeight="1" x14ac:dyDescent="0.2">
      <c r="A154" s="134" t="s">
        <v>514</v>
      </c>
      <c r="B154" s="351">
        <v>407.67845211751757</v>
      </c>
      <c r="C154" s="610" t="s">
        <v>959</v>
      </c>
      <c r="D154" s="351" t="s">
        <v>816</v>
      </c>
      <c r="E154" s="263">
        <v>407.67845211751757</v>
      </c>
      <c r="F154" s="263">
        <v>2038.3922605875878</v>
      </c>
      <c r="G154" s="286" t="s">
        <v>460</v>
      </c>
      <c r="I154" s="913"/>
    </row>
    <row r="155" spans="1:9" ht="11.25" customHeight="1" x14ac:dyDescent="0.2">
      <c r="A155" s="134" t="s">
        <v>516</v>
      </c>
      <c r="B155" s="351">
        <v>84.008785576323277</v>
      </c>
      <c r="C155" s="610" t="s">
        <v>1032</v>
      </c>
      <c r="D155" s="351">
        <v>84.008785576323277</v>
      </c>
      <c r="E155" s="263">
        <v>90.009413117489245</v>
      </c>
      <c r="F155" s="263">
        <v>450.04706558744624</v>
      </c>
      <c r="G155" s="286" t="s">
        <v>460</v>
      </c>
      <c r="I155" s="913"/>
    </row>
    <row r="156" spans="1:9" ht="11.25" customHeight="1" x14ac:dyDescent="0.2">
      <c r="A156" s="111" t="s">
        <v>425</v>
      </c>
      <c r="B156" s="351">
        <v>640.24687347734277</v>
      </c>
      <c r="C156" s="610" t="s">
        <v>1052</v>
      </c>
      <c r="D156" s="351" t="s">
        <v>816</v>
      </c>
      <c r="E156" s="263">
        <v>1013.307411907655</v>
      </c>
      <c r="F156" s="263">
        <v>5066.5370595382756</v>
      </c>
      <c r="G156" s="286" t="s">
        <v>460</v>
      </c>
      <c r="I156" s="913"/>
    </row>
    <row r="157" spans="1:9" ht="11.25" customHeight="1" x14ac:dyDescent="0.2">
      <c r="A157" s="111" t="s">
        <v>426</v>
      </c>
      <c r="B157" s="351">
        <v>1.6699726892433027</v>
      </c>
      <c r="C157" s="610" t="s">
        <v>1032</v>
      </c>
      <c r="D157" s="351">
        <v>1.6699726892433027</v>
      </c>
      <c r="E157" s="263">
        <v>78.875478993601519</v>
      </c>
      <c r="F157" s="263">
        <v>394.37739496800759</v>
      </c>
      <c r="G157" s="286">
        <v>3859.8471446540889</v>
      </c>
      <c r="I157" s="913"/>
    </row>
    <row r="158" spans="1:9" ht="11.25" customHeight="1" x14ac:dyDescent="0.2">
      <c r="A158" s="111" t="s">
        <v>427</v>
      </c>
      <c r="B158" s="351">
        <v>259.54240000000004</v>
      </c>
      <c r="C158" s="610" t="s">
        <v>1051</v>
      </c>
      <c r="D158" s="351" t="s">
        <v>816</v>
      </c>
      <c r="E158" s="263">
        <v>544.30620420712307</v>
      </c>
      <c r="F158" s="263">
        <v>2721.5310210356156</v>
      </c>
      <c r="G158" s="286">
        <v>259.54240000000004</v>
      </c>
      <c r="I158" s="913"/>
    </row>
    <row r="159" spans="1:9" ht="11.25" customHeight="1" thickBot="1" x14ac:dyDescent="0.25">
      <c r="A159" s="113" t="s">
        <v>428</v>
      </c>
      <c r="B159" s="523">
        <v>61320</v>
      </c>
      <c r="C159" s="619" t="s">
        <v>959</v>
      </c>
      <c r="D159" s="523" t="s">
        <v>816</v>
      </c>
      <c r="E159" s="292">
        <v>61320</v>
      </c>
      <c r="F159" s="292">
        <v>306600</v>
      </c>
      <c r="G159" s="293" t="s">
        <v>460</v>
      </c>
      <c r="I159" s="913"/>
    </row>
    <row r="160" spans="1:9" ht="13.5" thickTop="1" x14ac:dyDescent="0.2">
      <c r="A160" s="123" t="s">
        <v>989</v>
      </c>
      <c r="B160" s="474"/>
      <c r="C160" s="924"/>
      <c r="D160" s="258"/>
      <c r="E160" s="258"/>
      <c r="F160" s="443"/>
      <c r="G160" s="259"/>
    </row>
    <row r="161" spans="1:8" x14ac:dyDescent="0.2">
      <c r="A161" s="65" t="s">
        <v>432</v>
      </c>
      <c r="B161" s="256"/>
      <c r="C161" s="631"/>
      <c r="D161" s="258"/>
      <c r="E161" s="258"/>
      <c r="F161" s="109"/>
      <c r="G161" s="259"/>
    </row>
    <row r="162" spans="1:8" ht="48" customHeight="1" x14ac:dyDescent="0.2">
      <c r="A162" s="952" t="s">
        <v>985</v>
      </c>
      <c r="B162" s="955"/>
      <c r="C162" s="955"/>
      <c r="D162" s="955"/>
      <c r="E162" s="955"/>
      <c r="F162" s="955"/>
      <c r="G162" s="956"/>
      <c r="H162" s="297"/>
    </row>
    <row r="163" spans="1:8" ht="39" customHeight="1" x14ac:dyDescent="0.2">
      <c r="A163" s="960" t="s">
        <v>986</v>
      </c>
      <c r="B163" s="955"/>
      <c r="C163" s="955"/>
      <c r="D163" s="955"/>
      <c r="E163" s="955"/>
      <c r="F163" s="955"/>
      <c r="G163" s="956"/>
      <c r="H163" s="925"/>
    </row>
    <row r="164" spans="1:8" ht="25.5" customHeight="1" x14ac:dyDescent="0.2">
      <c r="A164" s="960" t="s">
        <v>870</v>
      </c>
      <c r="B164" s="955"/>
      <c r="C164" s="955"/>
      <c r="D164" s="955"/>
      <c r="E164" s="955"/>
      <c r="F164" s="955"/>
      <c r="G164" s="956"/>
      <c r="H164" s="163"/>
    </row>
    <row r="165" spans="1:8" ht="14.25" customHeight="1" x14ac:dyDescent="0.2">
      <c r="A165" s="960" t="s">
        <v>872</v>
      </c>
      <c r="B165" s="955"/>
      <c r="C165" s="955"/>
      <c r="D165" s="955"/>
      <c r="E165" s="955"/>
      <c r="F165" s="955"/>
      <c r="G165" s="956"/>
      <c r="H165" s="163"/>
    </row>
    <row r="166" spans="1:8" x14ac:dyDescent="0.2">
      <c r="A166" s="65"/>
      <c r="B166" s="256"/>
      <c r="C166" s="631"/>
      <c r="D166" s="258"/>
      <c r="E166" s="258"/>
      <c r="F166" s="109"/>
      <c r="G166" s="259"/>
    </row>
    <row r="167" spans="1:8" x14ac:dyDescent="0.2">
      <c r="A167" s="66" t="s">
        <v>474</v>
      </c>
      <c r="B167" s="338"/>
      <c r="C167" s="447"/>
      <c r="D167" s="258"/>
      <c r="E167" s="258"/>
      <c r="F167" s="258"/>
      <c r="G167" s="259"/>
    </row>
    <row r="168" spans="1:8" ht="24.75" customHeight="1" x14ac:dyDescent="0.2">
      <c r="A168" s="1046" t="s">
        <v>900</v>
      </c>
      <c r="B168" s="953"/>
      <c r="C168" s="953"/>
      <c r="D168" s="953"/>
      <c r="E168" s="953"/>
      <c r="F168" s="953"/>
      <c r="G168" s="954"/>
    </row>
    <row r="169" spans="1:8" x14ac:dyDescent="0.2">
      <c r="A169" s="158" t="s">
        <v>685</v>
      </c>
      <c r="B169" s="338"/>
      <c r="C169" s="447"/>
      <c r="D169" s="258"/>
      <c r="E169" s="258"/>
      <c r="F169" s="258"/>
      <c r="G169" s="259"/>
    </row>
    <row r="170" spans="1:8" ht="12.75" customHeight="1" x14ac:dyDescent="0.2">
      <c r="A170" s="66" t="s">
        <v>899</v>
      </c>
      <c r="B170" s="338"/>
      <c r="C170" s="447"/>
      <c r="D170" s="258"/>
      <c r="E170" s="258"/>
      <c r="F170" s="258"/>
      <c r="G170" s="259"/>
    </row>
    <row r="171" spans="1:8" ht="12.75" customHeight="1" x14ac:dyDescent="0.2">
      <c r="A171" s="479" t="s">
        <v>901</v>
      </c>
      <c r="B171" s="480"/>
      <c r="C171" s="480"/>
      <c r="D171" s="480"/>
      <c r="E171" s="480"/>
      <c r="F171" s="480"/>
      <c r="G171" s="244"/>
    </row>
    <row r="172" spans="1:8" ht="12.75" customHeight="1" x14ac:dyDescent="0.2">
      <c r="A172" s="158" t="s">
        <v>24</v>
      </c>
      <c r="B172" s="338"/>
      <c r="C172" s="447"/>
      <c r="D172" s="258"/>
      <c r="E172" s="258"/>
      <c r="F172" s="258"/>
      <c r="G172" s="259"/>
    </row>
    <row r="173" spans="1:8" ht="13.5" thickBot="1" x14ac:dyDescent="0.25">
      <c r="A173" s="481" t="s">
        <v>891</v>
      </c>
      <c r="B173" s="483"/>
      <c r="C173" s="482"/>
      <c r="D173" s="792"/>
      <c r="E173" s="792"/>
      <c r="F173" s="792"/>
      <c r="G173" s="793"/>
    </row>
    <row r="174" spans="1:8" ht="13.5" thickTop="1" x14ac:dyDescent="0.2">
      <c r="B174" s="477"/>
      <c r="C174" s="926"/>
      <c r="D174" s="487"/>
      <c r="E174" s="487"/>
      <c r="F174" s="487"/>
      <c r="G174" s="487"/>
    </row>
  </sheetData>
  <sheetProtection algorithmName="SHA-512" hashValue="xtcolWo6gYqBGGa2mGza95O8wUJhC7n/R34KS6+pXaYdzkHBtw7RS4Pt+4fz1jNldaX9s1xYf4vksq+WcEe77A==" saltValue="jDQY4+Eq2yqCbolfJvk7VQ==" spinCount="100000" sheet="1" objects="1" scenarios="1"/>
  <mergeCells count="5">
    <mergeCell ref="A163:G163"/>
    <mergeCell ref="A164:G164"/>
    <mergeCell ref="A162:G162"/>
    <mergeCell ref="A165:G165"/>
    <mergeCell ref="A168:G168"/>
  </mergeCells>
  <phoneticPr fontId="0" type="noConversion"/>
  <printOptions horizontalCentered="1"/>
  <pageMargins left="0.17" right="0.16" top="0.53" bottom="1" header="0.5" footer="0.5"/>
  <pageSetup scale="83" fitToHeight="4" orientation="landscape" r:id="rId1"/>
  <headerFooter alignWithMargins="0">
    <oddFooter>&amp;LHawai'i DOH
Fall 2017&amp;C&amp;8Page &amp;P of &amp;N&amp;R&amp;A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I249"/>
  <sheetViews>
    <sheetView showRuler="0" zoomScaleNormal="100" workbookViewId="0">
      <pane ySplit="1950" topLeftCell="A6" activePane="bottomLeft"/>
      <selection activeCell="I16" sqref="I16"/>
      <selection pane="bottomLeft" activeCell="I16" sqref="I16"/>
    </sheetView>
  </sheetViews>
  <sheetFormatPr defaultColWidth="9.140625" defaultRowHeight="12.75" x14ac:dyDescent="0.2"/>
  <cols>
    <col min="1" max="1" width="40.7109375" style="129" customWidth="1"/>
    <col min="2" max="2" width="13.7109375" style="129" customWidth="1"/>
    <col min="3" max="3" width="25.28515625" style="485" customWidth="1"/>
    <col min="4" max="7" width="13.7109375" style="129" customWidth="1"/>
    <col min="8" max="16384" width="9.140625" style="129"/>
  </cols>
  <sheetData>
    <row r="1" spans="1:9" ht="31.5" x14ac:dyDescent="0.25">
      <c r="A1" s="226" t="s">
        <v>132</v>
      </c>
      <c r="B1" s="226"/>
      <c r="C1" s="891"/>
      <c r="D1" s="892"/>
      <c r="E1" s="892"/>
      <c r="F1" s="892"/>
      <c r="G1" s="892"/>
    </row>
    <row r="2" spans="1:9" ht="13.5" thickBot="1" x14ac:dyDescent="0.25">
      <c r="A2" s="117"/>
      <c r="B2" s="117"/>
      <c r="C2" s="454"/>
      <c r="D2" s="130"/>
      <c r="E2" s="130"/>
      <c r="F2" s="130"/>
      <c r="G2" s="130"/>
    </row>
    <row r="3" spans="1:9" ht="13.5" thickTop="1" x14ac:dyDescent="0.2">
      <c r="A3" s="127"/>
      <c r="B3" s="927" t="s">
        <v>471</v>
      </c>
      <c r="C3" s="918"/>
      <c r="D3" s="928" t="s">
        <v>260</v>
      </c>
      <c r="E3" s="897" t="s">
        <v>261</v>
      </c>
      <c r="F3" s="898" t="s">
        <v>261</v>
      </c>
      <c r="G3" s="919"/>
    </row>
    <row r="4" spans="1:9" x14ac:dyDescent="0.2">
      <c r="A4" s="495"/>
      <c r="B4" s="929" t="s">
        <v>131</v>
      </c>
      <c r="C4" s="920"/>
      <c r="D4" s="930" t="s">
        <v>38</v>
      </c>
      <c r="E4" s="902" t="s">
        <v>913</v>
      </c>
      <c r="F4" s="903" t="s">
        <v>472</v>
      </c>
      <c r="G4" s="921" t="s">
        <v>473</v>
      </c>
    </row>
    <row r="5" spans="1:9" ht="13.5" thickBot="1" x14ac:dyDescent="0.25">
      <c r="A5" s="905" t="s">
        <v>763</v>
      </c>
      <c r="B5" s="931" t="s">
        <v>766</v>
      </c>
      <c r="C5" s="922" t="s">
        <v>429</v>
      </c>
      <c r="D5" s="932" t="s">
        <v>766</v>
      </c>
      <c r="E5" s="909" t="s">
        <v>766</v>
      </c>
      <c r="F5" s="910" t="s">
        <v>766</v>
      </c>
      <c r="G5" s="923" t="s">
        <v>766</v>
      </c>
    </row>
    <row r="6" spans="1:9" ht="11.25" customHeight="1" x14ac:dyDescent="0.2">
      <c r="A6" s="138" t="s">
        <v>477</v>
      </c>
      <c r="B6" s="347">
        <v>11770.615675204825</v>
      </c>
      <c r="C6" s="607" t="s">
        <v>959</v>
      </c>
      <c r="D6" s="347" t="s">
        <v>816</v>
      </c>
      <c r="E6" s="281">
        <v>11770.615675204825</v>
      </c>
      <c r="F6" s="281">
        <v>58853.078376024125</v>
      </c>
      <c r="G6" s="330" t="s">
        <v>460</v>
      </c>
      <c r="I6" s="486"/>
    </row>
    <row r="7" spans="1:9" ht="11.25" customHeight="1" x14ac:dyDescent="0.2">
      <c r="A7" s="111" t="s">
        <v>478</v>
      </c>
      <c r="B7" s="351">
        <v>4294.092101643877</v>
      </c>
      <c r="C7" s="610" t="s">
        <v>959</v>
      </c>
      <c r="D7" s="351" t="s">
        <v>816</v>
      </c>
      <c r="E7" s="263">
        <v>4294.092101643877</v>
      </c>
      <c r="F7" s="263">
        <v>21470.460508219385</v>
      </c>
      <c r="G7" s="286" t="s">
        <v>460</v>
      </c>
      <c r="I7" s="486"/>
    </row>
    <row r="8" spans="1:9" ht="11.25" customHeight="1" x14ac:dyDescent="0.2">
      <c r="A8" s="111" t="s">
        <v>479</v>
      </c>
      <c r="B8" s="351">
        <v>115902.89308176102</v>
      </c>
      <c r="C8" s="610" t="s">
        <v>1051</v>
      </c>
      <c r="D8" s="351" t="s">
        <v>816</v>
      </c>
      <c r="E8" s="263">
        <v>232476.24726695259</v>
      </c>
      <c r="F8" s="263">
        <v>1162381.236334763</v>
      </c>
      <c r="G8" s="286">
        <v>115902.89308176102</v>
      </c>
      <c r="I8" s="486"/>
    </row>
    <row r="9" spans="1:9" ht="11.25" customHeight="1" x14ac:dyDescent="0.2">
      <c r="A9" s="111" t="s">
        <v>480</v>
      </c>
      <c r="B9" s="351">
        <v>110.60606060606061</v>
      </c>
      <c r="C9" s="610" t="s">
        <v>959</v>
      </c>
      <c r="D9" s="351">
        <v>487.4409242773084</v>
      </c>
      <c r="E9" s="263">
        <v>110.60606060606061</v>
      </c>
      <c r="F9" s="263">
        <v>221.21212121212122</v>
      </c>
      <c r="G9" s="286" t="s">
        <v>460</v>
      </c>
      <c r="I9" s="486"/>
    </row>
    <row r="10" spans="1:9" ht="11.25" customHeight="1" x14ac:dyDescent="0.2">
      <c r="A10" s="111" t="s">
        <v>133</v>
      </c>
      <c r="B10" s="351">
        <v>2607.1428571428569</v>
      </c>
      <c r="C10" s="610" t="s">
        <v>959</v>
      </c>
      <c r="D10" s="351" t="s">
        <v>816</v>
      </c>
      <c r="E10" s="263">
        <v>2607.1428571428569</v>
      </c>
      <c r="F10" s="263">
        <v>13035.714285714284</v>
      </c>
      <c r="G10" s="286" t="s">
        <v>460</v>
      </c>
      <c r="I10" s="486"/>
    </row>
    <row r="11" spans="1:9" ht="11.25" customHeight="1" x14ac:dyDescent="0.2">
      <c r="A11" s="134" t="s">
        <v>134</v>
      </c>
      <c r="B11" s="351">
        <v>857.71354717424504</v>
      </c>
      <c r="C11" s="610" t="s">
        <v>959</v>
      </c>
      <c r="D11" s="351" t="s">
        <v>816</v>
      </c>
      <c r="E11" s="263">
        <v>857.71354717424504</v>
      </c>
      <c r="F11" s="263">
        <v>4288.5677358712255</v>
      </c>
      <c r="G11" s="286" t="s">
        <v>460</v>
      </c>
      <c r="I11" s="486"/>
    </row>
    <row r="12" spans="1:9" ht="11.25" customHeight="1" x14ac:dyDescent="0.2">
      <c r="A12" s="134" t="s">
        <v>68</v>
      </c>
      <c r="B12" s="351">
        <v>844.76074755540117</v>
      </c>
      <c r="C12" s="610" t="s">
        <v>959</v>
      </c>
      <c r="D12" s="351" t="s">
        <v>816</v>
      </c>
      <c r="E12" s="263">
        <v>844.76074755540117</v>
      </c>
      <c r="F12" s="263">
        <v>4223.8037377770061</v>
      </c>
      <c r="G12" s="286" t="s">
        <v>460</v>
      </c>
      <c r="I12" s="486"/>
    </row>
    <row r="13" spans="1:9" ht="11.25" customHeight="1" x14ac:dyDescent="0.2">
      <c r="A13" s="111" t="s">
        <v>481</v>
      </c>
      <c r="B13" s="351">
        <v>71816.337309139941</v>
      </c>
      <c r="C13" s="610" t="s">
        <v>959</v>
      </c>
      <c r="D13" s="351" t="s">
        <v>816</v>
      </c>
      <c r="E13" s="263">
        <v>71816.337309139941</v>
      </c>
      <c r="F13" s="263">
        <v>359081.68654569972</v>
      </c>
      <c r="G13" s="286" t="s">
        <v>460</v>
      </c>
      <c r="I13" s="486"/>
    </row>
    <row r="14" spans="1:9" ht="11.25" customHeight="1" x14ac:dyDescent="0.2">
      <c r="A14" s="111" t="s">
        <v>482</v>
      </c>
      <c r="B14" s="351">
        <v>176.96969696969697</v>
      </c>
      <c r="C14" s="610" t="s">
        <v>959</v>
      </c>
      <c r="D14" s="351" t="s">
        <v>816</v>
      </c>
      <c r="E14" s="263">
        <v>176.96969696969697</v>
      </c>
      <c r="F14" s="263">
        <v>884.84848484848487</v>
      </c>
      <c r="G14" s="286" t="s">
        <v>460</v>
      </c>
      <c r="I14" s="486"/>
    </row>
    <row r="15" spans="1:9" ht="11.25" customHeight="1" x14ac:dyDescent="0.2">
      <c r="A15" s="111" t="s">
        <v>584</v>
      </c>
      <c r="B15" s="351">
        <v>113.53457735587133</v>
      </c>
      <c r="C15" s="610" t="s">
        <v>1032</v>
      </c>
      <c r="D15" s="351">
        <v>113.53457735587133</v>
      </c>
      <c r="E15" s="263">
        <v>310.07792589174278</v>
      </c>
      <c r="F15" s="263">
        <v>310.07792589174278</v>
      </c>
      <c r="G15" s="286" t="s">
        <v>460</v>
      </c>
      <c r="I15" s="486"/>
    </row>
    <row r="16" spans="1:9" ht="11.25" customHeight="1" x14ac:dyDescent="0.2">
      <c r="A16" s="111" t="s">
        <v>69</v>
      </c>
      <c r="B16" s="351">
        <v>629.74465148378192</v>
      </c>
      <c r="C16" s="610" t="s">
        <v>1032</v>
      </c>
      <c r="D16" s="351">
        <v>629.74465148378192</v>
      </c>
      <c r="E16" s="263">
        <v>10138.888888888892</v>
      </c>
      <c r="F16" s="263">
        <v>50694.44444444446</v>
      </c>
      <c r="G16" s="286" t="s">
        <v>460</v>
      </c>
      <c r="I16" s="486"/>
    </row>
    <row r="17" spans="1:9" ht="11.25" customHeight="1" x14ac:dyDescent="0.2">
      <c r="A17" s="111" t="s">
        <v>585</v>
      </c>
      <c r="B17" s="351">
        <v>4286.8794519058247</v>
      </c>
      <c r="C17" s="610" t="s">
        <v>959</v>
      </c>
      <c r="D17" s="351" t="s">
        <v>816</v>
      </c>
      <c r="E17" s="263">
        <v>4286.8794519058247</v>
      </c>
      <c r="F17" s="263">
        <v>21434.397259529123</v>
      </c>
      <c r="G17" s="286" t="s">
        <v>460</v>
      </c>
      <c r="I17" s="486"/>
    </row>
    <row r="18" spans="1:9" ht="11.25" customHeight="1" x14ac:dyDescent="0.2">
      <c r="A18" s="111" t="s">
        <v>964</v>
      </c>
      <c r="B18" s="351">
        <v>14484.126984126984</v>
      </c>
      <c r="C18" s="610" t="s">
        <v>959</v>
      </c>
      <c r="D18" s="351" t="s">
        <v>816</v>
      </c>
      <c r="E18" s="263">
        <v>14484.126984126984</v>
      </c>
      <c r="F18" s="263">
        <v>72420.634920634926</v>
      </c>
      <c r="G18" s="286" t="s">
        <v>460</v>
      </c>
      <c r="I18" s="486"/>
    </row>
    <row r="19" spans="1:9" ht="11.25" customHeight="1" x14ac:dyDescent="0.2">
      <c r="A19" s="111" t="s">
        <v>586</v>
      </c>
      <c r="B19" s="351">
        <v>28.669302849124062</v>
      </c>
      <c r="C19" s="610" t="s">
        <v>1032</v>
      </c>
      <c r="D19" s="351">
        <v>28.669302849124062</v>
      </c>
      <c r="E19" s="263">
        <v>133.56647532295398</v>
      </c>
      <c r="F19" s="263">
        <v>667.83237661476983</v>
      </c>
      <c r="G19" s="286">
        <v>1874.7154088050313</v>
      </c>
      <c r="I19" s="486"/>
    </row>
    <row r="20" spans="1:9" ht="11.25" customHeight="1" x14ac:dyDescent="0.2">
      <c r="A20" s="111" t="s">
        <v>587</v>
      </c>
      <c r="B20" s="351">
        <v>1258.7721712525445</v>
      </c>
      <c r="C20" s="610" t="s">
        <v>1032</v>
      </c>
      <c r="D20" s="351">
        <v>1258.7721712525445</v>
      </c>
      <c r="E20" s="263" t="s">
        <v>816</v>
      </c>
      <c r="F20" s="263" t="s">
        <v>816</v>
      </c>
      <c r="G20" s="286" t="s">
        <v>460</v>
      </c>
      <c r="I20" s="486"/>
    </row>
    <row r="21" spans="1:9" ht="11.25" customHeight="1" x14ac:dyDescent="0.2">
      <c r="A21" s="111" t="s">
        <v>588</v>
      </c>
      <c r="B21" s="351">
        <v>14.664742120770216</v>
      </c>
      <c r="C21" s="610" t="s">
        <v>959</v>
      </c>
      <c r="D21" s="351">
        <v>644.96495395912291</v>
      </c>
      <c r="E21" s="263">
        <v>14.664742120770216</v>
      </c>
      <c r="F21" s="263">
        <v>73.323710603851083</v>
      </c>
      <c r="G21" s="286" t="s">
        <v>460</v>
      </c>
      <c r="I21" s="486"/>
    </row>
    <row r="22" spans="1:9" ht="11.25" customHeight="1" x14ac:dyDescent="0.2">
      <c r="A22" s="111" t="s">
        <v>589</v>
      </c>
      <c r="B22" s="351">
        <v>1289.9299079182458</v>
      </c>
      <c r="C22" s="610" t="s">
        <v>1032</v>
      </c>
      <c r="D22" s="351">
        <v>1289.9299079182458</v>
      </c>
      <c r="E22" s="263" t="s">
        <v>816</v>
      </c>
      <c r="F22" s="263" t="s">
        <v>816</v>
      </c>
      <c r="G22" s="286" t="s">
        <v>460</v>
      </c>
      <c r="I22" s="486"/>
    </row>
    <row r="23" spans="1:9" ht="11.25" customHeight="1" x14ac:dyDescent="0.2">
      <c r="A23" s="111" t="s">
        <v>590</v>
      </c>
      <c r="B23" s="351">
        <v>10499.820208558074</v>
      </c>
      <c r="C23" s="610" t="s">
        <v>959</v>
      </c>
      <c r="D23" s="351" t="s">
        <v>816</v>
      </c>
      <c r="E23" s="263">
        <v>10499.820208558074</v>
      </c>
      <c r="F23" s="263">
        <v>52499.101042790368</v>
      </c>
      <c r="G23" s="286" t="s">
        <v>460</v>
      </c>
      <c r="I23" s="486"/>
    </row>
    <row r="24" spans="1:9" ht="11.25" customHeight="1" x14ac:dyDescent="0.2">
      <c r="A24" s="111" t="s">
        <v>591</v>
      </c>
      <c r="B24" s="351">
        <v>12899.29907918246</v>
      </c>
      <c r="C24" s="610" t="s">
        <v>1032</v>
      </c>
      <c r="D24" s="351">
        <v>12899.29907918246</v>
      </c>
      <c r="E24" s="263" t="s">
        <v>816</v>
      </c>
      <c r="F24" s="263" t="s">
        <v>816</v>
      </c>
      <c r="G24" s="286" t="s">
        <v>460</v>
      </c>
      <c r="I24" s="486"/>
    </row>
    <row r="25" spans="1:9" ht="11.25" customHeight="1" x14ac:dyDescent="0.2">
      <c r="A25" s="111" t="s">
        <v>100</v>
      </c>
      <c r="B25" s="351">
        <v>149.71515381693888</v>
      </c>
      <c r="C25" s="610" t="s">
        <v>959</v>
      </c>
      <c r="D25" s="351">
        <v>1877.142857142858</v>
      </c>
      <c r="E25" s="263">
        <v>149.71515381693888</v>
      </c>
      <c r="F25" s="263">
        <v>748.57576908469446</v>
      </c>
      <c r="G25" s="286" t="s">
        <v>460</v>
      </c>
      <c r="I25" s="486"/>
    </row>
    <row r="26" spans="1:9" ht="11.25" customHeight="1" x14ac:dyDescent="0.2">
      <c r="A26" s="111" t="s">
        <v>195</v>
      </c>
      <c r="B26" s="351">
        <v>62.341900084141507</v>
      </c>
      <c r="C26" s="610" t="s">
        <v>959</v>
      </c>
      <c r="D26" s="351">
        <v>2765.151515151515</v>
      </c>
      <c r="E26" s="263">
        <v>62.341900084141507</v>
      </c>
      <c r="F26" s="263">
        <v>311.70950042070751</v>
      </c>
      <c r="G26" s="286" t="s">
        <v>460</v>
      </c>
      <c r="I26" s="486"/>
    </row>
    <row r="27" spans="1:9" ht="11.25" customHeight="1" x14ac:dyDescent="0.2">
      <c r="A27" s="111" t="s">
        <v>101</v>
      </c>
      <c r="B27" s="351">
        <v>6.2170810285811244</v>
      </c>
      <c r="C27" s="610" t="s">
        <v>1032</v>
      </c>
      <c r="D27" s="351">
        <v>6.2170810285811244</v>
      </c>
      <c r="E27" s="263" t="s">
        <v>816</v>
      </c>
      <c r="F27" s="263" t="s">
        <v>816</v>
      </c>
      <c r="G27" s="286">
        <v>5046.3512704402519</v>
      </c>
      <c r="I27" s="486"/>
    </row>
    <row r="28" spans="1:9" ht="11.25" customHeight="1" x14ac:dyDescent="0.2">
      <c r="A28" s="353" t="s">
        <v>927</v>
      </c>
      <c r="B28" s="351">
        <v>97.277251116621855</v>
      </c>
      <c r="C28" s="610" t="s">
        <v>1032</v>
      </c>
      <c r="D28" s="351">
        <v>97.277251116621855</v>
      </c>
      <c r="E28" s="263">
        <v>3219.2404006842758</v>
      </c>
      <c r="F28" s="263">
        <v>16096.202003421378</v>
      </c>
      <c r="G28" s="286">
        <v>793.69004465408796</v>
      </c>
      <c r="I28" s="486"/>
    </row>
    <row r="29" spans="1:9" ht="11.25" customHeight="1" x14ac:dyDescent="0.2">
      <c r="A29" s="111" t="s">
        <v>102</v>
      </c>
      <c r="B29" s="351">
        <v>5793.6507936507942</v>
      </c>
      <c r="C29" s="610" t="s">
        <v>959</v>
      </c>
      <c r="D29" s="351">
        <v>10289.097002537041</v>
      </c>
      <c r="E29" s="263">
        <v>5793.6507936507942</v>
      </c>
      <c r="F29" s="263">
        <v>28968.253968253972</v>
      </c>
      <c r="G29" s="286" t="s">
        <v>460</v>
      </c>
      <c r="I29" s="486"/>
    </row>
    <row r="30" spans="1:9" ht="11.25" customHeight="1" x14ac:dyDescent="0.2">
      <c r="A30" s="111" t="s">
        <v>103</v>
      </c>
      <c r="B30" s="351">
        <v>59345.126082047413</v>
      </c>
      <c r="C30" s="610" t="s">
        <v>959</v>
      </c>
      <c r="D30" s="351" t="s">
        <v>816</v>
      </c>
      <c r="E30" s="263">
        <v>59345.126082047413</v>
      </c>
      <c r="F30" s="263">
        <v>296725.63041023706</v>
      </c>
      <c r="G30" s="286" t="s">
        <v>460</v>
      </c>
      <c r="I30" s="486"/>
    </row>
    <row r="31" spans="1:9" ht="11.25" customHeight="1" x14ac:dyDescent="0.2">
      <c r="A31" s="111" t="s">
        <v>104</v>
      </c>
      <c r="B31" s="351">
        <v>7.4175039813146251</v>
      </c>
      <c r="C31" s="610" t="s">
        <v>1032</v>
      </c>
      <c r="D31" s="351">
        <v>7.4175039813146251</v>
      </c>
      <c r="E31" s="263">
        <v>426.8084389117862</v>
      </c>
      <c r="F31" s="263">
        <v>2134.042194558931</v>
      </c>
      <c r="G31" s="286">
        <v>932.0059079245284</v>
      </c>
      <c r="I31" s="486"/>
    </row>
    <row r="32" spans="1:9" ht="11.25" customHeight="1" x14ac:dyDescent="0.2">
      <c r="A32" s="111" t="s">
        <v>105</v>
      </c>
      <c r="B32" s="351">
        <v>5064.2653335373434</v>
      </c>
      <c r="C32" s="610" t="s">
        <v>1032</v>
      </c>
      <c r="D32" s="351">
        <v>5064.2653335373434</v>
      </c>
      <c r="E32" s="263">
        <v>8848.4848484848499</v>
      </c>
      <c r="F32" s="263">
        <v>44242.424242424247</v>
      </c>
      <c r="G32" s="286" t="s">
        <v>460</v>
      </c>
      <c r="I32" s="486"/>
    </row>
    <row r="33" spans="1:9" ht="11.25" customHeight="1" x14ac:dyDescent="0.2">
      <c r="A33" s="111" t="s">
        <v>106</v>
      </c>
      <c r="B33" s="351">
        <v>9.7481642052142305</v>
      </c>
      <c r="C33" s="610" t="s">
        <v>959</v>
      </c>
      <c r="D33" s="351" t="s">
        <v>816</v>
      </c>
      <c r="E33" s="263">
        <v>9.7481642052142305</v>
      </c>
      <c r="F33" s="263">
        <v>48.740821026071153</v>
      </c>
      <c r="G33" s="286">
        <v>3588.9092830188679</v>
      </c>
      <c r="I33" s="486"/>
    </row>
    <row r="34" spans="1:9" ht="11.25" customHeight="1" x14ac:dyDescent="0.2">
      <c r="A34" s="111" t="s">
        <v>107</v>
      </c>
      <c r="B34" s="351">
        <v>72.278287910347061</v>
      </c>
      <c r="C34" s="610" t="s">
        <v>959</v>
      </c>
      <c r="D34" s="351">
        <v>2502.8571428571431</v>
      </c>
      <c r="E34" s="263">
        <v>72.278287910347061</v>
      </c>
      <c r="F34" s="263">
        <v>361.39143955173529</v>
      </c>
      <c r="G34" s="286" t="s">
        <v>460</v>
      </c>
      <c r="I34" s="486"/>
    </row>
    <row r="35" spans="1:9" ht="11.25" customHeight="1" x14ac:dyDescent="0.2">
      <c r="A35" s="111" t="s">
        <v>108</v>
      </c>
      <c r="B35" s="351">
        <v>16.819562949818991</v>
      </c>
      <c r="C35" s="610" t="s">
        <v>1032</v>
      </c>
      <c r="D35" s="351">
        <v>16.819562949818991</v>
      </c>
      <c r="E35" s="263">
        <v>190.26172225012499</v>
      </c>
      <c r="F35" s="263">
        <v>951.30861125062495</v>
      </c>
      <c r="G35" s="286">
        <v>453.26214201257858</v>
      </c>
      <c r="I35" s="486"/>
    </row>
    <row r="36" spans="1:9" ht="11.25" customHeight="1" x14ac:dyDescent="0.2">
      <c r="A36" s="111" t="s">
        <v>524</v>
      </c>
      <c r="B36" s="351">
        <v>492.62524179752313</v>
      </c>
      <c r="C36" s="610" t="s">
        <v>1032</v>
      </c>
      <c r="D36" s="351">
        <v>492.62524179752313</v>
      </c>
      <c r="E36" s="263">
        <v>795.08736305414629</v>
      </c>
      <c r="F36" s="263">
        <v>795.08736305414629</v>
      </c>
      <c r="G36" s="286" t="s">
        <v>460</v>
      </c>
      <c r="I36" s="486"/>
    </row>
    <row r="37" spans="1:9" ht="11.25" customHeight="1" x14ac:dyDescent="0.2">
      <c r="A37" s="111" t="s">
        <v>109</v>
      </c>
      <c r="B37" s="351">
        <v>724.2063492063495</v>
      </c>
      <c r="C37" s="610" t="s">
        <v>1032</v>
      </c>
      <c r="D37" s="351">
        <v>724.2063492063495</v>
      </c>
      <c r="E37" s="263">
        <v>1158.7301587301588</v>
      </c>
      <c r="F37" s="263">
        <v>5793.6507936507942</v>
      </c>
      <c r="G37" s="286" t="s">
        <v>460</v>
      </c>
      <c r="I37" s="486"/>
    </row>
    <row r="38" spans="1:9" ht="11.25" customHeight="1" x14ac:dyDescent="0.2">
      <c r="A38" s="111" t="s">
        <v>110</v>
      </c>
      <c r="B38" s="351">
        <v>428.85387633067336</v>
      </c>
      <c r="C38" s="610" t="s">
        <v>959</v>
      </c>
      <c r="D38" s="351" t="s">
        <v>816</v>
      </c>
      <c r="E38" s="263">
        <v>428.85387633067336</v>
      </c>
      <c r="F38" s="263">
        <v>2144.269381653367</v>
      </c>
      <c r="G38" s="286">
        <v>760.94901132075483</v>
      </c>
      <c r="I38" s="486"/>
    </row>
    <row r="39" spans="1:9" ht="11.25" customHeight="1" x14ac:dyDescent="0.2">
      <c r="A39" s="111" t="s">
        <v>669</v>
      </c>
      <c r="B39" s="351">
        <v>2117.4658377358492</v>
      </c>
      <c r="C39" s="610" t="s">
        <v>1051</v>
      </c>
      <c r="D39" s="351" t="s">
        <v>816</v>
      </c>
      <c r="E39" s="263">
        <v>18697.976572457454</v>
      </c>
      <c r="F39" s="263">
        <v>93489.882862287268</v>
      </c>
      <c r="G39" s="286">
        <v>2117.4658377358492</v>
      </c>
      <c r="I39" s="486"/>
    </row>
    <row r="40" spans="1:9" ht="11.25" customHeight="1" x14ac:dyDescent="0.2">
      <c r="A40" s="136" t="s">
        <v>111</v>
      </c>
      <c r="B40" s="351">
        <v>7.9785849368819601</v>
      </c>
      <c r="C40" s="610" t="s">
        <v>1032</v>
      </c>
      <c r="D40" s="351">
        <v>7.9785849368819601</v>
      </c>
      <c r="E40" s="263">
        <v>336.10825520750126</v>
      </c>
      <c r="F40" s="263">
        <v>1680.5412760375063</v>
      </c>
      <c r="G40" s="286">
        <v>2538.5640000000003</v>
      </c>
      <c r="I40" s="486"/>
    </row>
    <row r="41" spans="1:9" ht="11.25" customHeight="1" x14ac:dyDescent="0.2">
      <c r="A41" s="111" t="s">
        <v>670</v>
      </c>
      <c r="B41" s="351">
        <v>152.09812095779066</v>
      </c>
      <c r="C41" s="610" t="s">
        <v>959</v>
      </c>
      <c r="D41" s="351" t="s">
        <v>816</v>
      </c>
      <c r="E41" s="263">
        <v>152.09812095779066</v>
      </c>
      <c r="F41" s="263">
        <v>760.49060478895331</v>
      </c>
      <c r="G41" s="286">
        <v>1316.5454188679244</v>
      </c>
      <c r="I41" s="486"/>
    </row>
    <row r="42" spans="1:9" ht="11.25" customHeight="1" x14ac:dyDescent="0.2">
      <c r="A42" s="111" t="s">
        <v>112</v>
      </c>
      <c r="B42" s="351">
        <v>1403.3657952840083</v>
      </c>
      <c r="C42" s="610" t="s">
        <v>959</v>
      </c>
      <c r="D42" s="351" t="s">
        <v>816</v>
      </c>
      <c r="E42" s="263">
        <v>1403.3657952840083</v>
      </c>
      <c r="F42" s="263">
        <v>7016.8289764200417</v>
      </c>
      <c r="G42" s="286">
        <v>27437.384023899369</v>
      </c>
      <c r="I42" s="486"/>
    </row>
    <row r="43" spans="1:9" ht="11.25" customHeight="1" x14ac:dyDescent="0.2">
      <c r="A43" s="111" t="s">
        <v>522</v>
      </c>
      <c r="B43" s="351"/>
      <c r="C43" s="914" t="s">
        <v>37</v>
      </c>
      <c r="D43" s="351"/>
      <c r="E43" s="263"/>
      <c r="F43" s="263"/>
      <c r="G43" s="286"/>
      <c r="I43" s="486"/>
    </row>
    <row r="44" spans="1:9" ht="11.25" customHeight="1" x14ac:dyDescent="0.2">
      <c r="A44" s="111" t="s">
        <v>667</v>
      </c>
      <c r="B44" s="351">
        <v>663636.36363636376</v>
      </c>
      <c r="C44" s="610" t="s">
        <v>959</v>
      </c>
      <c r="D44" s="351" t="s">
        <v>816</v>
      </c>
      <c r="E44" s="263">
        <v>663636.36363636376</v>
      </c>
      <c r="F44" s="263">
        <v>3318181.8181818188</v>
      </c>
      <c r="G44" s="286" t="s">
        <v>460</v>
      </c>
      <c r="I44" s="486"/>
    </row>
    <row r="45" spans="1:9" ht="11.25" customHeight="1" x14ac:dyDescent="0.2">
      <c r="A45" s="111" t="s">
        <v>668</v>
      </c>
      <c r="B45" s="351">
        <v>478.34000728066997</v>
      </c>
      <c r="C45" s="610" t="s">
        <v>1032</v>
      </c>
      <c r="D45" s="351">
        <v>478.34000728066997</v>
      </c>
      <c r="E45" s="263">
        <v>536.69162695711373</v>
      </c>
      <c r="F45" s="263">
        <v>2683.4581347855687</v>
      </c>
      <c r="G45" s="286" t="s">
        <v>460</v>
      </c>
      <c r="I45" s="486"/>
    </row>
    <row r="46" spans="1:9" ht="11.25" customHeight="1" x14ac:dyDescent="0.2">
      <c r="A46" s="111" t="s">
        <v>113</v>
      </c>
      <c r="B46" s="351">
        <v>128992.99079182457</v>
      </c>
      <c r="C46" s="610" t="s">
        <v>1032</v>
      </c>
      <c r="D46" s="351">
        <v>128992.99079182457</v>
      </c>
      <c r="E46" s="263" t="s">
        <v>816</v>
      </c>
      <c r="F46" s="263" t="s">
        <v>816</v>
      </c>
      <c r="G46" s="286" t="s">
        <v>460</v>
      </c>
      <c r="I46" s="486"/>
    </row>
    <row r="47" spans="1:9" ht="11.25" customHeight="1" x14ac:dyDescent="0.2">
      <c r="A47" s="111" t="s">
        <v>114</v>
      </c>
      <c r="B47" s="351">
        <v>38.414812408640572</v>
      </c>
      <c r="C47" s="610" t="s">
        <v>959</v>
      </c>
      <c r="D47" s="351">
        <v>500.57142857142873</v>
      </c>
      <c r="E47" s="263">
        <v>38.414812408640572</v>
      </c>
      <c r="F47" s="263">
        <v>192.07406204320284</v>
      </c>
      <c r="G47" s="286" t="s">
        <v>460</v>
      </c>
      <c r="I47" s="486"/>
    </row>
    <row r="48" spans="1:9" ht="11.25" customHeight="1" x14ac:dyDescent="0.2">
      <c r="A48" s="111" t="s">
        <v>115</v>
      </c>
      <c r="B48" s="351">
        <v>17696.9696969697</v>
      </c>
      <c r="C48" s="610" t="s">
        <v>959</v>
      </c>
      <c r="D48" s="351" t="s">
        <v>816</v>
      </c>
      <c r="E48" s="263">
        <v>17696.9696969697</v>
      </c>
      <c r="F48" s="263">
        <v>88484.848484848495</v>
      </c>
      <c r="G48" s="286" t="s">
        <v>460</v>
      </c>
      <c r="I48" s="486"/>
    </row>
    <row r="49" spans="1:9" ht="11.25" customHeight="1" x14ac:dyDescent="0.2">
      <c r="A49" s="111" t="s">
        <v>116</v>
      </c>
      <c r="B49" s="351">
        <v>48.648488468513875</v>
      </c>
      <c r="C49" s="610" t="s">
        <v>959</v>
      </c>
      <c r="D49" s="351" t="s">
        <v>816</v>
      </c>
      <c r="E49" s="263">
        <v>48.648488468513875</v>
      </c>
      <c r="F49" s="263">
        <v>243.24244234256938</v>
      </c>
      <c r="G49" s="286" t="s">
        <v>460</v>
      </c>
      <c r="I49" s="486"/>
    </row>
    <row r="50" spans="1:9" ht="11.25" customHeight="1" x14ac:dyDescent="0.2">
      <c r="A50" s="134" t="s">
        <v>70</v>
      </c>
      <c r="B50" s="351">
        <v>1229.9915754001686</v>
      </c>
      <c r="C50" s="610" t="s">
        <v>959</v>
      </c>
      <c r="D50" s="351">
        <v>1863.6235990911646</v>
      </c>
      <c r="E50" s="263">
        <v>1229.9915754001686</v>
      </c>
      <c r="F50" s="263">
        <v>6149.9578770008429</v>
      </c>
      <c r="G50" s="286" t="s">
        <v>460</v>
      </c>
      <c r="I50" s="486"/>
    </row>
    <row r="51" spans="1:9" ht="11.25" customHeight="1" x14ac:dyDescent="0.2">
      <c r="A51" s="111" t="s">
        <v>71</v>
      </c>
      <c r="B51" s="351">
        <v>8690.4761904761908</v>
      </c>
      <c r="C51" s="610" t="s">
        <v>959</v>
      </c>
      <c r="D51" s="351" t="s">
        <v>816</v>
      </c>
      <c r="E51" s="263">
        <v>8690.4761904761908</v>
      </c>
      <c r="F51" s="263">
        <v>43452.380952380954</v>
      </c>
      <c r="G51" s="286" t="s">
        <v>460</v>
      </c>
      <c r="I51" s="486"/>
    </row>
    <row r="52" spans="1:9" ht="11.25" customHeight="1" x14ac:dyDescent="0.2">
      <c r="A52" s="111" t="s">
        <v>117</v>
      </c>
      <c r="B52" s="351">
        <v>128.99299079182461</v>
      </c>
      <c r="C52" s="610" t="s">
        <v>1032</v>
      </c>
      <c r="D52" s="351">
        <v>128.99299079182461</v>
      </c>
      <c r="E52" s="263" t="s">
        <v>816</v>
      </c>
      <c r="F52" s="263" t="s">
        <v>816</v>
      </c>
      <c r="G52" s="286" t="s">
        <v>460</v>
      </c>
      <c r="I52" s="486"/>
    </row>
    <row r="53" spans="1:9" ht="11.25" customHeight="1" x14ac:dyDescent="0.2">
      <c r="A53" s="111" t="s">
        <v>311</v>
      </c>
      <c r="B53" s="351">
        <v>0.37095077774838142</v>
      </c>
      <c r="C53" s="610" t="s">
        <v>1032</v>
      </c>
      <c r="D53" s="351">
        <v>0.37095077774838142</v>
      </c>
      <c r="E53" s="263">
        <v>8.1887676250890848</v>
      </c>
      <c r="F53" s="263">
        <v>40.943838125445424</v>
      </c>
      <c r="G53" s="286">
        <v>979.0010943396228</v>
      </c>
      <c r="I53" s="486"/>
    </row>
    <row r="54" spans="1:9" ht="11.25" customHeight="1" x14ac:dyDescent="0.2">
      <c r="A54" s="111" t="s">
        <v>118</v>
      </c>
      <c r="B54" s="351">
        <v>263.3477633477633</v>
      </c>
      <c r="C54" s="610" t="s">
        <v>1032</v>
      </c>
      <c r="D54" s="351">
        <v>263.3477633477633</v>
      </c>
      <c r="E54" s="263">
        <v>811.30333713856317</v>
      </c>
      <c r="F54" s="263">
        <v>4056.5166856928158</v>
      </c>
      <c r="G54" s="286" t="s">
        <v>460</v>
      </c>
      <c r="I54" s="486"/>
    </row>
    <row r="55" spans="1:9" ht="11.25" customHeight="1" x14ac:dyDescent="0.2">
      <c r="A55" s="111" t="s">
        <v>431</v>
      </c>
      <c r="B55" s="351">
        <v>0.92488288194626689</v>
      </c>
      <c r="C55" s="610" t="s">
        <v>1032</v>
      </c>
      <c r="D55" s="351">
        <v>0.92488288194626689</v>
      </c>
      <c r="E55" s="263">
        <v>106.09763676865933</v>
      </c>
      <c r="F55" s="263">
        <v>530.48818384329661</v>
      </c>
      <c r="G55" s="286" t="s">
        <v>460</v>
      </c>
      <c r="I55" s="486"/>
    </row>
    <row r="56" spans="1:9" ht="11.25" customHeight="1" x14ac:dyDescent="0.2">
      <c r="A56" s="111" t="s">
        <v>119</v>
      </c>
      <c r="B56" s="351">
        <v>376.29790188679249</v>
      </c>
      <c r="C56" s="610" t="s">
        <v>1051</v>
      </c>
      <c r="D56" s="351" t="s">
        <v>816</v>
      </c>
      <c r="E56" s="263">
        <v>3058.3260633670916</v>
      </c>
      <c r="F56" s="263">
        <v>15291.630316835457</v>
      </c>
      <c r="G56" s="286">
        <v>376.29790188679249</v>
      </c>
      <c r="I56" s="486"/>
    </row>
    <row r="57" spans="1:9" ht="11.25" customHeight="1" x14ac:dyDescent="0.2">
      <c r="A57" s="111" t="s">
        <v>188</v>
      </c>
      <c r="B57" s="351">
        <v>595.41254867924533</v>
      </c>
      <c r="C57" s="610" t="s">
        <v>1051</v>
      </c>
      <c r="D57" s="351" t="s">
        <v>816</v>
      </c>
      <c r="E57" s="263">
        <v>1926.3628280923981</v>
      </c>
      <c r="F57" s="263">
        <v>9631.814140461991</v>
      </c>
      <c r="G57" s="286">
        <v>595.41254867924533</v>
      </c>
      <c r="I57" s="486"/>
    </row>
    <row r="58" spans="1:9" ht="11.25" customHeight="1" x14ac:dyDescent="0.2">
      <c r="A58" s="111" t="s">
        <v>189</v>
      </c>
      <c r="B58" s="351">
        <v>65.791624935069109</v>
      </c>
      <c r="C58" s="610" t="s">
        <v>1032</v>
      </c>
      <c r="D58" s="351">
        <v>65.791624935069109</v>
      </c>
      <c r="E58" s="263">
        <v>8527.8060903321875</v>
      </c>
      <c r="F58" s="263">
        <v>42639.030451660939</v>
      </c>
      <c r="G58" s="286" t="s">
        <v>460</v>
      </c>
      <c r="I58" s="486"/>
    </row>
    <row r="59" spans="1:9" ht="11.25" customHeight="1" x14ac:dyDescent="0.2">
      <c r="A59" s="111" t="s">
        <v>190</v>
      </c>
      <c r="B59" s="351">
        <v>314.23629102330079</v>
      </c>
      <c r="C59" s="610" t="s">
        <v>1032</v>
      </c>
      <c r="D59" s="351">
        <v>314.23629102330079</v>
      </c>
      <c r="E59" s="263" t="s">
        <v>816</v>
      </c>
      <c r="F59" s="263" t="s">
        <v>816</v>
      </c>
      <c r="G59" s="286" t="s">
        <v>460</v>
      </c>
      <c r="I59" s="486"/>
    </row>
    <row r="60" spans="1:9" ht="11.25" customHeight="1" x14ac:dyDescent="0.2">
      <c r="A60" s="111" t="s">
        <v>286</v>
      </c>
      <c r="B60" s="351">
        <v>597.97806958662625</v>
      </c>
      <c r="C60" s="610" t="s">
        <v>1032</v>
      </c>
      <c r="D60" s="351">
        <v>597.97806958662625</v>
      </c>
      <c r="E60" s="263" t="s">
        <v>816</v>
      </c>
      <c r="F60" s="263" t="s">
        <v>816</v>
      </c>
      <c r="G60" s="286" t="s">
        <v>460</v>
      </c>
      <c r="I60" s="486"/>
    </row>
    <row r="61" spans="1:9" ht="11.25" customHeight="1" x14ac:dyDescent="0.2">
      <c r="A61" s="111" t="s">
        <v>287</v>
      </c>
      <c r="B61" s="351">
        <v>615.84595743921795</v>
      </c>
      <c r="C61" s="610" t="s">
        <v>1032</v>
      </c>
      <c r="D61" s="351">
        <v>615.84595743921795</v>
      </c>
      <c r="E61" s="263" t="s">
        <v>816</v>
      </c>
      <c r="F61" s="263" t="s">
        <v>816</v>
      </c>
      <c r="G61" s="286" t="s">
        <v>460</v>
      </c>
      <c r="I61" s="486"/>
    </row>
    <row r="62" spans="1:9" ht="11.25" customHeight="1" x14ac:dyDescent="0.2">
      <c r="A62" s="111" t="s">
        <v>288</v>
      </c>
      <c r="B62" s="351">
        <v>190.99947671376245</v>
      </c>
      <c r="C62" s="610" t="s">
        <v>959</v>
      </c>
      <c r="D62" s="351">
        <v>555.04967779098706</v>
      </c>
      <c r="E62" s="263">
        <v>190.99947671376245</v>
      </c>
      <c r="F62" s="263">
        <v>954.99738356881221</v>
      </c>
      <c r="G62" s="286" t="s">
        <v>460</v>
      </c>
      <c r="I62" s="486"/>
    </row>
    <row r="63" spans="1:9" ht="11.25" customHeight="1" x14ac:dyDescent="0.2">
      <c r="A63" s="111" t="s">
        <v>196</v>
      </c>
      <c r="B63" s="351">
        <v>89.672882753770665</v>
      </c>
      <c r="C63" s="610" t="s">
        <v>1032</v>
      </c>
      <c r="D63" s="351">
        <v>89.672882753770665</v>
      </c>
      <c r="E63" s="263">
        <v>2289.1301765314038</v>
      </c>
      <c r="F63" s="263">
        <v>11445.650882657019</v>
      </c>
      <c r="G63" s="286">
        <v>1685.682837735849</v>
      </c>
      <c r="I63" s="486"/>
    </row>
    <row r="64" spans="1:9" ht="11.25" customHeight="1" x14ac:dyDescent="0.2">
      <c r="A64" s="111" t="s">
        <v>197</v>
      </c>
      <c r="B64" s="351">
        <v>11.830372894697664</v>
      </c>
      <c r="C64" s="610" t="s">
        <v>1032</v>
      </c>
      <c r="D64" s="351">
        <v>11.830372894697664</v>
      </c>
      <c r="E64" s="263">
        <v>44.506545157220259</v>
      </c>
      <c r="F64" s="263">
        <v>222.53272578610131</v>
      </c>
      <c r="G64" s="286">
        <v>2981.506415094339</v>
      </c>
      <c r="I64" s="486"/>
    </row>
    <row r="65" spans="1:9" ht="11.25" customHeight="1" x14ac:dyDescent="0.2">
      <c r="A65" s="111" t="s">
        <v>243</v>
      </c>
      <c r="B65" s="351">
        <v>319.70631072341877</v>
      </c>
      <c r="C65" s="610" t="s">
        <v>959</v>
      </c>
      <c r="D65" s="351" t="s">
        <v>816</v>
      </c>
      <c r="E65" s="263">
        <v>319.70631072341877</v>
      </c>
      <c r="F65" s="263">
        <v>1598.5315536170938</v>
      </c>
      <c r="G65" s="286">
        <v>1207.9647647798743</v>
      </c>
      <c r="I65" s="486"/>
    </row>
    <row r="66" spans="1:9" ht="11.25" customHeight="1" x14ac:dyDescent="0.2">
      <c r="A66" s="111" t="s">
        <v>244</v>
      </c>
      <c r="B66" s="351">
        <v>27.214059347224055</v>
      </c>
      <c r="C66" s="610" t="s">
        <v>959</v>
      </c>
      <c r="D66" s="351" t="s">
        <v>816</v>
      </c>
      <c r="E66" s="263">
        <v>27.214059347224055</v>
      </c>
      <c r="F66" s="263">
        <v>136.07029673612027</v>
      </c>
      <c r="G66" s="286">
        <v>2370.3051194968548</v>
      </c>
      <c r="I66" s="486"/>
    </row>
    <row r="67" spans="1:9" ht="11.25" customHeight="1" x14ac:dyDescent="0.2">
      <c r="A67" s="111" t="s">
        <v>191</v>
      </c>
      <c r="B67" s="351">
        <v>193.34458623117192</v>
      </c>
      <c r="C67" s="610" t="s">
        <v>959</v>
      </c>
      <c r="D67" s="351" t="s">
        <v>816</v>
      </c>
      <c r="E67" s="263">
        <v>193.34458623117192</v>
      </c>
      <c r="F67" s="263">
        <v>966.72293115585956</v>
      </c>
      <c r="G67" s="286">
        <v>1851.1077232704401</v>
      </c>
      <c r="I67" s="486"/>
    </row>
    <row r="68" spans="1:9" ht="11.25" customHeight="1" x14ac:dyDescent="0.2">
      <c r="A68" s="111" t="s">
        <v>805</v>
      </c>
      <c r="B68" s="351">
        <v>869.04761904761915</v>
      </c>
      <c r="C68" s="610" t="s">
        <v>959</v>
      </c>
      <c r="D68" s="351" t="s">
        <v>816</v>
      </c>
      <c r="E68" s="263">
        <v>869.04761904761915</v>
      </c>
      <c r="F68" s="263">
        <v>4345.2380952380954</v>
      </c>
      <c r="G68" s="286" t="s">
        <v>460</v>
      </c>
      <c r="I68" s="486"/>
    </row>
    <row r="69" spans="1:9" ht="11.25" customHeight="1" x14ac:dyDescent="0.2">
      <c r="A69" s="111" t="s">
        <v>72</v>
      </c>
      <c r="B69" s="351">
        <v>3501.1990407673866</v>
      </c>
      <c r="C69" s="610" t="s">
        <v>959</v>
      </c>
      <c r="D69" s="351" t="s">
        <v>816</v>
      </c>
      <c r="E69" s="263">
        <v>3501.1990407673866</v>
      </c>
      <c r="F69" s="263">
        <v>17505.995203836934</v>
      </c>
      <c r="G69" s="286" t="s">
        <v>460</v>
      </c>
      <c r="I69" s="486"/>
    </row>
    <row r="70" spans="1:9" ht="11.25" customHeight="1" x14ac:dyDescent="0.2">
      <c r="A70" s="111" t="s">
        <v>806</v>
      </c>
      <c r="B70" s="351">
        <v>21.02266607250208</v>
      </c>
      <c r="C70" s="610" t="s">
        <v>959</v>
      </c>
      <c r="D70" s="351">
        <v>63.548883451023606</v>
      </c>
      <c r="E70" s="263">
        <v>21.02266607250208</v>
      </c>
      <c r="F70" s="263">
        <v>105.1133303625104</v>
      </c>
      <c r="G70" s="286">
        <v>1363.3675471698114</v>
      </c>
      <c r="I70" s="486"/>
    </row>
    <row r="71" spans="1:9" ht="11.25" customHeight="1" x14ac:dyDescent="0.2">
      <c r="A71" s="111" t="s">
        <v>245</v>
      </c>
      <c r="B71" s="351">
        <v>48.374708263824445</v>
      </c>
      <c r="C71" s="610" t="s">
        <v>1032</v>
      </c>
      <c r="D71" s="351">
        <v>48.374708263824445</v>
      </c>
      <c r="E71" s="263">
        <v>98.328662902363774</v>
      </c>
      <c r="F71" s="263">
        <v>491.64331451181886</v>
      </c>
      <c r="G71" s="286">
        <v>1571.9654339622643</v>
      </c>
      <c r="I71" s="486"/>
    </row>
    <row r="72" spans="1:9" ht="11.25" customHeight="1" x14ac:dyDescent="0.2">
      <c r="A72" s="111" t="s">
        <v>807</v>
      </c>
      <c r="B72" s="351">
        <v>57.936507936507944</v>
      </c>
      <c r="C72" s="610" t="s">
        <v>959</v>
      </c>
      <c r="D72" s="351">
        <v>202.63497432365057</v>
      </c>
      <c r="E72" s="263">
        <v>57.936507936507944</v>
      </c>
      <c r="F72" s="263">
        <v>115.87301587301589</v>
      </c>
      <c r="G72" s="286" t="s">
        <v>460</v>
      </c>
      <c r="I72" s="486"/>
    </row>
    <row r="73" spans="1:9" ht="11.25" customHeight="1" x14ac:dyDescent="0.2">
      <c r="A73" s="111" t="s">
        <v>808</v>
      </c>
      <c r="B73" s="351">
        <v>231746.03174603175</v>
      </c>
      <c r="C73" s="610" t="s">
        <v>959</v>
      </c>
      <c r="D73" s="351" t="s">
        <v>816</v>
      </c>
      <c r="E73" s="263">
        <v>231746.03174603175</v>
      </c>
      <c r="F73" s="263">
        <v>1158730.1587301588</v>
      </c>
      <c r="G73" s="286" t="s">
        <v>460</v>
      </c>
      <c r="I73" s="486"/>
    </row>
    <row r="74" spans="1:9" ht="11.25" customHeight="1" x14ac:dyDescent="0.2">
      <c r="A74" s="111" t="s">
        <v>810</v>
      </c>
      <c r="B74" s="351">
        <v>5793.6507936507942</v>
      </c>
      <c r="C74" s="610" t="s">
        <v>959</v>
      </c>
      <c r="D74" s="351" t="s">
        <v>816</v>
      </c>
      <c r="E74" s="263">
        <v>5793.6507936507942</v>
      </c>
      <c r="F74" s="263">
        <v>28968.253968253972</v>
      </c>
      <c r="G74" s="286" t="s">
        <v>460</v>
      </c>
      <c r="I74" s="486"/>
    </row>
    <row r="75" spans="1:9" ht="11.25" customHeight="1" x14ac:dyDescent="0.2">
      <c r="A75" s="111" t="s">
        <v>809</v>
      </c>
      <c r="B75" s="351">
        <v>1000000</v>
      </c>
      <c r="C75" s="610" t="s">
        <v>1053</v>
      </c>
      <c r="D75" s="351" t="s">
        <v>816</v>
      </c>
      <c r="E75" s="263">
        <v>2896825.3968253969</v>
      </c>
      <c r="F75" s="263">
        <v>14484126.984126985</v>
      </c>
      <c r="G75" s="286" t="s">
        <v>460</v>
      </c>
      <c r="I75" s="486"/>
    </row>
    <row r="76" spans="1:9" ht="11.25" customHeight="1" x14ac:dyDescent="0.2">
      <c r="A76" s="134" t="s">
        <v>73</v>
      </c>
      <c r="B76" s="351">
        <v>28.968253968253965</v>
      </c>
      <c r="C76" s="610" t="s">
        <v>959</v>
      </c>
      <c r="D76" s="351" t="s">
        <v>816</v>
      </c>
      <c r="E76" s="263">
        <v>28.968253968253965</v>
      </c>
      <c r="F76" s="263">
        <v>144.84126984126982</v>
      </c>
      <c r="G76" s="286" t="s">
        <v>460</v>
      </c>
      <c r="I76" s="486"/>
    </row>
    <row r="77" spans="1:9" ht="11.25" customHeight="1" x14ac:dyDescent="0.2">
      <c r="A77" s="111" t="s">
        <v>246</v>
      </c>
      <c r="B77" s="351">
        <v>579.3650793650794</v>
      </c>
      <c r="C77" s="610" t="s">
        <v>959</v>
      </c>
      <c r="D77" s="351" t="s">
        <v>816</v>
      </c>
      <c r="E77" s="263">
        <v>579.3650793650794</v>
      </c>
      <c r="F77" s="263">
        <v>2896.8253968253971</v>
      </c>
      <c r="G77" s="286" t="s">
        <v>460</v>
      </c>
      <c r="I77" s="486"/>
    </row>
    <row r="78" spans="1:9" ht="11.25" customHeight="1" x14ac:dyDescent="0.2">
      <c r="A78" s="134" t="s">
        <v>74</v>
      </c>
      <c r="B78" s="351">
        <v>459.81086259887962</v>
      </c>
      <c r="C78" s="610" t="s">
        <v>1032</v>
      </c>
      <c r="D78" s="351">
        <v>459.81086259887962</v>
      </c>
      <c r="E78" s="263">
        <v>575.39213368014498</v>
      </c>
      <c r="F78" s="263">
        <v>2876.9606684007249</v>
      </c>
      <c r="G78" s="286" t="s">
        <v>460</v>
      </c>
      <c r="I78" s="486"/>
    </row>
    <row r="79" spans="1:9" ht="11.25" customHeight="1" x14ac:dyDescent="0.2">
      <c r="A79" s="134" t="s">
        <v>75</v>
      </c>
      <c r="B79" s="351">
        <v>87.205829649982078</v>
      </c>
      <c r="C79" s="610" t="s">
        <v>959</v>
      </c>
      <c r="D79" s="351">
        <v>96.895366277757901</v>
      </c>
      <c r="E79" s="263">
        <v>87.205829649982078</v>
      </c>
      <c r="F79" s="263">
        <v>436.02914824991041</v>
      </c>
      <c r="G79" s="286" t="s">
        <v>460</v>
      </c>
      <c r="I79" s="486"/>
    </row>
    <row r="80" spans="1:9" ht="11.25" customHeight="1" x14ac:dyDescent="0.2">
      <c r="A80" s="111" t="s">
        <v>312</v>
      </c>
      <c r="B80" s="351">
        <v>1471.850604427035</v>
      </c>
      <c r="C80" s="610" t="s">
        <v>959</v>
      </c>
      <c r="D80" s="351">
        <v>1579.0876018532106</v>
      </c>
      <c r="E80" s="263">
        <v>1471.850604427035</v>
      </c>
      <c r="F80" s="263">
        <v>7359.2530221351753</v>
      </c>
      <c r="G80" s="286">
        <v>115637.86163522014</v>
      </c>
      <c r="I80" s="486"/>
    </row>
    <row r="81" spans="1:9" ht="11.25" customHeight="1" x14ac:dyDescent="0.2">
      <c r="A81" s="111" t="s">
        <v>506</v>
      </c>
      <c r="B81" s="351">
        <v>1.5E-3</v>
      </c>
      <c r="C81" s="610" t="s">
        <v>869</v>
      </c>
      <c r="D81" s="351">
        <v>1.3963210398276962E-2</v>
      </c>
      <c r="E81" s="263"/>
      <c r="F81" s="263"/>
      <c r="G81" s="286"/>
      <c r="I81" s="486"/>
    </row>
    <row r="82" spans="1:9" ht="11.25" customHeight="1" x14ac:dyDescent="0.2">
      <c r="A82" s="111" t="s">
        <v>76</v>
      </c>
      <c r="B82" s="351">
        <v>579.3650793650794</v>
      </c>
      <c r="C82" s="610" t="s">
        <v>959</v>
      </c>
      <c r="D82" s="351" t="s">
        <v>816</v>
      </c>
      <c r="E82" s="263">
        <v>579.3650793650794</v>
      </c>
      <c r="F82" s="263">
        <v>2896.8253968253971</v>
      </c>
      <c r="G82" s="286" t="s">
        <v>460</v>
      </c>
      <c r="I82" s="486"/>
    </row>
    <row r="83" spans="1:9" ht="11.25" customHeight="1" x14ac:dyDescent="0.2">
      <c r="A83" s="111" t="s">
        <v>295</v>
      </c>
      <c r="B83" s="351">
        <v>2654.545454545455</v>
      </c>
      <c r="C83" s="610" t="s">
        <v>959</v>
      </c>
      <c r="D83" s="351" t="s">
        <v>816</v>
      </c>
      <c r="E83" s="263">
        <v>2654.545454545455</v>
      </c>
      <c r="F83" s="263">
        <v>13272.727272727276</v>
      </c>
      <c r="G83" s="286" t="s">
        <v>460</v>
      </c>
      <c r="I83" s="486"/>
    </row>
    <row r="84" spans="1:9" ht="11.25" customHeight="1" x14ac:dyDescent="0.2">
      <c r="A84" s="111" t="s">
        <v>264</v>
      </c>
      <c r="B84" s="351">
        <v>86.904761904761898</v>
      </c>
      <c r="C84" s="610" t="s">
        <v>959</v>
      </c>
      <c r="D84" s="351" t="s">
        <v>816</v>
      </c>
      <c r="E84" s="263">
        <v>86.904761904761898</v>
      </c>
      <c r="F84" s="263">
        <v>434.52380952380952</v>
      </c>
      <c r="G84" s="286" t="s">
        <v>460</v>
      </c>
      <c r="I84" s="486"/>
    </row>
    <row r="85" spans="1:9" ht="11.25" customHeight="1" x14ac:dyDescent="0.2">
      <c r="A85" s="111" t="s">
        <v>27</v>
      </c>
      <c r="B85" s="351">
        <v>1.5E-3</v>
      </c>
      <c r="C85" s="610" t="s">
        <v>185</v>
      </c>
      <c r="D85" s="351"/>
      <c r="E85" s="263"/>
      <c r="F85" s="263"/>
      <c r="G85" s="286"/>
      <c r="I85" s="486"/>
    </row>
    <row r="86" spans="1:9" ht="11.25" customHeight="1" x14ac:dyDescent="0.2">
      <c r="A86" s="111" t="s">
        <v>265</v>
      </c>
      <c r="B86" s="351">
        <v>149.18368122131821</v>
      </c>
      <c r="C86" s="610" t="s">
        <v>1032</v>
      </c>
      <c r="D86" s="351">
        <v>149.18368122131821</v>
      </c>
      <c r="E86" s="263">
        <v>6815.6822545318882</v>
      </c>
      <c r="F86" s="263">
        <v>34078.411272659439</v>
      </c>
      <c r="G86" s="286">
        <v>479.48318616352208</v>
      </c>
      <c r="I86" s="486"/>
    </row>
    <row r="87" spans="1:9" ht="11.25" customHeight="1" x14ac:dyDescent="0.2">
      <c r="A87" s="111" t="s">
        <v>266</v>
      </c>
      <c r="B87" s="351">
        <v>10499.820208558074</v>
      </c>
      <c r="C87" s="610" t="s">
        <v>959</v>
      </c>
      <c r="D87" s="351" t="s">
        <v>816</v>
      </c>
      <c r="E87" s="263">
        <v>10499.820208558074</v>
      </c>
      <c r="F87" s="263">
        <v>52499.101042790368</v>
      </c>
      <c r="G87" s="286" t="s">
        <v>460</v>
      </c>
      <c r="I87" s="486"/>
    </row>
    <row r="88" spans="1:9" ht="11.25" customHeight="1" x14ac:dyDescent="0.2">
      <c r="A88" s="111" t="s">
        <v>267</v>
      </c>
      <c r="B88" s="351">
        <v>8960.6336906763354</v>
      </c>
      <c r="C88" s="610" t="s">
        <v>959</v>
      </c>
      <c r="D88" s="351" t="s">
        <v>816</v>
      </c>
      <c r="E88" s="263">
        <v>8960.6336906763354</v>
      </c>
      <c r="F88" s="263">
        <v>44803.168453381673</v>
      </c>
      <c r="G88" s="286" t="s">
        <v>460</v>
      </c>
      <c r="I88" s="486"/>
    </row>
    <row r="89" spans="1:9" ht="11.25" customHeight="1" x14ac:dyDescent="0.2">
      <c r="A89" s="111" t="s">
        <v>77</v>
      </c>
      <c r="B89" s="351">
        <v>28968.253968253968</v>
      </c>
      <c r="C89" s="610" t="s">
        <v>959</v>
      </c>
      <c r="D89" s="351" t="s">
        <v>816</v>
      </c>
      <c r="E89" s="263">
        <v>28968.253968253968</v>
      </c>
      <c r="F89" s="263">
        <v>144841.26984126985</v>
      </c>
      <c r="G89" s="286" t="s">
        <v>460</v>
      </c>
      <c r="I89" s="486"/>
    </row>
    <row r="90" spans="1:9" ht="11.25" customHeight="1" x14ac:dyDescent="0.2">
      <c r="A90" s="111" t="s">
        <v>268</v>
      </c>
      <c r="B90" s="351">
        <v>40.92175296613572</v>
      </c>
      <c r="C90" s="610" t="s">
        <v>1032</v>
      </c>
      <c r="D90" s="351">
        <v>40.92175296613572</v>
      </c>
      <c r="E90" s="263">
        <v>221.21212121212122</v>
      </c>
      <c r="F90" s="263">
        <v>1106.060606060606</v>
      </c>
      <c r="G90" s="286" t="s">
        <v>460</v>
      </c>
      <c r="I90" s="486"/>
    </row>
    <row r="91" spans="1:9" ht="11.25" customHeight="1" x14ac:dyDescent="0.2">
      <c r="A91" s="111" t="s">
        <v>269</v>
      </c>
      <c r="B91" s="351">
        <v>5.7515151515151528</v>
      </c>
      <c r="C91" s="610" t="s">
        <v>959</v>
      </c>
      <c r="D91" s="351">
        <v>21.700628054571897</v>
      </c>
      <c r="E91" s="263">
        <v>5.7515151515151528</v>
      </c>
      <c r="F91" s="263">
        <v>28.757575757575765</v>
      </c>
      <c r="G91" s="286" t="s">
        <v>460</v>
      </c>
      <c r="I91" s="486"/>
    </row>
    <row r="92" spans="1:9" ht="11.25" customHeight="1" x14ac:dyDescent="0.2">
      <c r="A92" s="111" t="s">
        <v>296</v>
      </c>
      <c r="B92" s="351">
        <v>58.998799173866999</v>
      </c>
      <c r="C92" s="610" t="s">
        <v>1032</v>
      </c>
      <c r="D92" s="351">
        <v>58.998799173866999</v>
      </c>
      <c r="E92" s="263">
        <v>353.93939393939394</v>
      </c>
      <c r="F92" s="263">
        <v>1769.6969696969697</v>
      </c>
      <c r="G92" s="286" t="s">
        <v>460</v>
      </c>
      <c r="I92" s="486"/>
    </row>
    <row r="93" spans="1:9" ht="11.25" customHeight="1" x14ac:dyDescent="0.2">
      <c r="A93" s="111" t="s">
        <v>270</v>
      </c>
      <c r="B93" s="351">
        <v>307.41512073581305</v>
      </c>
      <c r="C93" s="610" t="s">
        <v>1032</v>
      </c>
      <c r="D93" s="351">
        <v>307.41512073581305</v>
      </c>
      <c r="E93" s="263">
        <v>442.42424242424244</v>
      </c>
      <c r="F93" s="263">
        <v>2212.121212121212</v>
      </c>
      <c r="G93" s="286" t="s">
        <v>460</v>
      </c>
      <c r="I93" s="486"/>
    </row>
    <row r="94" spans="1:9" ht="11.25" customHeight="1" x14ac:dyDescent="0.2">
      <c r="A94" s="111" t="s">
        <v>289</v>
      </c>
      <c r="B94" s="351">
        <v>109.60960960960961</v>
      </c>
      <c r="C94" s="610" t="s">
        <v>959</v>
      </c>
      <c r="D94" s="351">
        <v>164.19875630480323</v>
      </c>
      <c r="E94" s="263">
        <v>109.60960960960961</v>
      </c>
      <c r="F94" s="263">
        <v>548.04804804804803</v>
      </c>
      <c r="G94" s="286" t="s">
        <v>460</v>
      </c>
      <c r="I94" s="486"/>
    </row>
    <row r="95" spans="1:9" ht="11.25" customHeight="1" x14ac:dyDescent="0.2">
      <c r="A95" s="111" t="s">
        <v>271</v>
      </c>
      <c r="B95" s="351">
        <v>161.74802454910375</v>
      </c>
      <c r="C95" s="610" t="s">
        <v>959</v>
      </c>
      <c r="D95" s="351">
        <v>469.45552529900971</v>
      </c>
      <c r="E95" s="263">
        <v>161.74802454910375</v>
      </c>
      <c r="F95" s="263">
        <v>808.74012274551876</v>
      </c>
      <c r="G95" s="286" t="s">
        <v>460</v>
      </c>
      <c r="I95" s="486"/>
    </row>
    <row r="96" spans="1:9" ht="11.25" customHeight="1" x14ac:dyDescent="0.2">
      <c r="A96" s="111" t="s">
        <v>78</v>
      </c>
      <c r="B96" s="351">
        <v>9559.523809523811</v>
      </c>
      <c r="C96" s="610" t="s">
        <v>959</v>
      </c>
      <c r="D96" s="351" t="s">
        <v>816</v>
      </c>
      <c r="E96" s="263">
        <v>9559.523809523811</v>
      </c>
      <c r="F96" s="263">
        <v>47797.619047619053</v>
      </c>
      <c r="G96" s="286" t="s">
        <v>460</v>
      </c>
      <c r="I96" s="486"/>
    </row>
    <row r="97" spans="1:9" ht="11.25" customHeight="1" x14ac:dyDescent="0.2">
      <c r="A97" s="111" t="s">
        <v>272</v>
      </c>
      <c r="B97" s="351">
        <v>1289.9299079182458</v>
      </c>
      <c r="C97" s="610" t="s">
        <v>1032</v>
      </c>
      <c r="D97" s="351">
        <v>1289.9299079182458</v>
      </c>
      <c r="E97" s="263" t="s">
        <v>816</v>
      </c>
      <c r="F97" s="263" t="s">
        <v>816</v>
      </c>
      <c r="G97" s="286" t="s">
        <v>460</v>
      </c>
      <c r="I97" s="486"/>
    </row>
    <row r="98" spans="1:9" ht="11.25" customHeight="1" x14ac:dyDescent="0.2">
      <c r="A98" s="111" t="s">
        <v>79</v>
      </c>
      <c r="B98" s="351">
        <v>57750.837804677052</v>
      </c>
      <c r="C98" s="610" t="s">
        <v>959</v>
      </c>
      <c r="D98" s="351">
        <v>152464.49456975775</v>
      </c>
      <c r="E98" s="263">
        <v>57750.837804677052</v>
      </c>
      <c r="F98" s="263">
        <v>288754.18902338529</v>
      </c>
      <c r="G98" s="286" t="s">
        <v>460</v>
      </c>
      <c r="I98" s="486"/>
    </row>
    <row r="99" spans="1:9" ht="11.25" customHeight="1" x14ac:dyDescent="0.2">
      <c r="A99" s="111" t="s">
        <v>273</v>
      </c>
      <c r="B99" s="351">
        <v>800</v>
      </c>
      <c r="C99" s="610" t="s">
        <v>185</v>
      </c>
      <c r="D99" s="351"/>
      <c r="E99" s="263"/>
      <c r="F99" s="263"/>
      <c r="G99" s="286"/>
      <c r="I99" s="486"/>
    </row>
    <row r="100" spans="1:9" ht="11.25" customHeight="1" x14ac:dyDescent="0.2">
      <c r="A100" s="111" t="s">
        <v>274</v>
      </c>
      <c r="B100" s="351">
        <v>126.5151109922439</v>
      </c>
      <c r="C100" s="610" t="s">
        <v>959</v>
      </c>
      <c r="D100" s="351" t="s">
        <v>816</v>
      </c>
      <c r="E100" s="263">
        <v>126.5151109922439</v>
      </c>
      <c r="F100" s="263">
        <v>632.5755549612195</v>
      </c>
      <c r="G100" s="286" t="s">
        <v>460</v>
      </c>
      <c r="I100" s="486"/>
    </row>
    <row r="101" spans="1:9" ht="11.25" customHeight="1" x14ac:dyDescent="0.2">
      <c r="A101" s="111" t="s">
        <v>275</v>
      </c>
      <c r="B101" s="351">
        <v>1448.4126984126985</v>
      </c>
      <c r="C101" s="610" t="s">
        <v>959</v>
      </c>
      <c r="D101" s="351" t="s">
        <v>816</v>
      </c>
      <c r="E101" s="263">
        <v>1448.4126984126985</v>
      </c>
      <c r="F101" s="263">
        <v>7242.063492063493</v>
      </c>
      <c r="G101" s="286" t="s">
        <v>460</v>
      </c>
      <c r="I101" s="486"/>
    </row>
    <row r="102" spans="1:9" ht="11.25" customHeight="1" x14ac:dyDescent="0.2">
      <c r="A102" s="111" t="s">
        <v>277</v>
      </c>
      <c r="B102" s="351">
        <v>28431.476163522013</v>
      </c>
      <c r="C102" s="610" t="s">
        <v>1051</v>
      </c>
      <c r="D102" s="351" t="s">
        <v>816</v>
      </c>
      <c r="E102" s="263">
        <v>65376.677536644165</v>
      </c>
      <c r="F102" s="263">
        <v>326883.38768322085</v>
      </c>
      <c r="G102" s="286">
        <v>28431.476163522013</v>
      </c>
      <c r="I102" s="486"/>
    </row>
    <row r="103" spans="1:9" ht="11.25" customHeight="1" x14ac:dyDescent="0.2">
      <c r="A103" s="111" t="s">
        <v>278</v>
      </c>
      <c r="B103" s="351">
        <v>3356.5423899371067</v>
      </c>
      <c r="C103" s="610" t="s">
        <v>1051</v>
      </c>
      <c r="D103" s="351" t="s">
        <v>816</v>
      </c>
      <c r="E103" s="263">
        <v>44846.666572544396</v>
      </c>
      <c r="F103" s="263">
        <v>224233.33286272199</v>
      </c>
      <c r="G103" s="286">
        <v>3356.5423899371067</v>
      </c>
      <c r="I103" s="486"/>
    </row>
    <row r="104" spans="1:9" ht="11.25" customHeight="1" x14ac:dyDescent="0.2">
      <c r="A104" s="111" t="s">
        <v>279</v>
      </c>
      <c r="B104" s="351">
        <v>44.242424242424242</v>
      </c>
      <c r="C104" s="610" t="s">
        <v>959</v>
      </c>
      <c r="D104" s="351" t="s">
        <v>816</v>
      </c>
      <c r="E104" s="263">
        <v>44.242424242424242</v>
      </c>
      <c r="F104" s="263">
        <v>221.21212121212122</v>
      </c>
      <c r="G104" s="286" t="s">
        <v>460</v>
      </c>
      <c r="I104" s="486"/>
    </row>
    <row r="105" spans="1:9" ht="11.25" customHeight="1" x14ac:dyDescent="0.2">
      <c r="A105" s="111" t="s">
        <v>280</v>
      </c>
      <c r="B105" s="351">
        <v>1203.0057455009771</v>
      </c>
      <c r="C105" s="610" t="s">
        <v>1032</v>
      </c>
      <c r="D105" s="351">
        <v>1203.0057455009771</v>
      </c>
      <c r="E105" s="263">
        <v>20803.290739584892</v>
      </c>
      <c r="F105" s="263">
        <v>104016.45369792446</v>
      </c>
      <c r="G105" s="286">
        <v>8869.0732075471715</v>
      </c>
      <c r="I105" s="486"/>
    </row>
    <row r="106" spans="1:9" ht="11.25" customHeight="1" x14ac:dyDescent="0.2">
      <c r="A106" s="111" t="s">
        <v>276</v>
      </c>
      <c r="B106" s="351">
        <v>1099.1637246905752</v>
      </c>
      <c r="C106" s="610" t="s">
        <v>959</v>
      </c>
      <c r="D106" s="351">
        <v>6477.5486722097276</v>
      </c>
      <c r="E106" s="263">
        <v>1099.1637246905752</v>
      </c>
      <c r="F106" s="263">
        <v>5495.8186234528766</v>
      </c>
      <c r="G106" s="286">
        <v>3314.8708176100631</v>
      </c>
      <c r="I106" s="486"/>
    </row>
    <row r="107" spans="1:9" ht="11.25" customHeight="1" x14ac:dyDescent="0.2">
      <c r="A107" s="111" t="s">
        <v>502</v>
      </c>
      <c r="B107" s="351">
        <v>452.57845726543417</v>
      </c>
      <c r="C107" s="610" t="s">
        <v>1032</v>
      </c>
      <c r="D107" s="351">
        <v>452.57845726543417</v>
      </c>
      <c r="E107" s="263">
        <v>10203.250567947345</v>
      </c>
      <c r="F107" s="263">
        <v>51016.252839736728</v>
      </c>
      <c r="G107" s="286" t="s">
        <v>460</v>
      </c>
      <c r="I107" s="486"/>
    </row>
    <row r="108" spans="1:9" ht="11.25" customHeight="1" x14ac:dyDescent="0.2">
      <c r="A108" s="111" t="s">
        <v>503</v>
      </c>
      <c r="B108" s="351">
        <v>582.93919379492229</v>
      </c>
      <c r="C108" s="610" t="s">
        <v>959</v>
      </c>
      <c r="D108" s="351" t="s">
        <v>816</v>
      </c>
      <c r="E108" s="263">
        <v>582.93919379492229</v>
      </c>
      <c r="F108" s="263">
        <v>2914.6959689746113</v>
      </c>
      <c r="G108" s="286" t="s">
        <v>460</v>
      </c>
      <c r="I108" s="486"/>
    </row>
    <row r="109" spans="1:9" ht="11.25" customHeight="1" x14ac:dyDescent="0.2">
      <c r="A109" s="111" t="s">
        <v>409</v>
      </c>
      <c r="B109" s="351">
        <v>2212.1212121212125</v>
      </c>
      <c r="C109" s="610" t="s">
        <v>959</v>
      </c>
      <c r="D109" s="351" t="s">
        <v>816</v>
      </c>
      <c r="E109" s="263">
        <v>2212.1212121212125</v>
      </c>
      <c r="F109" s="263">
        <v>11060.606060606062</v>
      </c>
      <c r="G109" s="286" t="s">
        <v>460</v>
      </c>
      <c r="I109" s="486"/>
    </row>
    <row r="110" spans="1:9" ht="11.25" customHeight="1" x14ac:dyDescent="0.2">
      <c r="A110" s="111" t="s">
        <v>410</v>
      </c>
      <c r="B110" s="351">
        <v>95.980153793860183</v>
      </c>
      <c r="C110" s="610" t="s">
        <v>1032</v>
      </c>
      <c r="D110" s="351">
        <v>95.980153793860183</v>
      </c>
      <c r="E110" s="263">
        <v>188.759577299646</v>
      </c>
      <c r="F110" s="263">
        <v>943.79788649823001</v>
      </c>
      <c r="G110" s="286" t="s">
        <v>460</v>
      </c>
      <c r="I110" s="486"/>
    </row>
    <row r="111" spans="1:9" ht="11.25" customHeight="1" x14ac:dyDescent="0.2">
      <c r="A111" s="111" t="s">
        <v>703</v>
      </c>
      <c r="B111" s="351">
        <v>742.84697285356845</v>
      </c>
      <c r="C111" s="610" t="s">
        <v>959</v>
      </c>
      <c r="D111" s="351" t="s">
        <v>816</v>
      </c>
      <c r="E111" s="263">
        <v>742.84697285356845</v>
      </c>
      <c r="F111" s="263">
        <v>3714.2348642678421</v>
      </c>
      <c r="G111" s="286" t="s">
        <v>460</v>
      </c>
      <c r="I111" s="486"/>
    </row>
    <row r="112" spans="1:9" ht="11.25" customHeight="1" x14ac:dyDescent="0.2">
      <c r="A112" s="134" t="s">
        <v>80</v>
      </c>
      <c r="B112" s="351">
        <v>128.04844369366697</v>
      </c>
      <c r="C112" s="610" t="s">
        <v>1032</v>
      </c>
      <c r="D112" s="351">
        <v>128.04844369366697</v>
      </c>
      <c r="E112" s="263">
        <v>451.5088678107183</v>
      </c>
      <c r="F112" s="263">
        <v>2257.5443390535916</v>
      </c>
      <c r="G112" s="286">
        <v>3048.4437410062897</v>
      </c>
      <c r="I112" s="486"/>
    </row>
    <row r="113" spans="1:9" ht="11.25" customHeight="1" x14ac:dyDescent="0.2">
      <c r="A113" s="134" t="s">
        <v>81</v>
      </c>
      <c r="B113" s="351">
        <v>28.968253968253965</v>
      </c>
      <c r="C113" s="610" t="s">
        <v>959</v>
      </c>
      <c r="D113" s="351">
        <v>8520.0746965452872</v>
      </c>
      <c r="E113" s="263">
        <v>28.968253968253965</v>
      </c>
      <c r="F113" s="263">
        <v>144.84126984126982</v>
      </c>
      <c r="G113" s="286" t="s">
        <v>460</v>
      </c>
      <c r="I113" s="486"/>
    </row>
    <row r="114" spans="1:9" ht="11.25" customHeight="1" x14ac:dyDescent="0.2">
      <c r="A114" s="134" t="s">
        <v>82</v>
      </c>
      <c r="B114" s="351">
        <v>100.55096418732782</v>
      </c>
      <c r="C114" s="610" t="s">
        <v>1032</v>
      </c>
      <c r="D114" s="351">
        <v>100.55096418732782</v>
      </c>
      <c r="E114" s="263">
        <v>251.14386316894016</v>
      </c>
      <c r="F114" s="263">
        <v>1255.7193158447008</v>
      </c>
      <c r="G114" s="286" t="s">
        <v>460</v>
      </c>
      <c r="I114" s="486"/>
    </row>
    <row r="115" spans="1:9" ht="11.25" customHeight="1" x14ac:dyDescent="0.2">
      <c r="A115" s="134" t="s">
        <v>83</v>
      </c>
      <c r="B115" s="351">
        <v>28.968253968253965</v>
      </c>
      <c r="C115" s="610" t="s">
        <v>959</v>
      </c>
      <c r="D115" s="351" t="s">
        <v>816</v>
      </c>
      <c r="E115" s="263">
        <v>28.968253968253965</v>
      </c>
      <c r="F115" s="263">
        <v>144.84126984126982</v>
      </c>
      <c r="G115" s="286" t="s">
        <v>460</v>
      </c>
      <c r="I115" s="486"/>
    </row>
    <row r="116" spans="1:9" ht="11.25" customHeight="1" x14ac:dyDescent="0.2">
      <c r="A116" s="134" t="s">
        <v>84</v>
      </c>
      <c r="B116" s="351">
        <v>1149.4910651637067</v>
      </c>
      <c r="C116" s="610" t="s">
        <v>959</v>
      </c>
      <c r="D116" s="351">
        <v>9052.5793650793676</v>
      </c>
      <c r="E116" s="263">
        <v>1149.4910651637067</v>
      </c>
      <c r="F116" s="263">
        <v>5747.4553258185333</v>
      </c>
      <c r="G116" s="286" t="s">
        <v>460</v>
      </c>
      <c r="I116" s="486"/>
    </row>
    <row r="117" spans="1:9" ht="11.25" customHeight="1" x14ac:dyDescent="0.2">
      <c r="A117" s="111" t="s">
        <v>411</v>
      </c>
      <c r="B117" s="351">
        <v>238.49768240693896</v>
      </c>
      <c r="C117" s="610" t="s">
        <v>1032</v>
      </c>
      <c r="D117" s="351">
        <v>238.49768240693896</v>
      </c>
      <c r="E117" s="263">
        <v>954.24836601307209</v>
      </c>
      <c r="F117" s="263">
        <v>4771.2418300653608</v>
      </c>
      <c r="G117" s="286" t="s">
        <v>460</v>
      </c>
      <c r="I117" s="486"/>
    </row>
    <row r="118" spans="1:9" ht="11.25" customHeight="1" x14ac:dyDescent="0.2">
      <c r="A118" s="134" t="s">
        <v>85</v>
      </c>
      <c r="B118" s="351">
        <v>579.3650793650794</v>
      </c>
      <c r="C118" s="610" t="s">
        <v>959</v>
      </c>
      <c r="D118" s="351">
        <v>36210.31746031747</v>
      </c>
      <c r="E118" s="263">
        <v>579.3650793650794</v>
      </c>
      <c r="F118" s="263">
        <v>2896.8253968253971</v>
      </c>
      <c r="G118" s="286" t="s">
        <v>460</v>
      </c>
      <c r="I118" s="486"/>
    </row>
    <row r="119" spans="1:9" ht="11.25" customHeight="1" x14ac:dyDescent="0.2">
      <c r="A119" s="111" t="s">
        <v>193</v>
      </c>
      <c r="B119" s="351">
        <v>309.69696969696969</v>
      </c>
      <c r="C119" s="610" t="s">
        <v>959</v>
      </c>
      <c r="D119" s="351" t="s">
        <v>816</v>
      </c>
      <c r="E119" s="263">
        <v>309.69696969696969</v>
      </c>
      <c r="F119" s="263">
        <v>1548.4848484848485</v>
      </c>
      <c r="G119" s="286" t="s">
        <v>460</v>
      </c>
      <c r="I119" s="486"/>
    </row>
    <row r="120" spans="1:9" ht="11.25" customHeight="1" x14ac:dyDescent="0.2">
      <c r="A120" s="111" t="s">
        <v>412</v>
      </c>
      <c r="B120" s="351">
        <v>9346.1228832311026</v>
      </c>
      <c r="C120" s="610" t="s">
        <v>959</v>
      </c>
      <c r="D120" s="351" t="s">
        <v>816</v>
      </c>
      <c r="E120" s="263">
        <v>9346.1228832311026</v>
      </c>
      <c r="F120" s="263">
        <v>46730.614416155513</v>
      </c>
      <c r="G120" s="286" t="s">
        <v>460</v>
      </c>
      <c r="I120" s="486"/>
    </row>
    <row r="121" spans="1:9" ht="11.25" customHeight="1" x14ac:dyDescent="0.2">
      <c r="A121" s="111" t="s">
        <v>413</v>
      </c>
      <c r="B121" s="351">
        <v>82906.567117093422</v>
      </c>
      <c r="C121" s="610" t="s">
        <v>959</v>
      </c>
      <c r="D121" s="351" t="s">
        <v>816</v>
      </c>
      <c r="E121" s="263">
        <v>82906.567117093422</v>
      </c>
      <c r="F121" s="263">
        <v>414532.83558546711</v>
      </c>
      <c r="G121" s="286" t="s">
        <v>460</v>
      </c>
      <c r="I121" s="486"/>
    </row>
    <row r="122" spans="1:9" ht="11.25" customHeight="1" x14ac:dyDescent="0.2">
      <c r="A122" s="111" t="s">
        <v>290</v>
      </c>
      <c r="B122" s="351">
        <v>25.453277545327758</v>
      </c>
      <c r="C122" s="610" t="s">
        <v>959</v>
      </c>
      <c r="D122" s="351">
        <v>59.446914888295474</v>
      </c>
      <c r="E122" s="263">
        <v>25.453277545327758</v>
      </c>
      <c r="F122" s="263">
        <v>25.453277545327758</v>
      </c>
      <c r="G122" s="286" t="s">
        <v>460</v>
      </c>
      <c r="I122" s="486"/>
    </row>
    <row r="123" spans="1:9" ht="11.25" customHeight="1" x14ac:dyDescent="0.2">
      <c r="A123" s="111" t="s">
        <v>86</v>
      </c>
      <c r="B123" s="351">
        <v>28968.253968253968</v>
      </c>
      <c r="C123" s="610" t="s">
        <v>959</v>
      </c>
      <c r="D123" s="351" t="s">
        <v>816</v>
      </c>
      <c r="E123" s="263">
        <v>28968.253968253968</v>
      </c>
      <c r="F123" s="263">
        <v>144841.26984126985</v>
      </c>
      <c r="G123" s="286" t="s">
        <v>460</v>
      </c>
      <c r="I123" s="486"/>
    </row>
    <row r="124" spans="1:9" ht="11.25" customHeight="1" x14ac:dyDescent="0.2">
      <c r="A124" s="111" t="s">
        <v>414</v>
      </c>
      <c r="B124" s="351">
        <v>7668.3682013140924</v>
      </c>
      <c r="C124" s="610" t="s">
        <v>959</v>
      </c>
      <c r="D124" s="351" t="s">
        <v>816</v>
      </c>
      <c r="E124" s="263">
        <v>7668.3682013140924</v>
      </c>
      <c r="F124" s="263">
        <v>38341.841006570459</v>
      </c>
      <c r="G124" s="286" t="s">
        <v>460</v>
      </c>
      <c r="I124" s="486"/>
    </row>
    <row r="125" spans="1:9" ht="11.25" customHeight="1" x14ac:dyDescent="0.2">
      <c r="A125" s="111" t="s">
        <v>415</v>
      </c>
      <c r="B125" s="351">
        <v>2185.2955443143233</v>
      </c>
      <c r="C125" s="610" t="s">
        <v>959</v>
      </c>
      <c r="D125" s="351" t="s">
        <v>816</v>
      </c>
      <c r="E125" s="263">
        <v>2185.2955443143233</v>
      </c>
      <c r="F125" s="263">
        <v>10926.477721571617</v>
      </c>
      <c r="G125" s="286" t="s">
        <v>460</v>
      </c>
      <c r="I125" s="486"/>
    </row>
    <row r="126" spans="1:9" ht="11.25" customHeight="1" x14ac:dyDescent="0.2">
      <c r="A126" s="111" t="s">
        <v>704</v>
      </c>
      <c r="B126" s="351">
        <v>2212.1212121212125</v>
      </c>
      <c r="C126" s="610" t="s">
        <v>959</v>
      </c>
      <c r="D126" s="351" t="s">
        <v>816</v>
      </c>
      <c r="E126" s="263">
        <v>2212.1212121212125</v>
      </c>
      <c r="F126" s="263">
        <v>11060.606060606062</v>
      </c>
      <c r="G126" s="286" t="s">
        <v>460</v>
      </c>
      <c r="I126" s="486"/>
    </row>
    <row r="127" spans="1:9" ht="11.25" customHeight="1" x14ac:dyDescent="0.2">
      <c r="A127" s="111" t="s">
        <v>87</v>
      </c>
      <c r="B127" s="351">
        <v>1207.0105820105825</v>
      </c>
      <c r="C127" s="610" t="s">
        <v>1032</v>
      </c>
      <c r="D127" s="351">
        <v>1207.0105820105825</v>
      </c>
      <c r="E127" s="263">
        <v>1448.4126984126985</v>
      </c>
      <c r="F127" s="263">
        <v>7242.063492063493</v>
      </c>
      <c r="G127" s="286" t="s">
        <v>460</v>
      </c>
      <c r="I127" s="486"/>
    </row>
    <row r="128" spans="1:9" ht="11.25" customHeight="1" x14ac:dyDescent="0.2">
      <c r="A128" s="111" t="s">
        <v>416</v>
      </c>
      <c r="B128" s="351">
        <v>867.20140880503141</v>
      </c>
      <c r="C128" s="610" t="s">
        <v>1051</v>
      </c>
      <c r="D128" s="351" t="s">
        <v>816</v>
      </c>
      <c r="E128" s="263">
        <v>11596.416295936673</v>
      </c>
      <c r="F128" s="263">
        <v>57982.081479683366</v>
      </c>
      <c r="G128" s="286">
        <v>867.20140880503141</v>
      </c>
      <c r="I128" s="486"/>
    </row>
    <row r="129" spans="1:9" ht="11.25" customHeight="1" x14ac:dyDescent="0.2">
      <c r="A129" s="111" t="s">
        <v>88</v>
      </c>
      <c r="B129" s="351">
        <v>3765.8730158730164</v>
      </c>
      <c r="C129" s="610" t="s">
        <v>959</v>
      </c>
      <c r="D129" s="351" t="s">
        <v>816</v>
      </c>
      <c r="E129" s="263">
        <v>3765.8730158730164</v>
      </c>
      <c r="F129" s="263">
        <v>18829.365079365081</v>
      </c>
      <c r="G129" s="286" t="s">
        <v>460</v>
      </c>
      <c r="I129" s="486"/>
    </row>
    <row r="130" spans="1:9" ht="11.25" customHeight="1" x14ac:dyDescent="0.2">
      <c r="A130" s="111" t="s">
        <v>20</v>
      </c>
      <c r="B130" s="351">
        <v>2363.5313980444985</v>
      </c>
      <c r="C130" s="610" t="s">
        <v>1032</v>
      </c>
      <c r="D130" s="351">
        <v>2363.5313980444985</v>
      </c>
      <c r="E130" s="263" t="s">
        <v>816</v>
      </c>
      <c r="F130" s="263" t="s">
        <v>816</v>
      </c>
      <c r="G130" s="286">
        <v>322090.86792452831</v>
      </c>
      <c r="I130" s="486"/>
    </row>
    <row r="131" spans="1:9" ht="11.25" customHeight="1" x14ac:dyDescent="0.2">
      <c r="A131" s="111" t="s">
        <v>417</v>
      </c>
      <c r="B131" s="351">
        <v>51.514329890753309</v>
      </c>
      <c r="C131" s="610" t="s">
        <v>1032</v>
      </c>
      <c r="D131" s="351">
        <v>51.514329890753309</v>
      </c>
      <c r="E131" s="263">
        <v>907.28831267609075</v>
      </c>
      <c r="F131" s="263">
        <v>4536.4415633804538</v>
      </c>
      <c r="G131" s="286">
        <v>679.56857484276736</v>
      </c>
      <c r="I131" s="486"/>
    </row>
    <row r="132" spans="1:9" ht="11.25" customHeight="1" x14ac:dyDescent="0.2">
      <c r="A132" s="111" t="s">
        <v>418</v>
      </c>
      <c r="B132" s="351">
        <v>15.745013955914203</v>
      </c>
      <c r="C132" s="610" t="s">
        <v>1032</v>
      </c>
      <c r="D132" s="351">
        <v>15.745013955914203</v>
      </c>
      <c r="E132" s="263">
        <v>8848.4848484848499</v>
      </c>
      <c r="F132" s="263">
        <v>44242.424242424247</v>
      </c>
      <c r="G132" s="286">
        <v>1903.1173320754715</v>
      </c>
      <c r="I132" s="486"/>
    </row>
    <row r="133" spans="1:9" ht="11.25" customHeight="1" x14ac:dyDescent="0.2">
      <c r="A133" s="111" t="s">
        <v>419</v>
      </c>
      <c r="B133" s="351">
        <v>26.685788668102152</v>
      </c>
      <c r="C133" s="610" t="s">
        <v>1032</v>
      </c>
      <c r="D133" s="351">
        <v>26.685788668102152</v>
      </c>
      <c r="E133" s="263">
        <v>127.20865356805064</v>
      </c>
      <c r="F133" s="263">
        <v>636.04326784025318</v>
      </c>
      <c r="G133" s="286">
        <v>166.02402867924528</v>
      </c>
      <c r="I133" s="486"/>
    </row>
    <row r="134" spans="1:9" ht="11.25" customHeight="1" x14ac:dyDescent="0.2">
      <c r="A134" s="111" t="s">
        <v>89</v>
      </c>
      <c r="B134" s="351">
        <v>8690.4761904761908</v>
      </c>
      <c r="C134" s="610" t="s">
        <v>959</v>
      </c>
      <c r="D134" s="351" t="s">
        <v>816</v>
      </c>
      <c r="E134" s="263">
        <v>8690.4761904761908</v>
      </c>
      <c r="F134" s="263">
        <v>43452.380952380954</v>
      </c>
      <c r="G134" s="286" t="s">
        <v>460</v>
      </c>
      <c r="I134" s="486"/>
    </row>
    <row r="135" spans="1:9" ht="11.25" customHeight="1" x14ac:dyDescent="0.2">
      <c r="A135" s="134" t="s">
        <v>90</v>
      </c>
      <c r="B135" s="351">
        <v>21442.838679356126</v>
      </c>
      <c r="C135" s="610" t="s">
        <v>959</v>
      </c>
      <c r="D135" s="351" t="s">
        <v>816</v>
      </c>
      <c r="E135" s="263">
        <v>21442.838679356126</v>
      </c>
      <c r="F135" s="263">
        <v>107214.19339678063</v>
      </c>
      <c r="G135" s="286" t="s">
        <v>460</v>
      </c>
      <c r="I135" s="486"/>
    </row>
    <row r="136" spans="1:9" ht="11.25" customHeight="1" x14ac:dyDescent="0.2">
      <c r="A136" s="111" t="s">
        <v>420</v>
      </c>
      <c r="B136" s="351">
        <v>22.121212121212125</v>
      </c>
      <c r="C136" s="610" t="s">
        <v>959</v>
      </c>
      <c r="D136" s="351" t="s">
        <v>816</v>
      </c>
      <c r="E136" s="263">
        <v>22.121212121212125</v>
      </c>
      <c r="F136" s="263">
        <v>22.121212121212125</v>
      </c>
      <c r="G136" s="286" t="s">
        <v>460</v>
      </c>
      <c r="I136" s="486"/>
    </row>
    <row r="137" spans="1:9" ht="11.25" customHeight="1" x14ac:dyDescent="0.2">
      <c r="A137" s="111" t="s">
        <v>291</v>
      </c>
      <c r="B137" s="351">
        <v>817.67394716981141</v>
      </c>
      <c r="C137" s="610" t="s">
        <v>1051</v>
      </c>
      <c r="D137" s="351" t="s">
        <v>816</v>
      </c>
      <c r="E137" s="263">
        <v>16329.653469427416</v>
      </c>
      <c r="F137" s="263">
        <v>81648.26734713708</v>
      </c>
      <c r="G137" s="286">
        <v>817.67394716981141</v>
      </c>
      <c r="I137" s="486"/>
    </row>
    <row r="138" spans="1:9" ht="11.25" customHeight="1" x14ac:dyDescent="0.2">
      <c r="A138" s="111" t="s">
        <v>21</v>
      </c>
      <c r="B138" s="351">
        <v>130.45377528327865</v>
      </c>
      <c r="C138" s="610" t="s">
        <v>1032</v>
      </c>
      <c r="D138" s="351">
        <v>130.45377528327865</v>
      </c>
      <c r="E138" s="263" t="s">
        <v>816</v>
      </c>
      <c r="F138" s="263" t="s">
        <v>816</v>
      </c>
      <c r="G138" s="286" t="s">
        <v>460</v>
      </c>
      <c r="I138" s="486"/>
    </row>
    <row r="139" spans="1:9" ht="11.25" customHeight="1" x14ac:dyDescent="0.2">
      <c r="A139" s="111" t="s">
        <v>44</v>
      </c>
      <c r="B139" s="351">
        <v>2008.7716981132075</v>
      </c>
      <c r="C139" s="610" t="s">
        <v>1051</v>
      </c>
      <c r="D139" s="351" t="s">
        <v>816</v>
      </c>
      <c r="E139" s="263">
        <v>3397.2980066664709</v>
      </c>
      <c r="F139" s="263">
        <v>3397.2980066664709</v>
      </c>
      <c r="G139" s="286">
        <v>2008.7716981132075</v>
      </c>
      <c r="I139" s="486"/>
    </row>
    <row r="140" spans="1:9" ht="11.25" customHeight="1" x14ac:dyDescent="0.2">
      <c r="A140" s="111" t="s">
        <v>43</v>
      </c>
      <c r="B140" s="351">
        <v>682.98237735849057</v>
      </c>
      <c r="C140" s="610" t="s">
        <v>1051</v>
      </c>
      <c r="D140" s="351" t="s">
        <v>816</v>
      </c>
      <c r="E140" s="263">
        <v>1563.3621226935272</v>
      </c>
      <c r="F140" s="263">
        <v>1563.3621226935272</v>
      </c>
      <c r="G140" s="286">
        <v>682.98237735849057</v>
      </c>
      <c r="I140" s="486"/>
    </row>
    <row r="141" spans="1:9" ht="11.25" customHeight="1" x14ac:dyDescent="0.2">
      <c r="A141" s="111" t="s">
        <v>665</v>
      </c>
      <c r="B141" s="351">
        <v>265454.54545454547</v>
      </c>
      <c r="C141" s="610" t="s">
        <v>959</v>
      </c>
      <c r="D141" s="351" t="s">
        <v>816</v>
      </c>
      <c r="E141" s="263">
        <v>265454.54545454547</v>
      </c>
      <c r="F141" s="263">
        <v>265454.54545454547</v>
      </c>
      <c r="G141" s="286" t="s">
        <v>460</v>
      </c>
      <c r="I141" s="486"/>
    </row>
    <row r="142" spans="1:9" ht="11.25" customHeight="1" x14ac:dyDescent="0.2">
      <c r="A142" s="111" t="s">
        <v>705</v>
      </c>
      <c r="B142" s="351">
        <v>82.246397155401027</v>
      </c>
      <c r="C142" s="610" t="s">
        <v>959</v>
      </c>
      <c r="D142" s="351">
        <v>762.80041797283184</v>
      </c>
      <c r="E142" s="263">
        <v>82.246397155401027</v>
      </c>
      <c r="F142" s="263">
        <v>411.23198577700515</v>
      </c>
      <c r="G142" s="286" t="s">
        <v>460</v>
      </c>
      <c r="I142" s="486"/>
    </row>
    <row r="143" spans="1:9" ht="11.25" customHeight="1" x14ac:dyDescent="0.2">
      <c r="A143" s="111" t="s">
        <v>706</v>
      </c>
      <c r="B143" s="351">
        <v>639.65388301886787</v>
      </c>
      <c r="C143" s="610" t="s">
        <v>1051</v>
      </c>
      <c r="D143" s="351" t="s">
        <v>816</v>
      </c>
      <c r="E143" s="263">
        <v>11502.507392495763</v>
      </c>
      <c r="F143" s="263">
        <v>57512.536962478815</v>
      </c>
      <c r="G143" s="286">
        <v>639.65388301886787</v>
      </c>
      <c r="I143" s="486"/>
    </row>
    <row r="144" spans="1:9" ht="11.25" customHeight="1" x14ac:dyDescent="0.2">
      <c r="A144" s="111" t="s">
        <v>421</v>
      </c>
      <c r="B144" s="351">
        <v>2.0251033537699641</v>
      </c>
      <c r="C144" s="610" t="s">
        <v>959</v>
      </c>
      <c r="D144" s="351">
        <v>29.287831337072504</v>
      </c>
      <c r="E144" s="263">
        <v>2.0251033537699641</v>
      </c>
      <c r="F144" s="263">
        <v>10.12551676884982</v>
      </c>
      <c r="G144" s="286">
        <v>2160.2214339622642</v>
      </c>
      <c r="I144" s="486"/>
    </row>
    <row r="145" spans="1:9" ht="11.25" customHeight="1" x14ac:dyDescent="0.2">
      <c r="A145" s="111" t="s">
        <v>422</v>
      </c>
      <c r="B145" s="351">
        <v>6.0735401621178022</v>
      </c>
      <c r="C145" s="610" t="s">
        <v>959</v>
      </c>
      <c r="D145" s="351">
        <v>35.285247719318427</v>
      </c>
      <c r="E145" s="263">
        <v>6.0735401621178022</v>
      </c>
      <c r="F145" s="263">
        <v>30.36770081058901</v>
      </c>
      <c r="G145" s="286">
        <v>691.10178616352209</v>
      </c>
      <c r="I145" s="486"/>
    </row>
    <row r="146" spans="1:9" ht="11.25" customHeight="1" x14ac:dyDescent="0.2">
      <c r="A146" s="111" t="s">
        <v>423</v>
      </c>
      <c r="B146" s="351">
        <v>28968.253968253968</v>
      </c>
      <c r="C146" s="610" t="s">
        <v>959</v>
      </c>
      <c r="D146" s="351" t="s">
        <v>816</v>
      </c>
      <c r="E146" s="263">
        <v>28968.253968253968</v>
      </c>
      <c r="F146" s="263">
        <v>144841.26984126985</v>
      </c>
      <c r="G146" s="286" t="s">
        <v>460</v>
      </c>
      <c r="I146" s="486"/>
    </row>
    <row r="147" spans="1:9" ht="11.25" customHeight="1" x14ac:dyDescent="0.2">
      <c r="A147" s="111" t="s">
        <v>424</v>
      </c>
      <c r="B147" s="351">
        <v>289.6825396825397</v>
      </c>
      <c r="C147" s="610" t="s">
        <v>959</v>
      </c>
      <c r="D147" s="351">
        <v>13049.15612477801</v>
      </c>
      <c r="E147" s="263">
        <v>289.6825396825397</v>
      </c>
      <c r="F147" s="263">
        <v>1448.4126984126985</v>
      </c>
      <c r="G147" s="286" t="s">
        <v>460</v>
      </c>
      <c r="I147" s="486"/>
    </row>
    <row r="148" spans="1:9" ht="11.25" customHeight="1" x14ac:dyDescent="0.2">
      <c r="A148" s="134" t="s">
        <v>91</v>
      </c>
      <c r="B148" s="351">
        <v>2896.8253968253971</v>
      </c>
      <c r="C148" s="610" t="s">
        <v>959</v>
      </c>
      <c r="D148" s="351" t="s">
        <v>816</v>
      </c>
      <c r="E148" s="263">
        <v>2896.8253968253971</v>
      </c>
      <c r="F148" s="263">
        <v>14484.126984126986</v>
      </c>
      <c r="G148" s="286" t="s">
        <v>460</v>
      </c>
      <c r="I148" s="486"/>
    </row>
    <row r="149" spans="1:9" ht="11.25" customHeight="1" x14ac:dyDescent="0.2">
      <c r="A149" s="111" t="s">
        <v>92</v>
      </c>
      <c r="B149" s="351">
        <v>2317.4603174603176</v>
      </c>
      <c r="C149" s="610" t="s">
        <v>959</v>
      </c>
      <c r="D149" s="351" t="s">
        <v>816</v>
      </c>
      <c r="E149" s="263">
        <v>2317.4603174603176</v>
      </c>
      <c r="F149" s="263">
        <v>11587.301587301588</v>
      </c>
      <c r="G149" s="286" t="s">
        <v>460</v>
      </c>
      <c r="I149" s="486"/>
    </row>
    <row r="150" spans="1:9" ht="11.25" customHeight="1" x14ac:dyDescent="0.2">
      <c r="A150" s="111" t="s">
        <v>93</v>
      </c>
      <c r="B150" s="351">
        <v>0.73737373737373735</v>
      </c>
      <c r="C150" s="610" t="s">
        <v>1032</v>
      </c>
      <c r="D150" s="351">
        <v>0.73737373737373735</v>
      </c>
      <c r="E150" s="263">
        <v>6.6514311154005759</v>
      </c>
      <c r="F150" s="263">
        <v>33.257155577002877</v>
      </c>
      <c r="G150" s="286">
        <v>1395.5380503144659</v>
      </c>
      <c r="I150" s="486"/>
    </row>
    <row r="151" spans="1:9" ht="11.25" customHeight="1" x14ac:dyDescent="0.2">
      <c r="A151" s="111" t="s">
        <v>94</v>
      </c>
      <c r="B151" s="351">
        <v>0.99080724837779732</v>
      </c>
      <c r="C151" s="610" t="s">
        <v>959</v>
      </c>
      <c r="D151" s="351" t="s">
        <v>816</v>
      </c>
      <c r="E151" s="263">
        <v>0.99080724837779732</v>
      </c>
      <c r="F151" s="263">
        <v>4.9540362418889865</v>
      </c>
      <c r="G151" s="286">
        <v>311.17425056603776</v>
      </c>
      <c r="I151" s="486"/>
    </row>
    <row r="152" spans="1:9" ht="11.25" customHeight="1" x14ac:dyDescent="0.2">
      <c r="A152" s="111" t="s">
        <v>513</v>
      </c>
      <c r="B152" s="351">
        <v>3318.1818181818185</v>
      </c>
      <c r="C152" s="610" t="s">
        <v>959</v>
      </c>
      <c r="D152" s="351">
        <v>28728.846910665103</v>
      </c>
      <c r="E152" s="263">
        <v>3318.1818181818185</v>
      </c>
      <c r="F152" s="263">
        <v>16590.909090909092</v>
      </c>
      <c r="G152" s="286" t="s">
        <v>460</v>
      </c>
      <c r="I152" s="486"/>
    </row>
    <row r="153" spans="1:9" ht="11.25" customHeight="1" x14ac:dyDescent="0.2">
      <c r="A153" s="134" t="s">
        <v>802</v>
      </c>
      <c r="B153" s="351">
        <v>12064.12163278797</v>
      </c>
      <c r="C153" s="610" t="s">
        <v>959</v>
      </c>
      <c r="D153" s="351" t="s">
        <v>816</v>
      </c>
      <c r="E153" s="263">
        <v>12064.12163278797</v>
      </c>
      <c r="F153" s="263">
        <v>60320.608163939847</v>
      </c>
      <c r="G153" s="286" t="s">
        <v>460</v>
      </c>
      <c r="I153" s="486"/>
    </row>
    <row r="154" spans="1:9" ht="11.25" customHeight="1" x14ac:dyDescent="0.2">
      <c r="A154" s="134" t="s">
        <v>514</v>
      </c>
      <c r="B154" s="351">
        <v>881.82622587435174</v>
      </c>
      <c r="C154" s="610" t="s">
        <v>959</v>
      </c>
      <c r="D154" s="351" t="s">
        <v>816</v>
      </c>
      <c r="E154" s="263">
        <v>881.82622587435174</v>
      </c>
      <c r="F154" s="263">
        <v>4409.131129371759</v>
      </c>
      <c r="G154" s="286" t="s">
        <v>460</v>
      </c>
      <c r="I154" s="486"/>
    </row>
    <row r="155" spans="1:9" ht="11.25" customHeight="1" x14ac:dyDescent="0.2">
      <c r="A155" s="134" t="s">
        <v>516</v>
      </c>
      <c r="B155" s="351">
        <v>189.27608380004148</v>
      </c>
      <c r="C155" s="610" t="s">
        <v>959</v>
      </c>
      <c r="D155" s="351">
        <v>6309.202793334719</v>
      </c>
      <c r="E155" s="263">
        <v>189.27608380004148</v>
      </c>
      <c r="F155" s="263">
        <v>946.38041900020744</v>
      </c>
      <c r="G155" s="286" t="s">
        <v>460</v>
      </c>
      <c r="I155" s="486"/>
    </row>
    <row r="156" spans="1:9" ht="11.25" customHeight="1" x14ac:dyDescent="0.2">
      <c r="A156" s="111" t="s">
        <v>425</v>
      </c>
      <c r="B156" s="351">
        <v>640.24687347734277</v>
      </c>
      <c r="C156" s="610" t="s">
        <v>959</v>
      </c>
      <c r="D156" s="351" t="s">
        <v>816</v>
      </c>
      <c r="E156" s="263">
        <v>640.24687347734277</v>
      </c>
      <c r="F156" s="263">
        <v>3201.234367386714</v>
      </c>
      <c r="G156" s="286" t="s">
        <v>460</v>
      </c>
      <c r="I156" s="486"/>
    </row>
    <row r="157" spans="1:9" ht="11.25" customHeight="1" x14ac:dyDescent="0.2">
      <c r="A157" s="111" t="s">
        <v>426</v>
      </c>
      <c r="B157" s="351">
        <v>10.203692913249053</v>
      </c>
      <c r="C157" s="610" t="s">
        <v>1032</v>
      </c>
      <c r="D157" s="351">
        <v>10.203692913249053</v>
      </c>
      <c r="E157" s="263">
        <v>122.07653543342182</v>
      </c>
      <c r="F157" s="263">
        <v>610.38267716710914</v>
      </c>
      <c r="G157" s="286">
        <v>3859.8471446540889</v>
      </c>
      <c r="I157" s="486"/>
    </row>
    <row r="158" spans="1:9" ht="11.25" customHeight="1" x14ac:dyDescent="0.2">
      <c r="A158" s="111" t="s">
        <v>427</v>
      </c>
      <c r="B158" s="351">
        <v>259.54240000000004</v>
      </c>
      <c r="C158" s="610" t="s">
        <v>1051</v>
      </c>
      <c r="D158" s="351" t="s">
        <v>816</v>
      </c>
      <c r="E158" s="263">
        <v>808.15943899701097</v>
      </c>
      <c r="F158" s="263">
        <v>4040.7971949850548</v>
      </c>
      <c r="G158" s="286">
        <v>259.54240000000004</v>
      </c>
      <c r="I158" s="486"/>
    </row>
    <row r="159" spans="1:9" ht="11.25" customHeight="1" thickBot="1" x14ac:dyDescent="0.25">
      <c r="A159" s="113" t="s">
        <v>428</v>
      </c>
      <c r="B159" s="523">
        <v>132727.27272727274</v>
      </c>
      <c r="C159" s="619" t="s">
        <v>959</v>
      </c>
      <c r="D159" s="523" t="s">
        <v>816</v>
      </c>
      <c r="E159" s="292">
        <v>132727.27272727274</v>
      </c>
      <c r="F159" s="292">
        <v>663636.36363636365</v>
      </c>
      <c r="G159" s="293" t="s">
        <v>460</v>
      </c>
      <c r="I159" s="486"/>
    </row>
    <row r="160" spans="1:9" ht="13.5" thickTop="1" x14ac:dyDescent="0.2">
      <c r="A160" s="123" t="s">
        <v>1005</v>
      </c>
      <c r="B160" s="474"/>
      <c r="C160" s="924"/>
      <c r="D160" s="258"/>
      <c r="E160" s="258"/>
      <c r="F160" s="443"/>
      <c r="G160" s="259"/>
    </row>
    <row r="161" spans="1:7" ht="34.5" customHeight="1" x14ac:dyDescent="0.2">
      <c r="A161" s="952" t="s">
        <v>987</v>
      </c>
      <c r="B161" s="1028"/>
      <c r="C161" s="1028"/>
      <c r="D161" s="1028"/>
      <c r="E161" s="1028"/>
      <c r="F161" s="1028"/>
      <c r="G161" s="1040"/>
    </row>
    <row r="162" spans="1:7" ht="36.75" customHeight="1" x14ac:dyDescent="0.2">
      <c r="A162" s="960" t="s">
        <v>988</v>
      </c>
      <c r="B162" s="1027"/>
      <c r="C162" s="1027"/>
      <c r="D162" s="1027"/>
      <c r="E162" s="1027"/>
      <c r="F162" s="1027"/>
      <c r="G162" s="956"/>
    </row>
    <row r="163" spans="1:7" ht="24" customHeight="1" x14ac:dyDescent="0.2">
      <c r="A163" s="960" t="s">
        <v>870</v>
      </c>
      <c r="B163" s="955"/>
      <c r="C163" s="955"/>
      <c r="D163" s="955"/>
      <c r="E163" s="955"/>
      <c r="F163" s="955"/>
      <c r="G163" s="956"/>
    </row>
    <row r="164" spans="1:7" x14ac:dyDescent="0.2">
      <c r="A164" s="960" t="s">
        <v>1006</v>
      </c>
      <c r="B164" s="961"/>
      <c r="C164" s="961"/>
      <c r="D164" s="961"/>
      <c r="E164" s="961"/>
      <c r="F164" s="961"/>
      <c r="G164" s="1045"/>
    </row>
    <row r="165" spans="1:7" x14ac:dyDescent="0.2">
      <c r="A165" s="324"/>
      <c r="B165" s="325"/>
      <c r="C165" s="325"/>
      <c r="D165" s="325"/>
      <c r="E165" s="325"/>
      <c r="F165" s="325"/>
      <c r="G165" s="326"/>
    </row>
    <row r="166" spans="1:7" x14ac:dyDescent="0.2">
      <c r="A166" s="65" t="s">
        <v>432</v>
      </c>
      <c r="B166" s="256"/>
      <c r="C166" s="631"/>
      <c r="D166" s="258"/>
      <c r="E166" s="258"/>
      <c r="F166" s="109"/>
      <c r="G166" s="259"/>
    </row>
    <row r="167" spans="1:7" x14ac:dyDescent="0.2">
      <c r="A167" s="66" t="s">
        <v>474</v>
      </c>
      <c r="B167" s="338"/>
      <c r="C167" s="447"/>
      <c r="D167" s="258"/>
      <c r="E167" s="258"/>
      <c r="F167" s="258"/>
      <c r="G167" s="259"/>
    </row>
    <row r="168" spans="1:7" ht="26.25" customHeight="1" x14ac:dyDescent="0.2">
      <c r="A168" s="1046" t="s">
        <v>902</v>
      </c>
      <c r="B168" s="953"/>
      <c r="C168" s="953"/>
      <c r="D168" s="953"/>
      <c r="E168" s="953"/>
      <c r="F168" s="953"/>
      <c r="G168" s="954"/>
    </row>
    <row r="169" spans="1:7" ht="37.5" customHeight="1" x14ac:dyDescent="0.2">
      <c r="A169" s="1049" t="s">
        <v>873</v>
      </c>
      <c r="B169" s="1050"/>
      <c r="C169" s="1050"/>
      <c r="D169" s="1050"/>
      <c r="E169" s="1050"/>
      <c r="F169" s="1050"/>
      <c r="G169" s="1051"/>
    </row>
    <row r="170" spans="1:7" x14ac:dyDescent="0.2">
      <c r="A170" s="158" t="s">
        <v>685</v>
      </c>
      <c r="B170" s="338"/>
      <c r="C170" s="447"/>
      <c r="D170" s="258"/>
      <c r="E170" s="258"/>
      <c r="F170" s="258"/>
      <c r="G170" s="259"/>
    </row>
    <row r="171" spans="1:7" x14ac:dyDescent="0.2">
      <c r="A171" s="66" t="s">
        <v>899</v>
      </c>
      <c r="B171" s="338"/>
      <c r="C171" s="447"/>
      <c r="D171" s="258"/>
      <c r="E171" s="258"/>
      <c r="F171" s="258"/>
      <c r="G171" s="259"/>
    </row>
    <row r="172" spans="1:7" ht="12.75" customHeight="1" x14ac:dyDescent="0.2">
      <c r="A172" s="479" t="s">
        <v>901</v>
      </c>
      <c r="B172" s="524"/>
      <c r="C172" s="524"/>
      <c r="D172" s="524"/>
      <c r="E172" s="524"/>
      <c r="F172" s="524"/>
      <c r="G172" s="525"/>
    </row>
    <row r="173" spans="1:7" x14ac:dyDescent="0.2">
      <c r="A173" s="158" t="s">
        <v>24</v>
      </c>
      <c r="B173" s="338"/>
      <c r="C173" s="447"/>
      <c r="D173" s="258"/>
      <c r="E173" s="258"/>
      <c r="F173" s="258"/>
      <c r="G173" s="259"/>
    </row>
    <row r="174" spans="1:7" ht="13.5" thickBot="1" x14ac:dyDescent="0.25">
      <c r="A174" s="481" t="s">
        <v>1004</v>
      </c>
      <c r="B174" s="483"/>
      <c r="C174" s="482"/>
      <c r="D174" s="792"/>
      <c r="E174" s="792"/>
      <c r="F174" s="792"/>
      <c r="G174" s="793"/>
    </row>
    <row r="175" spans="1:7" ht="13.5" thickTop="1" x14ac:dyDescent="0.2">
      <c r="B175" s="486"/>
      <c r="C175" s="419"/>
      <c r="D175" s="130"/>
      <c r="E175" s="130"/>
      <c r="F175" s="130"/>
      <c r="G175" s="130"/>
    </row>
    <row r="176" spans="1:7" x14ac:dyDescent="0.2">
      <c r="B176" s="486"/>
      <c r="C176" s="419"/>
      <c r="D176" s="130"/>
      <c r="E176" s="130"/>
      <c r="F176" s="130"/>
      <c r="G176" s="130"/>
    </row>
    <row r="177" spans="2:7" x14ac:dyDescent="0.2">
      <c r="B177" s="486"/>
      <c r="C177" s="419"/>
      <c r="D177" s="130"/>
      <c r="E177" s="130"/>
      <c r="F177" s="130"/>
      <c r="G177" s="130"/>
    </row>
    <row r="178" spans="2:7" x14ac:dyDescent="0.2">
      <c r="B178" s="486"/>
      <c r="C178" s="419"/>
      <c r="D178" s="130"/>
      <c r="E178" s="130"/>
      <c r="F178" s="130"/>
      <c r="G178" s="130"/>
    </row>
    <row r="179" spans="2:7" x14ac:dyDescent="0.2">
      <c r="C179" s="563"/>
      <c r="D179" s="130"/>
      <c r="E179" s="130"/>
      <c r="F179" s="130"/>
      <c r="G179" s="130"/>
    </row>
    <row r="180" spans="2:7" x14ac:dyDescent="0.2">
      <c r="C180" s="563"/>
      <c r="D180" s="130"/>
      <c r="E180" s="130"/>
      <c r="F180" s="130"/>
      <c r="G180" s="130"/>
    </row>
    <row r="181" spans="2:7" x14ac:dyDescent="0.2">
      <c r="C181" s="563"/>
      <c r="D181" s="130"/>
      <c r="E181" s="130"/>
      <c r="F181" s="130"/>
      <c r="G181" s="130"/>
    </row>
    <row r="182" spans="2:7" x14ac:dyDescent="0.2">
      <c r="C182" s="563"/>
      <c r="D182" s="130"/>
      <c r="E182" s="130"/>
      <c r="F182" s="130"/>
      <c r="G182" s="130"/>
    </row>
    <row r="183" spans="2:7" x14ac:dyDescent="0.2">
      <c r="C183" s="563"/>
    </row>
    <row r="184" spans="2:7" x14ac:dyDescent="0.2">
      <c r="C184" s="563"/>
    </row>
    <row r="185" spans="2:7" x14ac:dyDescent="0.2">
      <c r="C185" s="563"/>
    </row>
    <row r="186" spans="2:7" x14ac:dyDescent="0.2">
      <c r="C186" s="563"/>
    </row>
    <row r="187" spans="2:7" x14ac:dyDescent="0.2">
      <c r="C187" s="563"/>
    </row>
    <row r="188" spans="2:7" x14ac:dyDescent="0.2">
      <c r="C188" s="563"/>
    </row>
    <row r="189" spans="2:7" x14ac:dyDescent="0.2">
      <c r="C189" s="563"/>
    </row>
    <row r="190" spans="2:7" x14ac:dyDescent="0.2">
      <c r="C190" s="563"/>
    </row>
    <row r="191" spans="2:7" x14ac:dyDescent="0.2">
      <c r="C191" s="563"/>
    </row>
    <row r="192" spans="2:7" x14ac:dyDescent="0.2">
      <c r="C192" s="563"/>
    </row>
    <row r="193" spans="3:3" x14ac:dyDescent="0.2">
      <c r="C193" s="563"/>
    </row>
    <row r="194" spans="3:3" x14ac:dyDescent="0.2">
      <c r="C194" s="563"/>
    </row>
    <row r="195" spans="3:3" x14ac:dyDescent="0.2">
      <c r="C195" s="563"/>
    </row>
    <row r="196" spans="3:3" x14ac:dyDescent="0.2">
      <c r="C196" s="563"/>
    </row>
    <row r="197" spans="3:3" x14ac:dyDescent="0.2">
      <c r="C197" s="563"/>
    </row>
    <row r="198" spans="3:3" x14ac:dyDescent="0.2">
      <c r="C198" s="563"/>
    </row>
    <row r="199" spans="3:3" x14ac:dyDescent="0.2">
      <c r="C199" s="563"/>
    </row>
    <row r="200" spans="3:3" x14ac:dyDescent="0.2">
      <c r="C200" s="563"/>
    </row>
    <row r="201" spans="3:3" x14ac:dyDescent="0.2">
      <c r="C201" s="563"/>
    </row>
    <row r="202" spans="3:3" x14ac:dyDescent="0.2">
      <c r="C202" s="563"/>
    </row>
    <row r="203" spans="3:3" x14ac:dyDescent="0.2">
      <c r="C203" s="563"/>
    </row>
    <row r="204" spans="3:3" x14ac:dyDescent="0.2">
      <c r="C204" s="563"/>
    </row>
    <row r="205" spans="3:3" x14ac:dyDescent="0.2">
      <c r="C205" s="563"/>
    </row>
    <row r="206" spans="3:3" x14ac:dyDescent="0.2">
      <c r="C206" s="563"/>
    </row>
    <row r="207" spans="3:3" x14ac:dyDescent="0.2">
      <c r="C207" s="563"/>
    </row>
    <row r="208" spans="3:3" x14ac:dyDescent="0.2">
      <c r="C208" s="563"/>
    </row>
    <row r="209" spans="3:3" x14ac:dyDescent="0.2">
      <c r="C209" s="563"/>
    </row>
    <row r="210" spans="3:3" x14ac:dyDescent="0.2">
      <c r="C210" s="563"/>
    </row>
    <row r="211" spans="3:3" x14ac:dyDescent="0.2">
      <c r="C211" s="563"/>
    </row>
    <row r="212" spans="3:3" x14ac:dyDescent="0.2">
      <c r="C212" s="563"/>
    </row>
    <row r="213" spans="3:3" x14ac:dyDescent="0.2">
      <c r="C213" s="563"/>
    </row>
    <row r="214" spans="3:3" x14ac:dyDescent="0.2">
      <c r="C214" s="563"/>
    </row>
    <row r="215" spans="3:3" x14ac:dyDescent="0.2">
      <c r="C215" s="563"/>
    </row>
    <row r="216" spans="3:3" x14ac:dyDescent="0.2">
      <c r="C216" s="563"/>
    </row>
    <row r="217" spans="3:3" x14ac:dyDescent="0.2">
      <c r="C217" s="563"/>
    </row>
    <row r="218" spans="3:3" x14ac:dyDescent="0.2">
      <c r="C218" s="563"/>
    </row>
    <row r="219" spans="3:3" x14ac:dyDescent="0.2">
      <c r="C219" s="563"/>
    </row>
    <row r="220" spans="3:3" x14ac:dyDescent="0.2">
      <c r="C220" s="563"/>
    </row>
    <row r="221" spans="3:3" x14ac:dyDescent="0.2">
      <c r="C221" s="563"/>
    </row>
    <row r="222" spans="3:3" x14ac:dyDescent="0.2">
      <c r="C222" s="563"/>
    </row>
    <row r="223" spans="3:3" x14ac:dyDescent="0.2">
      <c r="C223" s="563"/>
    </row>
    <row r="224" spans="3:3" x14ac:dyDescent="0.2">
      <c r="C224" s="563"/>
    </row>
    <row r="225" spans="3:3" x14ac:dyDescent="0.2">
      <c r="C225" s="563"/>
    </row>
    <row r="226" spans="3:3" x14ac:dyDescent="0.2">
      <c r="C226" s="563"/>
    </row>
    <row r="227" spans="3:3" x14ac:dyDescent="0.2">
      <c r="C227" s="563"/>
    </row>
    <row r="228" spans="3:3" x14ac:dyDescent="0.2">
      <c r="C228" s="563"/>
    </row>
    <row r="229" spans="3:3" x14ac:dyDescent="0.2">
      <c r="C229" s="563"/>
    </row>
    <row r="230" spans="3:3" x14ac:dyDescent="0.2">
      <c r="C230" s="563"/>
    </row>
    <row r="231" spans="3:3" x14ac:dyDescent="0.2">
      <c r="C231" s="563"/>
    </row>
    <row r="232" spans="3:3" x14ac:dyDescent="0.2">
      <c r="C232" s="563"/>
    </row>
    <row r="233" spans="3:3" x14ac:dyDescent="0.2">
      <c r="C233" s="563"/>
    </row>
    <row r="234" spans="3:3" x14ac:dyDescent="0.2">
      <c r="C234" s="563"/>
    </row>
    <row r="235" spans="3:3" x14ac:dyDescent="0.2">
      <c r="C235" s="563"/>
    </row>
    <row r="236" spans="3:3" x14ac:dyDescent="0.2">
      <c r="C236" s="563"/>
    </row>
    <row r="237" spans="3:3" x14ac:dyDescent="0.2">
      <c r="C237" s="563"/>
    </row>
    <row r="238" spans="3:3" x14ac:dyDescent="0.2">
      <c r="C238" s="563"/>
    </row>
    <row r="239" spans="3:3" x14ac:dyDescent="0.2">
      <c r="C239" s="563"/>
    </row>
    <row r="240" spans="3:3" x14ac:dyDescent="0.2">
      <c r="C240" s="563"/>
    </row>
    <row r="241" spans="3:3" x14ac:dyDescent="0.2">
      <c r="C241" s="563"/>
    </row>
    <row r="242" spans="3:3" x14ac:dyDescent="0.2">
      <c r="C242" s="563"/>
    </row>
    <row r="243" spans="3:3" x14ac:dyDescent="0.2">
      <c r="C243" s="563"/>
    </row>
    <row r="244" spans="3:3" x14ac:dyDescent="0.2">
      <c r="C244" s="563"/>
    </row>
    <row r="245" spans="3:3" x14ac:dyDescent="0.2">
      <c r="C245" s="563"/>
    </row>
    <row r="246" spans="3:3" x14ac:dyDescent="0.2">
      <c r="C246" s="563"/>
    </row>
    <row r="247" spans="3:3" x14ac:dyDescent="0.2">
      <c r="C247" s="563"/>
    </row>
    <row r="248" spans="3:3" x14ac:dyDescent="0.2">
      <c r="C248" s="563"/>
    </row>
    <row r="249" spans="3:3" x14ac:dyDescent="0.2">
      <c r="C249" s="563"/>
    </row>
  </sheetData>
  <sheetProtection algorithmName="SHA-512" hashValue="Ck4JFftK9OT1MhmvU5AeCJuVvixq0T8shUZbIBTAJufIXJKWYeec9a0Vp6X+GrBGFx8RWF0BfbZtllwOK8hQBw==" saltValue="DQIMSdL4wnQXZ+OtfukzRA==" spinCount="100000" sheet="1" objects="1" scenarios="1"/>
  <mergeCells count="6">
    <mergeCell ref="A168:G168"/>
    <mergeCell ref="A169:G169"/>
    <mergeCell ref="A162:G162"/>
    <mergeCell ref="A163:G163"/>
    <mergeCell ref="A161:G161"/>
    <mergeCell ref="A164:G164"/>
  </mergeCells>
  <phoneticPr fontId="0" type="noConversion"/>
  <printOptions horizontalCentered="1"/>
  <pageMargins left="0.17" right="0.16" top="0.53" bottom="1" header="0.5" footer="0.5"/>
  <pageSetup scale="83" fitToHeight="4" orientation="landscape" r:id="rId1"/>
  <headerFooter alignWithMargins="0">
    <oddFooter>&amp;LHawai'i DOH
Fall 2017&amp;C&amp;8Page &amp;P of &amp;N&amp;R&amp;A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Q398"/>
  <sheetViews>
    <sheetView zoomScaleNormal="100" workbookViewId="0">
      <pane ySplit="3240" topLeftCell="A7" activePane="bottomLeft"/>
      <selection activeCell="I16" sqref="I16"/>
      <selection pane="bottomLeft" activeCell="I16" sqref="I16"/>
    </sheetView>
  </sheetViews>
  <sheetFormatPr defaultColWidth="9.140625" defaultRowHeight="11.25" x14ac:dyDescent="0.2"/>
  <cols>
    <col min="1" max="1" width="40.7109375" style="124" customWidth="1"/>
    <col min="2" max="3" width="4.28515625" style="6" customWidth="1"/>
    <col min="4" max="4" width="7.85546875" style="6" customWidth="1"/>
    <col min="5" max="8" width="5.7109375" style="6" customWidth="1"/>
    <col min="9" max="9" width="6.5703125" style="6" customWidth="1"/>
    <col min="10" max="10" width="5.7109375" style="6" customWidth="1"/>
    <col min="11" max="11" width="8" style="6" customWidth="1"/>
    <col min="12" max="12" width="7.5703125" style="1" customWidth="1"/>
    <col min="13" max="13" width="6.5703125" style="12" customWidth="1"/>
    <col min="14" max="14" width="7.7109375" style="12" customWidth="1"/>
    <col min="15" max="15" width="5.7109375" style="12" customWidth="1"/>
    <col min="16" max="16" width="19.28515625" style="228" customWidth="1"/>
    <col min="17" max="16384" width="9.140625" style="5"/>
  </cols>
  <sheetData>
    <row r="1" spans="1:16" ht="47.25" x14ac:dyDescent="0.25">
      <c r="A1" s="226" t="s">
        <v>600</v>
      </c>
      <c r="B1" s="9"/>
      <c r="C1" s="9"/>
      <c r="D1" s="10"/>
      <c r="E1" s="10"/>
      <c r="F1" s="10"/>
      <c r="G1" s="10"/>
      <c r="H1" s="10"/>
      <c r="I1" s="10"/>
      <c r="J1" s="10"/>
      <c r="K1" s="10"/>
      <c r="L1" s="51"/>
      <c r="M1" s="11"/>
      <c r="N1" s="11"/>
      <c r="O1" s="11"/>
      <c r="P1" s="227"/>
    </row>
    <row r="2" spans="1:16" ht="12" thickBot="1" x14ac:dyDescent="0.25">
      <c r="A2" s="117"/>
      <c r="B2" s="7"/>
      <c r="C2" s="7"/>
      <c r="D2" s="7"/>
      <c r="E2" s="7"/>
      <c r="F2" s="7"/>
      <c r="G2" s="7"/>
      <c r="H2" s="7"/>
      <c r="I2" s="7"/>
      <c r="J2" s="7"/>
      <c r="K2" s="7"/>
      <c r="L2" s="50"/>
    </row>
    <row r="3" spans="1:16" ht="12" customHeight="1" thickTop="1" x14ac:dyDescent="0.2">
      <c r="A3" s="1052" t="s">
        <v>194</v>
      </c>
      <c r="B3" s="69" t="s">
        <v>54</v>
      </c>
      <c r="C3" s="172"/>
      <c r="D3" s="70"/>
      <c r="E3" s="71"/>
      <c r="F3" s="71"/>
      <c r="G3" s="71"/>
      <c r="H3" s="72"/>
      <c r="I3" s="72"/>
      <c r="J3" s="71"/>
      <c r="K3" s="71"/>
      <c r="L3" s="73"/>
      <c r="M3" s="74"/>
      <c r="N3" s="74"/>
      <c r="O3" s="74"/>
      <c r="P3" s="75"/>
    </row>
    <row r="4" spans="1:16" s="52" customFormat="1" ht="78" customHeight="1" thickBot="1" x14ac:dyDescent="0.25">
      <c r="A4" s="1053"/>
      <c r="B4" s="76" t="s">
        <v>597</v>
      </c>
      <c r="C4" s="76" t="s">
        <v>168</v>
      </c>
      <c r="D4" s="77" t="s">
        <v>169</v>
      </c>
      <c r="E4" s="78" t="s">
        <v>387</v>
      </c>
      <c r="F4" s="78" t="s">
        <v>388</v>
      </c>
      <c r="G4" s="78" t="s">
        <v>389</v>
      </c>
      <c r="H4" s="78" t="s">
        <v>390</v>
      </c>
      <c r="I4" s="78" t="s">
        <v>391</v>
      </c>
      <c r="J4" s="78" t="s">
        <v>392</v>
      </c>
      <c r="K4" s="78" t="s">
        <v>393</v>
      </c>
      <c r="L4" s="79" t="s">
        <v>394</v>
      </c>
      <c r="M4" s="80" t="s">
        <v>395</v>
      </c>
      <c r="N4" s="80" t="s">
        <v>396</v>
      </c>
      <c r="O4" s="81" t="s">
        <v>170</v>
      </c>
      <c r="P4" s="82" t="s">
        <v>28</v>
      </c>
    </row>
    <row r="5" spans="1:16" s="52" customFormat="1" x14ac:dyDescent="0.2">
      <c r="A5" s="138" t="s">
        <v>477</v>
      </c>
      <c r="B5" s="229" t="s">
        <v>671</v>
      </c>
      <c r="C5" s="173"/>
      <c r="D5" s="230" t="s">
        <v>338</v>
      </c>
      <c r="E5" s="139"/>
      <c r="F5" s="139"/>
      <c r="G5" s="139"/>
      <c r="H5" s="139"/>
      <c r="I5" s="141"/>
      <c r="J5" s="140">
        <v>3</v>
      </c>
      <c r="K5" s="139"/>
      <c r="L5" s="139"/>
      <c r="M5" s="142"/>
      <c r="N5" s="143"/>
      <c r="O5" s="159">
        <v>3</v>
      </c>
      <c r="P5" s="231"/>
    </row>
    <row r="6" spans="1:16" s="52" customFormat="1" x14ac:dyDescent="0.2">
      <c r="A6" s="111" t="s">
        <v>478</v>
      </c>
      <c r="B6" s="232" t="s">
        <v>671</v>
      </c>
      <c r="C6" s="174"/>
      <c r="D6" s="233"/>
      <c r="E6" s="84"/>
      <c r="F6" s="84"/>
      <c r="G6" s="84"/>
      <c r="H6" s="84"/>
      <c r="I6" s="85" t="s">
        <v>338</v>
      </c>
      <c r="J6" s="85">
        <v>3</v>
      </c>
      <c r="K6" s="84"/>
      <c r="L6" s="84"/>
      <c r="M6" s="53"/>
      <c r="N6" s="54"/>
      <c r="O6" s="57">
        <v>3</v>
      </c>
      <c r="P6" s="234" t="s">
        <v>209</v>
      </c>
    </row>
    <row r="7" spans="1:16" s="52" customFormat="1" x14ac:dyDescent="0.2">
      <c r="A7" s="111" t="s">
        <v>479</v>
      </c>
      <c r="B7" s="232" t="s">
        <v>671</v>
      </c>
      <c r="C7" s="174"/>
      <c r="D7" s="235" t="s">
        <v>338</v>
      </c>
      <c r="E7" s="84"/>
      <c r="F7" s="84"/>
      <c r="G7" s="84"/>
      <c r="H7" s="84"/>
      <c r="I7" s="85">
        <v>2</v>
      </c>
      <c r="J7" s="84"/>
      <c r="K7" s="85" t="s">
        <v>338</v>
      </c>
      <c r="L7" s="84"/>
      <c r="M7" s="53"/>
      <c r="N7" s="53"/>
      <c r="O7" s="54"/>
      <c r="P7" s="234"/>
    </row>
    <row r="8" spans="1:16" s="52" customFormat="1" x14ac:dyDescent="0.2">
      <c r="A8" s="111" t="s">
        <v>480</v>
      </c>
      <c r="B8" s="232" t="s">
        <v>672</v>
      </c>
      <c r="C8" s="174"/>
      <c r="D8" s="235">
        <v>5</v>
      </c>
      <c r="E8" s="84"/>
      <c r="F8" s="86"/>
      <c r="G8" s="84"/>
      <c r="H8" s="84"/>
      <c r="I8" s="84"/>
      <c r="J8" s="86"/>
      <c r="K8" s="84"/>
      <c r="L8" s="85">
        <v>2</v>
      </c>
      <c r="M8" s="53"/>
      <c r="N8" s="53"/>
      <c r="O8" s="53"/>
      <c r="P8" s="234"/>
    </row>
    <row r="9" spans="1:16" s="52" customFormat="1" x14ac:dyDescent="0.2">
      <c r="A9" s="111" t="s">
        <v>133</v>
      </c>
      <c r="B9" s="232" t="s">
        <v>671</v>
      </c>
      <c r="C9" s="175"/>
      <c r="D9" s="235">
        <v>5</v>
      </c>
      <c r="E9" s="84"/>
      <c r="F9" s="84"/>
      <c r="G9" s="84"/>
      <c r="H9" s="84"/>
      <c r="I9" s="86"/>
      <c r="J9" s="86"/>
      <c r="K9" s="86"/>
      <c r="L9" s="86"/>
      <c r="M9" s="54"/>
      <c r="N9" s="54"/>
      <c r="O9" s="54"/>
      <c r="P9" s="234"/>
    </row>
    <row r="10" spans="1:16" s="52" customFormat="1" x14ac:dyDescent="0.2">
      <c r="A10" s="111" t="s">
        <v>134</v>
      </c>
      <c r="B10" s="232" t="s">
        <v>671</v>
      </c>
      <c r="C10" s="175"/>
      <c r="D10" s="235" t="s">
        <v>339</v>
      </c>
      <c r="E10" s="84"/>
      <c r="F10" s="84"/>
      <c r="G10" s="84"/>
      <c r="H10" s="85" t="s">
        <v>340</v>
      </c>
      <c r="I10" s="85" t="s">
        <v>339</v>
      </c>
      <c r="J10" s="86"/>
      <c r="K10" s="86"/>
      <c r="L10" s="86"/>
      <c r="M10" s="57">
        <v>6</v>
      </c>
      <c r="N10" s="54"/>
      <c r="O10" s="57" t="s">
        <v>340</v>
      </c>
      <c r="P10" s="234" t="s">
        <v>341</v>
      </c>
    </row>
    <row r="11" spans="1:16" s="52" customFormat="1" x14ac:dyDescent="0.2">
      <c r="A11" s="111" t="s">
        <v>68</v>
      </c>
      <c r="B11" s="232" t="s">
        <v>671</v>
      </c>
      <c r="C11" s="175"/>
      <c r="D11" s="235" t="s">
        <v>339</v>
      </c>
      <c r="E11" s="84"/>
      <c r="F11" s="84"/>
      <c r="G11" s="84"/>
      <c r="H11" s="85" t="s">
        <v>340</v>
      </c>
      <c r="I11" s="85" t="s">
        <v>339</v>
      </c>
      <c r="J11" s="86"/>
      <c r="K11" s="86"/>
      <c r="L11" s="86"/>
      <c r="M11" s="57">
        <v>6</v>
      </c>
      <c r="N11" s="54"/>
      <c r="O11" s="57" t="s">
        <v>340</v>
      </c>
      <c r="P11" s="234" t="s">
        <v>341</v>
      </c>
    </row>
    <row r="12" spans="1:16" s="52" customFormat="1" x14ac:dyDescent="0.2">
      <c r="A12" s="111" t="s">
        <v>481</v>
      </c>
      <c r="B12" s="232" t="s">
        <v>671</v>
      </c>
      <c r="C12" s="174"/>
      <c r="D12" s="236"/>
      <c r="E12" s="84"/>
      <c r="F12" s="84"/>
      <c r="G12" s="84"/>
      <c r="H12" s="84"/>
      <c r="I12" s="84"/>
      <c r="J12" s="85">
        <v>3</v>
      </c>
      <c r="K12" s="84"/>
      <c r="L12" s="84"/>
      <c r="M12" s="53"/>
      <c r="N12" s="53"/>
      <c r="O12" s="57">
        <v>3</v>
      </c>
      <c r="P12" s="234"/>
    </row>
    <row r="13" spans="1:16" s="52" customFormat="1" x14ac:dyDescent="0.2">
      <c r="A13" s="111" t="s">
        <v>482</v>
      </c>
      <c r="B13" s="232" t="s">
        <v>671</v>
      </c>
      <c r="C13" s="174"/>
      <c r="D13" s="233"/>
      <c r="E13" s="85">
        <v>3</v>
      </c>
      <c r="F13" s="84"/>
      <c r="G13" s="84"/>
      <c r="H13" s="85" t="s">
        <v>340</v>
      </c>
      <c r="I13" s="85" t="s">
        <v>58</v>
      </c>
      <c r="J13" s="84"/>
      <c r="K13" s="84"/>
      <c r="L13" s="84"/>
      <c r="M13" s="57">
        <v>3</v>
      </c>
      <c r="N13" s="57" t="s">
        <v>798</v>
      </c>
      <c r="O13" s="54"/>
      <c r="P13" s="234"/>
    </row>
    <row r="14" spans="1:16" s="52" customFormat="1" x14ac:dyDescent="0.2">
      <c r="A14" s="111" t="s">
        <v>584</v>
      </c>
      <c r="B14" s="232" t="s">
        <v>673</v>
      </c>
      <c r="C14" s="174"/>
      <c r="D14" s="235" t="s">
        <v>342</v>
      </c>
      <c r="E14" s="85" t="s">
        <v>67</v>
      </c>
      <c r="F14" s="85" t="s">
        <v>798</v>
      </c>
      <c r="G14" s="84"/>
      <c r="H14" s="86"/>
      <c r="I14" s="85" t="s">
        <v>342</v>
      </c>
      <c r="J14" s="84"/>
      <c r="K14" s="84"/>
      <c r="L14" s="85" t="s">
        <v>798</v>
      </c>
      <c r="M14" s="53"/>
      <c r="N14" s="53"/>
      <c r="O14" s="57" t="s">
        <v>343</v>
      </c>
      <c r="P14" s="234"/>
    </row>
    <row r="15" spans="1:16" s="52" customFormat="1" x14ac:dyDescent="0.2">
      <c r="A15" s="111" t="s">
        <v>69</v>
      </c>
      <c r="B15" s="232" t="s">
        <v>18</v>
      </c>
      <c r="C15" s="175"/>
      <c r="D15" s="235">
        <v>2</v>
      </c>
      <c r="E15" s="85" t="s">
        <v>398</v>
      </c>
      <c r="F15" s="85" t="s">
        <v>344</v>
      </c>
      <c r="G15" s="84"/>
      <c r="H15" s="84"/>
      <c r="I15" s="86"/>
      <c r="J15" s="86"/>
      <c r="K15" s="85">
        <v>2</v>
      </c>
      <c r="L15" s="86"/>
      <c r="M15" s="57">
        <v>7</v>
      </c>
      <c r="N15" s="54"/>
      <c r="O15" s="57">
        <v>2</v>
      </c>
      <c r="P15" s="234"/>
    </row>
    <row r="16" spans="1:16" s="52" customFormat="1" x14ac:dyDescent="0.2">
      <c r="A16" s="111" t="s">
        <v>585</v>
      </c>
      <c r="B16" s="232" t="s">
        <v>671</v>
      </c>
      <c r="C16" s="174"/>
      <c r="D16" s="237"/>
      <c r="E16" s="85">
        <v>3</v>
      </c>
      <c r="F16" s="84"/>
      <c r="G16" s="84"/>
      <c r="H16" s="84"/>
      <c r="I16" s="57">
        <v>4</v>
      </c>
      <c r="J16" s="84"/>
      <c r="K16" s="85">
        <v>5</v>
      </c>
      <c r="L16" s="84"/>
      <c r="M16" s="57">
        <v>4</v>
      </c>
      <c r="N16" s="53"/>
      <c r="O16" s="53"/>
      <c r="P16" s="234"/>
    </row>
    <row r="17" spans="1:16" s="52" customFormat="1" x14ac:dyDescent="0.2">
      <c r="A17" s="3" t="s">
        <v>964</v>
      </c>
      <c r="B17" s="232" t="s">
        <v>18</v>
      </c>
      <c r="C17" s="174"/>
      <c r="D17" s="237"/>
      <c r="E17" s="86"/>
      <c r="F17" s="268">
        <v>5</v>
      </c>
      <c r="G17" s="86"/>
      <c r="H17" s="86"/>
      <c r="I17" s="54"/>
      <c r="J17" s="86"/>
      <c r="K17" s="86"/>
      <c r="L17" s="86"/>
      <c r="M17" s="54"/>
      <c r="N17" s="53"/>
      <c r="O17" s="53"/>
      <c r="P17" s="234"/>
    </row>
    <row r="18" spans="1:16" s="52" customFormat="1" x14ac:dyDescent="0.2">
      <c r="A18" s="111" t="s">
        <v>586</v>
      </c>
      <c r="B18" s="232" t="s">
        <v>673</v>
      </c>
      <c r="C18" s="174"/>
      <c r="D18" s="235">
        <v>2</v>
      </c>
      <c r="E18" s="84"/>
      <c r="F18" s="85" t="s">
        <v>67</v>
      </c>
      <c r="G18" s="86"/>
      <c r="H18" s="86"/>
      <c r="I18" s="85" t="s">
        <v>798</v>
      </c>
      <c r="J18" s="85">
        <v>2</v>
      </c>
      <c r="K18" s="86"/>
      <c r="L18" s="57">
        <v>1</v>
      </c>
      <c r="M18" s="53"/>
      <c r="N18" s="53"/>
      <c r="O18" s="53"/>
      <c r="P18" s="234"/>
    </row>
    <row r="19" spans="1:16" s="52" customFormat="1" x14ac:dyDescent="0.2">
      <c r="A19" s="111" t="s">
        <v>587</v>
      </c>
      <c r="B19" s="232" t="s">
        <v>672</v>
      </c>
      <c r="C19" s="174" t="s">
        <v>256</v>
      </c>
      <c r="D19" s="233"/>
      <c r="E19" s="84"/>
      <c r="F19" s="84"/>
      <c r="G19" s="84"/>
      <c r="H19" s="84"/>
      <c r="I19" s="84"/>
      <c r="J19" s="85">
        <v>3</v>
      </c>
      <c r="K19" s="84"/>
      <c r="L19" s="84"/>
      <c r="M19" s="53"/>
      <c r="N19" s="53"/>
      <c r="O19" s="57">
        <v>3</v>
      </c>
      <c r="P19" s="234" t="s">
        <v>662</v>
      </c>
    </row>
    <row r="20" spans="1:16" s="52" customFormat="1" x14ac:dyDescent="0.2">
      <c r="A20" s="111" t="s">
        <v>588</v>
      </c>
      <c r="B20" s="232" t="s">
        <v>672</v>
      </c>
      <c r="C20" s="174" t="s">
        <v>256</v>
      </c>
      <c r="D20" s="233"/>
      <c r="E20" s="84"/>
      <c r="F20" s="84"/>
      <c r="G20" s="84"/>
      <c r="H20" s="84"/>
      <c r="I20" s="86"/>
      <c r="J20" s="85">
        <v>3</v>
      </c>
      <c r="K20" s="84"/>
      <c r="L20" s="84"/>
      <c r="M20" s="57">
        <v>2</v>
      </c>
      <c r="N20" s="53"/>
      <c r="O20" s="57">
        <v>3</v>
      </c>
      <c r="P20" s="234" t="s">
        <v>662</v>
      </c>
    </row>
    <row r="21" spans="1:16" s="52" customFormat="1" x14ac:dyDescent="0.2">
      <c r="A21" s="111" t="s">
        <v>589</v>
      </c>
      <c r="B21" s="232" t="s">
        <v>672</v>
      </c>
      <c r="C21" s="174" t="s">
        <v>256</v>
      </c>
      <c r="D21" s="233"/>
      <c r="E21" s="84"/>
      <c r="F21" s="84"/>
      <c r="G21" s="84"/>
      <c r="H21" s="84"/>
      <c r="I21" s="84"/>
      <c r="J21" s="85">
        <v>3</v>
      </c>
      <c r="K21" s="84"/>
      <c r="L21" s="84"/>
      <c r="M21" s="53"/>
      <c r="N21" s="53"/>
      <c r="O21" s="57">
        <v>3</v>
      </c>
      <c r="P21" s="234" t="s">
        <v>662</v>
      </c>
    </row>
    <row r="22" spans="1:16" s="52" customFormat="1" x14ac:dyDescent="0.2">
      <c r="A22" s="111" t="s">
        <v>590</v>
      </c>
      <c r="B22" s="232" t="s">
        <v>671</v>
      </c>
      <c r="C22" s="174"/>
      <c r="D22" s="235" t="s">
        <v>338</v>
      </c>
      <c r="E22" s="84"/>
      <c r="F22" s="84"/>
      <c r="G22" s="84"/>
      <c r="H22" s="84"/>
      <c r="I22" s="85" t="s">
        <v>338</v>
      </c>
      <c r="J22" s="85">
        <v>3</v>
      </c>
      <c r="K22" s="85" t="s">
        <v>338</v>
      </c>
      <c r="L22" s="84"/>
      <c r="M22" s="53"/>
      <c r="N22" s="53"/>
      <c r="O22" s="57">
        <v>3</v>
      </c>
      <c r="P22" s="234" t="s">
        <v>208</v>
      </c>
    </row>
    <row r="23" spans="1:16" s="52" customFormat="1" x14ac:dyDescent="0.2">
      <c r="A23" s="111" t="s">
        <v>591</v>
      </c>
      <c r="B23" s="232" t="s">
        <v>672</v>
      </c>
      <c r="C23" s="174" t="s">
        <v>256</v>
      </c>
      <c r="D23" s="233"/>
      <c r="E23" s="84"/>
      <c r="F23" s="84"/>
      <c r="G23" s="84"/>
      <c r="H23" s="84"/>
      <c r="I23" s="84"/>
      <c r="J23" s="85">
        <v>3</v>
      </c>
      <c r="K23" s="84"/>
      <c r="L23" s="84"/>
      <c r="M23" s="53"/>
      <c r="N23" s="53"/>
      <c r="O23" s="57">
        <v>3</v>
      </c>
      <c r="P23" s="234" t="s">
        <v>662</v>
      </c>
    </row>
    <row r="24" spans="1:16" s="52" customFormat="1" x14ac:dyDescent="0.2">
      <c r="A24" s="111" t="s">
        <v>100</v>
      </c>
      <c r="B24" s="232" t="s">
        <v>16</v>
      </c>
      <c r="C24" s="174"/>
      <c r="D24" s="235" t="s">
        <v>345</v>
      </c>
      <c r="E24" s="84"/>
      <c r="F24" s="84"/>
      <c r="G24" s="84"/>
      <c r="H24" s="84"/>
      <c r="I24" s="84"/>
      <c r="J24" s="85">
        <v>1</v>
      </c>
      <c r="K24" s="86"/>
      <c r="L24" s="84"/>
      <c r="M24" s="53"/>
      <c r="N24" s="57" t="s">
        <v>343</v>
      </c>
      <c r="O24" s="57">
        <v>2</v>
      </c>
      <c r="P24" s="234"/>
    </row>
    <row r="25" spans="1:16" s="52" customFormat="1" x14ac:dyDescent="0.2">
      <c r="A25" s="111" t="s">
        <v>195</v>
      </c>
      <c r="B25" s="232" t="s">
        <v>671</v>
      </c>
      <c r="C25" s="174"/>
      <c r="D25" s="235">
        <v>2</v>
      </c>
      <c r="E25" s="84"/>
      <c r="F25" s="84"/>
      <c r="G25" s="84"/>
      <c r="H25" s="84"/>
      <c r="I25" s="84"/>
      <c r="J25" s="84"/>
      <c r="K25" s="85">
        <v>5</v>
      </c>
      <c r="L25" s="85">
        <v>2</v>
      </c>
      <c r="M25" s="53"/>
      <c r="N25" s="53"/>
      <c r="O25" s="53"/>
      <c r="P25" s="234"/>
    </row>
    <row r="26" spans="1:16" s="52" customFormat="1" x14ac:dyDescent="0.2">
      <c r="A26" s="111" t="s">
        <v>101</v>
      </c>
      <c r="B26" s="232" t="s">
        <v>672</v>
      </c>
      <c r="C26" s="174"/>
      <c r="D26" s="233"/>
      <c r="E26" s="84"/>
      <c r="F26" s="84"/>
      <c r="G26" s="84"/>
      <c r="H26" s="84"/>
      <c r="I26" s="84"/>
      <c r="J26" s="84"/>
      <c r="K26" s="84"/>
      <c r="L26" s="85">
        <v>3</v>
      </c>
      <c r="M26" s="57">
        <v>3</v>
      </c>
      <c r="N26" s="53"/>
      <c r="O26" s="54"/>
      <c r="P26" s="234" t="s">
        <v>662</v>
      </c>
    </row>
    <row r="27" spans="1:16" s="52" customFormat="1" x14ac:dyDescent="0.2">
      <c r="A27" s="87" t="s">
        <v>927</v>
      </c>
      <c r="B27" s="232" t="s">
        <v>672</v>
      </c>
      <c r="C27" s="174"/>
      <c r="D27" s="233"/>
      <c r="E27" s="84"/>
      <c r="F27" s="84"/>
      <c r="G27" s="84"/>
      <c r="H27" s="84"/>
      <c r="I27" s="85">
        <v>5</v>
      </c>
      <c r="J27" s="84"/>
      <c r="K27" s="84"/>
      <c r="L27" s="84"/>
      <c r="M27" s="53"/>
      <c r="N27" s="53"/>
      <c r="O27" s="53"/>
      <c r="P27" s="234"/>
    </row>
    <row r="28" spans="1:16" s="52" customFormat="1" x14ac:dyDescent="0.2">
      <c r="A28" s="111" t="s">
        <v>102</v>
      </c>
      <c r="B28" s="232" t="s">
        <v>346</v>
      </c>
      <c r="C28" s="174"/>
      <c r="D28" s="235" t="s">
        <v>347</v>
      </c>
      <c r="E28" s="84"/>
      <c r="F28" s="84"/>
      <c r="G28" s="84"/>
      <c r="H28" s="84"/>
      <c r="I28" s="84"/>
      <c r="J28" s="84"/>
      <c r="K28" s="84"/>
      <c r="L28" s="84"/>
      <c r="M28" s="57">
        <v>7</v>
      </c>
      <c r="N28" s="53"/>
      <c r="O28" s="53"/>
      <c r="P28" s="234" t="s">
        <v>662</v>
      </c>
    </row>
    <row r="29" spans="1:16" s="52" customFormat="1" x14ac:dyDescent="0.2">
      <c r="A29" s="111" t="s">
        <v>103</v>
      </c>
      <c r="B29" s="232" t="s">
        <v>671</v>
      </c>
      <c r="C29" s="174"/>
      <c r="D29" s="233"/>
      <c r="E29" s="84"/>
      <c r="F29" s="84"/>
      <c r="G29" s="84"/>
      <c r="H29" s="84"/>
      <c r="I29" s="84"/>
      <c r="J29" s="84"/>
      <c r="K29" s="84"/>
      <c r="L29" s="84"/>
      <c r="M29" s="57" t="s">
        <v>62</v>
      </c>
      <c r="N29" s="57">
        <v>4</v>
      </c>
      <c r="O29" s="53"/>
      <c r="P29" s="234"/>
    </row>
    <row r="30" spans="1:16" s="52" customFormat="1" x14ac:dyDescent="0.2">
      <c r="A30" s="111" t="s">
        <v>104</v>
      </c>
      <c r="B30" s="232" t="s">
        <v>672</v>
      </c>
      <c r="C30" s="174"/>
      <c r="D30" s="235">
        <v>3</v>
      </c>
      <c r="E30" s="84"/>
      <c r="F30" s="84"/>
      <c r="G30" s="84"/>
      <c r="H30" s="84"/>
      <c r="I30" s="84"/>
      <c r="J30" s="84"/>
      <c r="K30" s="85" t="s">
        <v>62</v>
      </c>
      <c r="L30" s="84"/>
      <c r="M30" s="53"/>
      <c r="N30" s="53"/>
      <c r="O30" s="53"/>
      <c r="P30" s="234"/>
    </row>
    <row r="31" spans="1:16" s="52" customFormat="1" x14ac:dyDescent="0.2">
      <c r="A31" s="111" t="s">
        <v>105</v>
      </c>
      <c r="B31" s="232" t="s">
        <v>672</v>
      </c>
      <c r="C31" s="174"/>
      <c r="D31" s="235" t="s">
        <v>342</v>
      </c>
      <c r="E31" s="84"/>
      <c r="F31" s="84"/>
      <c r="G31" s="84"/>
      <c r="H31" s="84"/>
      <c r="I31" s="84"/>
      <c r="J31" s="84"/>
      <c r="K31" s="85">
        <v>3</v>
      </c>
      <c r="L31" s="85" t="s">
        <v>340</v>
      </c>
      <c r="M31" s="53"/>
      <c r="N31" s="53"/>
      <c r="O31" s="53"/>
      <c r="P31" s="234"/>
    </row>
    <row r="32" spans="1:16" s="52" customFormat="1" x14ac:dyDescent="0.2">
      <c r="A32" s="111" t="s">
        <v>106</v>
      </c>
      <c r="B32" s="232" t="s">
        <v>671</v>
      </c>
      <c r="C32" s="174"/>
      <c r="D32" s="235" t="s">
        <v>348</v>
      </c>
      <c r="E32" s="85">
        <v>2</v>
      </c>
      <c r="F32" s="54"/>
      <c r="G32" s="86"/>
      <c r="H32" s="85">
        <v>1</v>
      </c>
      <c r="I32" s="86"/>
      <c r="J32" s="86"/>
      <c r="K32" s="85" t="s">
        <v>798</v>
      </c>
      <c r="L32" s="85" t="s">
        <v>340</v>
      </c>
      <c r="M32" s="54"/>
      <c r="N32" s="57" t="s">
        <v>349</v>
      </c>
      <c r="O32" s="53"/>
      <c r="P32" s="234"/>
    </row>
    <row r="33" spans="1:16" s="52" customFormat="1" x14ac:dyDescent="0.2">
      <c r="A33" s="111" t="s">
        <v>107</v>
      </c>
      <c r="B33" s="232" t="s">
        <v>61</v>
      </c>
      <c r="C33" s="174"/>
      <c r="D33" s="233"/>
      <c r="E33" s="84"/>
      <c r="F33" s="86"/>
      <c r="G33" s="84"/>
      <c r="H33" s="84"/>
      <c r="I33" s="84"/>
      <c r="J33" s="84"/>
      <c r="K33" s="85" t="s">
        <v>64</v>
      </c>
      <c r="L33" s="86"/>
      <c r="M33" s="54"/>
      <c r="N33" s="57" t="s">
        <v>798</v>
      </c>
      <c r="O33" s="53"/>
      <c r="P33" s="234" t="s">
        <v>350</v>
      </c>
    </row>
    <row r="34" spans="1:16" s="52" customFormat="1" x14ac:dyDescent="0.2">
      <c r="A34" s="111" t="s">
        <v>108</v>
      </c>
      <c r="B34" s="232" t="s">
        <v>672</v>
      </c>
      <c r="C34" s="174"/>
      <c r="D34" s="235" t="s">
        <v>351</v>
      </c>
      <c r="E34" s="84"/>
      <c r="F34" s="57">
        <v>1</v>
      </c>
      <c r="G34" s="84"/>
      <c r="H34" s="84"/>
      <c r="I34" s="84"/>
      <c r="J34" s="84"/>
      <c r="K34" s="85">
        <v>3</v>
      </c>
      <c r="L34" s="57">
        <v>1</v>
      </c>
      <c r="M34" s="53"/>
      <c r="N34" s="53"/>
      <c r="O34" s="54"/>
      <c r="P34" s="234"/>
    </row>
    <row r="35" spans="1:16" s="52" customFormat="1" x14ac:dyDescent="0.2">
      <c r="A35" s="111" t="s">
        <v>524</v>
      </c>
      <c r="B35" s="232" t="s">
        <v>672</v>
      </c>
      <c r="C35" s="174"/>
      <c r="D35" s="235" t="s">
        <v>342</v>
      </c>
      <c r="E35" s="84"/>
      <c r="F35" s="84"/>
      <c r="G35" s="84"/>
      <c r="H35" s="84"/>
      <c r="I35" s="84"/>
      <c r="J35" s="85" t="s">
        <v>352</v>
      </c>
      <c r="K35" s="84"/>
      <c r="L35" s="85">
        <v>3</v>
      </c>
      <c r="M35" s="53"/>
      <c r="N35" s="53"/>
      <c r="O35" s="53"/>
      <c r="P35" s="234"/>
    </row>
    <row r="36" spans="1:16" s="52" customFormat="1" x14ac:dyDescent="0.2">
      <c r="A36" s="111" t="s">
        <v>109</v>
      </c>
      <c r="B36" s="232" t="s">
        <v>346</v>
      </c>
      <c r="C36" s="174"/>
      <c r="D36" s="235" t="s">
        <v>353</v>
      </c>
      <c r="E36" s="84"/>
      <c r="F36" s="86"/>
      <c r="G36" s="84"/>
      <c r="H36" s="84"/>
      <c r="I36" s="86"/>
      <c r="J36" s="85">
        <v>4</v>
      </c>
      <c r="K36" s="85">
        <v>2</v>
      </c>
      <c r="L36" s="84"/>
      <c r="M36" s="53"/>
      <c r="N36" s="53"/>
      <c r="O36" s="57">
        <v>2</v>
      </c>
      <c r="P36" s="234"/>
    </row>
    <row r="37" spans="1:16" s="52" customFormat="1" x14ac:dyDescent="0.2">
      <c r="A37" s="111" t="s">
        <v>110</v>
      </c>
      <c r="B37" s="232" t="s">
        <v>671</v>
      </c>
      <c r="C37" s="174"/>
      <c r="D37" s="235" t="s">
        <v>348</v>
      </c>
      <c r="E37" s="86"/>
      <c r="F37" s="86"/>
      <c r="G37" s="86"/>
      <c r="H37" s="86"/>
      <c r="I37" s="85">
        <v>2</v>
      </c>
      <c r="J37" s="86"/>
      <c r="K37" s="85" t="s">
        <v>400</v>
      </c>
      <c r="L37" s="85">
        <v>2</v>
      </c>
      <c r="M37" s="57">
        <v>1</v>
      </c>
      <c r="N37" s="54"/>
      <c r="O37" s="54"/>
      <c r="P37" s="234"/>
    </row>
    <row r="38" spans="1:16" ht="11.25" customHeight="1" x14ac:dyDescent="0.2">
      <c r="A38" s="111" t="s">
        <v>669</v>
      </c>
      <c r="B38" s="232" t="s">
        <v>17</v>
      </c>
      <c r="C38" s="174"/>
      <c r="D38" s="235">
        <v>1</v>
      </c>
      <c r="E38" s="86"/>
      <c r="F38" s="85" t="s">
        <v>67</v>
      </c>
      <c r="G38" s="86"/>
      <c r="H38" s="86"/>
      <c r="I38" s="86"/>
      <c r="J38" s="86"/>
      <c r="K38" s="86"/>
      <c r="L38" s="84"/>
      <c r="M38" s="53"/>
      <c r="N38" s="53"/>
      <c r="O38" s="53"/>
      <c r="P38" s="234"/>
    </row>
    <row r="39" spans="1:16" ht="11.25" customHeight="1" x14ac:dyDescent="0.2">
      <c r="A39" s="111" t="s">
        <v>111</v>
      </c>
      <c r="B39" s="232" t="s">
        <v>672</v>
      </c>
      <c r="C39" s="176"/>
      <c r="D39" s="235" t="s">
        <v>343</v>
      </c>
      <c r="E39" s="86"/>
      <c r="F39" s="57">
        <v>1</v>
      </c>
      <c r="G39" s="86"/>
      <c r="H39" s="86"/>
      <c r="I39" s="86"/>
      <c r="J39" s="86"/>
      <c r="K39" s="85" t="s">
        <v>798</v>
      </c>
      <c r="L39" s="84"/>
      <c r="M39" s="53"/>
      <c r="N39" s="53"/>
      <c r="O39" s="53"/>
      <c r="P39" s="234"/>
    </row>
    <row r="40" spans="1:16" ht="11.25" customHeight="1" x14ac:dyDescent="0.2">
      <c r="A40" s="111" t="s">
        <v>670</v>
      </c>
      <c r="B40" s="232" t="s">
        <v>65</v>
      </c>
      <c r="C40" s="174"/>
      <c r="D40" s="233"/>
      <c r="E40" s="84"/>
      <c r="F40" s="85">
        <v>3</v>
      </c>
      <c r="G40" s="84"/>
      <c r="H40" s="86"/>
      <c r="I40" s="86"/>
      <c r="J40" s="84"/>
      <c r="K40" s="84"/>
      <c r="L40" s="85">
        <v>2</v>
      </c>
      <c r="M40" s="57" t="s">
        <v>340</v>
      </c>
      <c r="N40" s="53"/>
      <c r="O40" s="53"/>
      <c r="P40" s="234"/>
    </row>
    <row r="41" spans="1:16" ht="11.25" customHeight="1" x14ac:dyDescent="0.2">
      <c r="A41" s="111" t="s">
        <v>112</v>
      </c>
      <c r="B41" s="232" t="s">
        <v>671</v>
      </c>
      <c r="C41" s="174"/>
      <c r="D41" s="235" t="s">
        <v>67</v>
      </c>
      <c r="E41" s="86"/>
      <c r="F41" s="85">
        <v>1</v>
      </c>
      <c r="G41" s="86"/>
      <c r="H41" s="86"/>
      <c r="I41" s="86"/>
      <c r="J41" s="86"/>
      <c r="K41" s="86"/>
      <c r="L41" s="86"/>
      <c r="M41" s="57" t="s">
        <v>354</v>
      </c>
      <c r="N41" s="53"/>
      <c r="O41" s="53"/>
      <c r="P41" s="234"/>
    </row>
    <row r="42" spans="1:16" ht="11.25" customHeight="1" x14ac:dyDescent="0.2">
      <c r="A42" s="111" t="s">
        <v>522</v>
      </c>
      <c r="B42" s="232" t="s">
        <v>292</v>
      </c>
      <c r="C42" s="174"/>
      <c r="D42" s="233"/>
      <c r="E42" s="84"/>
      <c r="F42" s="84"/>
      <c r="G42" s="84"/>
      <c r="H42" s="84"/>
      <c r="I42" s="84"/>
      <c r="J42" s="84"/>
      <c r="K42" s="84"/>
      <c r="L42" s="84"/>
      <c r="M42" s="53"/>
      <c r="N42" s="53"/>
      <c r="O42" s="53"/>
      <c r="P42" s="234"/>
    </row>
    <row r="43" spans="1:16" ht="11.25" customHeight="1" x14ac:dyDescent="0.2">
      <c r="A43" s="111" t="s">
        <v>667</v>
      </c>
      <c r="B43" s="232" t="s">
        <v>671</v>
      </c>
      <c r="C43" s="174"/>
      <c r="D43" s="233"/>
      <c r="E43" s="84"/>
      <c r="F43" s="84"/>
      <c r="G43" s="84"/>
      <c r="H43" s="84"/>
      <c r="I43" s="85">
        <v>1</v>
      </c>
      <c r="J43" s="84"/>
      <c r="K43" s="84"/>
      <c r="L43" s="84"/>
      <c r="M43" s="53"/>
      <c r="N43" s="57">
        <v>1</v>
      </c>
      <c r="O43" s="57">
        <v>2</v>
      </c>
      <c r="P43" s="234"/>
    </row>
    <row r="44" spans="1:16" ht="11.25" customHeight="1" x14ac:dyDescent="0.2">
      <c r="A44" s="111" t="s">
        <v>668</v>
      </c>
      <c r="B44" s="232" t="s">
        <v>673</v>
      </c>
      <c r="C44" s="174" t="s">
        <v>256</v>
      </c>
      <c r="D44" s="236"/>
      <c r="E44" s="86"/>
      <c r="F44" s="86"/>
      <c r="G44" s="86"/>
      <c r="H44" s="86"/>
      <c r="I44" s="85">
        <v>1</v>
      </c>
      <c r="J44" s="86"/>
      <c r="K44" s="86"/>
      <c r="L44" s="84"/>
      <c r="M44" s="57">
        <v>1</v>
      </c>
      <c r="N44" s="57" t="s">
        <v>345</v>
      </c>
      <c r="O44" s="53"/>
      <c r="P44" s="234"/>
    </row>
    <row r="45" spans="1:16" ht="11.25" customHeight="1" x14ac:dyDescent="0.2">
      <c r="A45" s="111" t="s">
        <v>113</v>
      </c>
      <c r="B45" s="232" t="s">
        <v>672</v>
      </c>
      <c r="C45" s="174" t="s">
        <v>256</v>
      </c>
      <c r="D45" s="233"/>
      <c r="E45" s="84"/>
      <c r="F45" s="84"/>
      <c r="G45" s="84"/>
      <c r="H45" s="84"/>
      <c r="I45" s="84"/>
      <c r="J45" s="85">
        <v>3</v>
      </c>
      <c r="K45" s="84"/>
      <c r="L45" s="84"/>
      <c r="M45" s="53"/>
      <c r="N45" s="53"/>
      <c r="O45" s="57">
        <v>3</v>
      </c>
      <c r="P45" s="234" t="s">
        <v>662</v>
      </c>
    </row>
    <row r="46" spans="1:16" ht="11.25" customHeight="1" x14ac:dyDescent="0.2">
      <c r="A46" s="111" t="s">
        <v>114</v>
      </c>
      <c r="B46" s="232" t="s">
        <v>346</v>
      </c>
      <c r="C46" s="174"/>
      <c r="D46" s="233"/>
      <c r="E46" s="85">
        <v>2</v>
      </c>
      <c r="F46" s="84"/>
      <c r="G46" s="84"/>
      <c r="H46" s="84"/>
      <c r="I46" s="86"/>
      <c r="J46" s="84"/>
      <c r="K46" s="84"/>
      <c r="L46" s="84"/>
      <c r="M46" s="53"/>
      <c r="N46" s="57">
        <v>2</v>
      </c>
      <c r="O46" s="57">
        <v>2</v>
      </c>
      <c r="P46" s="234" t="s">
        <v>355</v>
      </c>
    </row>
    <row r="47" spans="1:16" ht="11.25" customHeight="1" x14ac:dyDescent="0.2">
      <c r="A47" s="111" t="s">
        <v>115</v>
      </c>
      <c r="B47" s="232" t="s">
        <v>671</v>
      </c>
      <c r="C47" s="174"/>
      <c r="D47" s="235">
        <v>7</v>
      </c>
      <c r="E47" s="86"/>
      <c r="F47" s="86"/>
      <c r="G47" s="86"/>
      <c r="H47" s="86"/>
      <c r="I47" s="86"/>
      <c r="J47" s="86"/>
      <c r="K47" s="86"/>
      <c r="L47" s="86"/>
      <c r="M47" s="54"/>
      <c r="N47" s="57" t="s">
        <v>67</v>
      </c>
      <c r="O47" s="57">
        <v>2</v>
      </c>
      <c r="P47" s="234"/>
    </row>
    <row r="48" spans="1:16" ht="11.25" customHeight="1" x14ac:dyDescent="0.2">
      <c r="A48" s="111" t="s">
        <v>116</v>
      </c>
      <c r="B48" s="232" t="s">
        <v>671</v>
      </c>
      <c r="C48" s="174"/>
      <c r="D48" s="237"/>
      <c r="E48" s="85" t="s">
        <v>67</v>
      </c>
      <c r="F48" s="86"/>
      <c r="G48" s="85" t="s">
        <v>351</v>
      </c>
      <c r="H48" s="86"/>
      <c r="I48" s="57">
        <v>3</v>
      </c>
      <c r="J48" s="86"/>
      <c r="K48" s="86"/>
      <c r="L48" s="57" t="s">
        <v>354</v>
      </c>
      <c r="M48" s="54"/>
      <c r="N48" s="57">
        <v>3</v>
      </c>
      <c r="O48" s="53"/>
      <c r="P48" s="234"/>
    </row>
    <row r="49" spans="1:16" ht="11.25" customHeight="1" x14ac:dyDescent="0.2">
      <c r="A49" s="111" t="s">
        <v>70</v>
      </c>
      <c r="B49" s="232" t="s">
        <v>18</v>
      </c>
      <c r="C49" s="175"/>
      <c r="D49" s="235">
        <v>3</v>
      </c>
      <c r="E49" s="84"/>
      <c r="F49" s="85">
        <v>3</v>
      </c>
      <c r="G49" s="84"/>
      <c r="H49" s="84"/>
      <c r="I49" s="86"/>
      <c r="J49" s="86"/>
      <c r="K49" s="85">
        <v>3</v>
      </c>
      <c r="L49" s="86"/>
      <c r="M49" s="54"/>
      <c r="N49" s="54"/>
      <c r="O49" s="54"/>
      <c r="P49" s="234"/>
    </row>
    <row r="50" spans="1:16" ht="11.25" customHeight="1" x14ac:dyDescent="0.2">
      <c r="A50" s="111" t="s">
        <v>71</v>
      </c>
      <c r="B50" s="232" t="s">
        <v>671</v>
      </c>
      <c r="C50" s="175"/>
      <c r="D50" s="233"/>
      <c r="E50" s="84"/>
      <c r="F50" s="84"/>
      <c r="G50" s="84"/>
      <c r="H50" s="84"/>
      <c r="I50" s="86"/>
      <c r="J50" s="86"/>
      <c r="K50" s="85" t="s">
        <v>356</v>
      </c>
      <c r="L50" s="86"/>
      <c r="M50" s="54"/>
      <c r="N50" s="54"/>
      <c r="O50" s="54"/>
      <c r="P50" s="234"/>
    </row>
    <row r="51" spans="1:16" ht="11.25" customHeight="1" x14ac:dyDescent="0.2">
      <c r="A51" s="111" t="s">
        <v>117</v>
      </c>
      <c r="B51" s="232" t="s">
        <v>672</v>
      </c>
      <c r="C51" s="174" t="s">
        <v>256</v>
      </c>
      <c r="D51" s="233"/>
      <c r="E51" s="84"/>
      <c r="F51" s="84"/>
      <c r="G51" s="84"/>
      <c r="H51" s="84"/>
      <c r="I51" s="84"/>
      <c r="J51" s="85">
        <v>3</v>
      </c>
      <c r="K51" s="84"/>
      <c r="L51" s="84"/>
      <c r="M51" s="53"/>
      <c r="N51" s="53"/>
      <c r="O51" s="57" t="s">
        <v>340</v>
      </c>
      <c r="P51" s="234"/>
    </row>
    <row r="52" spans="1:16" ht="11.25" customHeight="1" x14ac:dyDescent="0.2">
      <c r="A52" s="111" t="s">
        <v>52</v>
      </c>
      <c r="B52" s="232" t="s">
        <v>672</v>
      </c>
      <c r="C52" s="174" t="s">
        <v>256</v>
      </c>
      <c r="D52" s="235">
        <v>1</v>
      </c>
      <c r="E52" s="86"/>
      <c r="F52" s="85">
        <v>1</v>
      </c>
      <c r="G52" s="86"/>
      <c r="H52" s="86"/>
      <c r="I52" s="86"/>
      <c r="J52" s="86"/>
      <c r="K52" s="85">
        <v>2</v>
      </c>
      <c r="L52" s="86"/>
      <c r="M52" s="57" t="s">
        <v>64</v>
      </c>
      <c r="N52" s="57">
        <v>1</v>
      </c>
      <c r="O52" s="53"/>
      <c r="P52" s="234"/>
    </row>
    <row r="53" spans="1:16" ht="11.25" customHeight="1" x14ac:dyDescent="0.2">
      <c r="A53" s="111" t="s">
        <v>118</v>
      </c>
      <c r="B53" s="232" t="s">
        <v>18</v>
      </c>
      <c r="C53" s="174"/>
      <c r="D53" s="235">
        <v>5</v>
      </c>
      <c r="E53" s="84"/>
      <c r="F53" s="84"/>
      <c r="G53" s="84"/>
      <c r="H53" s="84"/>
      <c r="I53" s="84"/>
      <c r="J53" s="86"/>
      <c r="K53" s="84"/>
      <c r="L53" s="84"/>
      <c r="M53" s="53"/>
      <c r="N53" s="53"/>
      <c r="O53" s="53"/>
      <c r="P53" s="234"/>
    </row>
    <row r="54" spans="1:16" ht="11.25" customHeight="1" x14ac:dyDescent="0.2">
      <c r="A54" s="111" t="s">
        <v>431</v>
      </c>
      <c r="B54" s="232" t="s">
        <v>672</v>
      </c>
      <c r="C54" s="174"/>
      <c r="D54" s="233"/>
      <c r="E54" s="84"/>
      <c r="F54" s="85">
        <v>3</v>
      </c>
      <c r="G54" s="86"/>
      <c r="H54" s="86"/>
      <c r="I54" s="86"/>
      <c r="J54" s="86"/>
      <c r="K54" s="86"/>
      <c r="L54" s="86"/>
      <c r="M54" s="57">
        <v>3</v>
      </c>
      <c r="N54" s="57" t="s">
        <v>401</v>
      </c>
      <c r="O54" s="53"/>
      <c r="P54" s="234"/>
    </row>
    <row r="55" spans="1:16" ht="11.25" customHeight="1" x14ac:dyDescent="0.2">
      <c r="A55" s="111" t="s">
        <v>119</v>
      </c>
      <c r="B55" s="232" t="s">
        <v>671</v>
      </c>
      <c r="C55" s="174"/>
      <c r="D55" s="235">
        <v>2</v>
      </c>
      <c r="E55" s="84"/>
      <c r="F55" s="84"/>
      <c r="G55" s="84"/>
      <c r="H55" s="84"/>
      <c r="I55" s="86"/>
      <c r="J55" s="84"/>
      <c r="K55" s="85">
        <v>2</v>
      </c>
      <c r="L55" s="84"/>
      <c r="M55" s="53"/>
      <c r="N55" s="53"/>
      <c r="O55" s="57">
        <v>2</v>
      </c>
      <c r="P55" s="234"/>
    </row>
    <row r="56" spans="1:16" ht="11.25" customHeight="1" x14ac:dyDescent="0.2">
      <c r="A56" s="111" t="s">
        <v>188</v>
      </c>
      <c r="B56" s="232" t="s">
        <v>671</v>
      </c>
      <c r="C56" s="174"/>
      <c r="D56" s="235">
        <v>2</v>
      </c>
      <c r="E56" s="84"/>
      <c r="F56" s="84"/>
      <c r="G56" s="84"/>
      <c r="H56" s="84"/>
      <c r="I56" s="84"/>
      <c r="J56" s="84"/>
      <c r="K56" s="85">
        <v>2</v>
      </c>
      <c r="L56" s="84"/>
      <c r="M56" s="53"/>
      <c r="N56" s="53"/>
      <c r="O56" s="53"/>
      <c r="P56" s="234"/>
    </row>
    <row r="57" spans="1:16" ht="11.25" customHeight="1" x14ac:dyDescent="0.2">
      <c r="A57" s="111" t="s">
        <v>189</v>
      </c>
      <c r="B57" s="232" t="s">
        <v>18</v>
      </c>
      <c r="C57" s="174"/>
      <c r="D57" s="235" t="s">
        <v>357</v>
      </c>
      <c r="E57" s="86"/>
      <c r="F57" s="86"/>
      <c r="G57" s="86"/>
      <c r="H57" s="86"/>
      <c r="I57" s="85">
        <v>2</v>
      </c>
      <c r="J57" s="86"/>
      <c r="K57" s="85" t="s">
        <v>401</v>
      </c>
      <c r="L57" s="85" t="s">
        <v>358</v>
      </c>
      <c r="M57" s="57">
        <v>5</v>
      </c>
      <c r="N57" s="57">
        <v>1</v>
      </c>
      <c r="O57" s="53"/>
      <c r="P57" s="234"/>
    </row>
    <row r="58" spans="1:16" ht="11.25" customHeight="1" x14ac:dyDescent="0.2">
      <c r="A58" s="111" t="s">
        <v>190</v>
      </c>
      <c r="B58" s="232" t="s">
        <v>672</v>
      </c>
      <c r="C58" s="174"/>
      <c r="D58" s="235">
        <v>2</v>
      </c>
      <c r="E58" s="84"/>
      <c r="F58" s="84"/>
      <c r="G58" s="84"/>
      <c r="H58" s="84"/>
      <c r="I58" s="84"/>
      <c r="J58" s="84"/>
      <c r="K58" s="84"/>
      <c r="L58" s="84"/>
      <c r="M58" s="53"/>
      <c r="N58" s="53"/>
      <c r="O58" s="54"/>
      <c r="P58" s="234" t="s">
        <v>662</v>
      </c>
    </row>
    <row r="59" spans="1:16" ht="11.25" customHeight="1" x14ac:dyDescent="0.2">
      <c r="A59" s="111" t="s">
        <v>286</v>
      </c>
      <c r="B59" s="232" t="s">
        <v>672</v>
      </c>
      <c r="C59" s="174"/>
      <c r="D59" s="236"/>
      <c r="E59" s="86"/>
      <c r="F59" s="86"/>
      <c r="G59" s="86"/>
      <c r="H59" s="86"/>
      <c r="I59" s="86"/>
      <c r="J59" s="86"/>
      <c r="K59" s="86"/>
      <c r="L59" s="86"/>
      <c r="M59" s="53"/>
      <c r="N59" s="53"/>
      <c r="O59" s="53"/>
      <c r="P59" s="234" t="s">
        <v>662</v>
      </c>
    </row>
    <row r="60" spans="1:16" ht="11.25" customHeight="1" x14ac:dyDescent="0.2">
      <c r="A60" s="111" t="s">
        <v>287</v>
      </c>
      <c r="B60" s="232" t="s">
        <v>672</v>
      </c>
      <c r="C60" s="174"/>
      <c r="D60" s="236"/>
      <c r="E60" s="86"/>
      <c r="F60" s="86"/>
      <c r="G60" s="86"/>
      <c r="H60" s="86"/>
      <c r="I60" s="86"/>
      <c r="J60" s="86"/>
      <c r="K60" s="86"/>
      <c r="L60" s="86"/>
      <c r="M60" s="53"/>
      <c r="N60" s="53"/>
      <c r="O60" s="53"/>
      <c r="P60" s="234" t="s">
        <v>662</v>
      </c>
    </row>
    <row r="61" spans="1:16" ht="11.25" customHeight="1" x14ac:dyDescent="0.2">
      <c r="A61" s="111" t="s">
        <v>288</v>
      </c>
      <c r="B61" s="232" t="s">
        <v>672</v>
      </c>
      <c r="C61" s="174"/>
      <c r="D61" s="235" t="s">
        <v>342</v>
      </c>
      <c r="E61" s="84"/>
      <c r="F61" s="84"/>
      <c r="G61" s="84"/>
      <c r="H61" s="84"/>
      <c r="I61" s="84"/>
      <c r="J61" s="84"/>
      <c r="K61" s="86"/>
      <c r="L61" s="85">
        <v>2</v>
      </c>
      <c r="M61" s="57">
        <v>2</v>
      </c>
      <c r="N61" s="53"/>
      <c r="O61" s="53"/>
      <c r="P61" s="234"/>
    </row>
    <row r="62" spans="1:16" ht="11.25" customHeight="1" x14ac:dyDescent="0.2">
      <c r="A62" s="111" t="s">
        <v>196</v>
      </c>
      <c r="B62" s="232" t="s">
        <v>18</v>
      </c>
      <c r="C62" s="174"/>
      <c r="D62" s="235">
        <v>2</v>
      </c>
      <c r="E62" s="84"/>
      <c r="F62" s="84"/>
      <c r="G62" s="84"/>
      <c r="H62" s="84"/>
      <c r="I62" s="84"/>
      <c r="J62" s="84"/>
      <c r="K62" s="85" t="s">
        <v>359</v>
      </c>
      <c r="L62" s="84"/>
      <c r="M62" s="53"/>
      <c r="N62" s="53"/>
      <c r="O62" s="54"/>
      <c r="P62" s="234"/>
    </row>
    <row r="63" spans="1:16" ht="11.25" customHeight="1" x14ac:dyDescent="0.2">
      <c r="A63" s="111" t="s">
        <v>197</v>
      </c>
      <c r="B63" s="232" t="s">
        <v>672</v>
      </c>
      <c r="C63" s="174"/>
      <c r="D63" s="235" t="s">
        <v>358</v>
      </c>
      <c r="E63" s="86"/>
      <c r="F63" s="86"/>
      <c r="G63" s="86"/>
      <c r="H63" s="86"/>
      <c r="I63" s="86"/>
      <c r="J63" s="86"/>
      <c r="K63" s="86"/>
      <c r="L63" s="84"/>
      <c r="M63" s="53"/>
      <c r="N63" s="53"/>
      <c r="O63" s="54"/>
      <c r="P63" s="234"/>
    </row>
    <row r="64" spans="1:16" ht="11.25" customHeight="1" x14ac:dyDescent="0.2">
      <c r="A64" s="111" t="s">
        <v>243</v>
      </c>
      <c r="B64" s="232" t="s">
        <v>65</v>
      </c>
      <c r="C64" s="174"/>
      <c r="D64" s="235" t="s">
        <v>64</v>
      </c>
      <c r="E64" s="84"/>
      <c r="F64" s="84"/>
      <c r="G64" s="84"/>
      <c r="H64" s="84"/>
      <c r="I64" s="84"/>
      <c r="J64" s="84"/>
      <c r="K64" s="85">
        <v>2</v>
      </c>
      <c r="L64" s="85">
        <v>3</v>
      </c>
      <c r="M64" s="53"/>
      <c r="N64" s="57">
        <v>3</v>
      </c>
      <c r="O64" s="53"/>
      <c r="P64" s="234"/>
    </row>
    <row r="65" spans="1:16" ht="11.25" customHeight="1" x14ac:dyDescent="0.2">
      <c r="A65" s="111" t="s">
        <v>244</v>
      </c>
      <c r="B65" s="232" t="s">
        <v>671</v>
      </c>
      <c r="C65" s="174"/>
      <c r="D65" s="235">
        <v>3</v>
      </c>
      <c r="E65" s="84"/>
      <c r="F65" s="84"/>
      <c r="G65" s="84"/>
      <c r="H65" s="84"/>
      <c r="I65" s="85" t="s">
        <v>399</v>
      </c>
      <c r="J65" s="84"/>
      <c r="K65" s="84"/>
      <c r="L65" s="84"/>
      <c r="M65" s="53"/>
      <c r="N65" s="53"/>
      <c r="O65" s="54"/>
      <c r="P65" s="234"/>
    </row>
    <row r="66" spans="1:16" ht="11.25" customHeight="1" x14ac:dyDescent="0.2">
      <c r="A66" s="111" t="s">
        <v>191</v>
      </c>
      <c r="B66" s="232" t="s">
        <v>671</v>
      </c>
      <c r="C66" s="174"/>
      <c r="D66" s="235">
        <v>3</v>
      </c>
      <c r="E66" s="84"/>
      <c r="F66" s="84"/>
      <c r="G66" s="84"/>
      <c r="H66" s="84"/>
      <c r="I66" s="85" t="s">
        <v>338</v>
      </c>
      <c r="J66" s="84"/>
      <c r="K66" s="84"/>
      <c r="L66" s="84"/>
      <c r="M66" s="53"/>
      <c r="N66" s="57">
        <v>3</v>
      </c>
      <c r="O66" s="54"/>
      <c r="P66" s="234"/>
    </row>
    <row r="67" spans="1:16" ht="11.25" customHeight="1" x14ac:dyDescent="0.2">
      <c r="A67" s="111" t="s">
        <v>805</v>
      </c>
      <c r="B67" s="232" t="s">
        <v>19</v>
      </c>
      <c r="C67" s="174"/>
      <c r="D67" s="236"/>
      <c r="E67" s="84"/>
      <c r="F67" s="84"/>
      <c r="G67" s="84"/>
      <c r="H67" s="84"/>
      <c r="I67" s="84"/>
      <c r="J67" s="85">
        <v>4</v>
      </c>
      <c r="K67" s="84"/>
      <c r="L67" s="84"/>
      <c r="M67" s="53"/>
      <c r="N67" s="53"/>
      <c r="O67" s="53"/>
      <c r="P67" s="238"/>
    </row>
    <row r="68" spans="1:16" ht="11.25" customHeight="1" x14ac:dyDescent="0.2">
      <c r="A68" s="111" t="s">
        <v>72</v>
      </c>
      <c r="B68" s="232" t="s">
        <v>671</v>
      </c>
      <c r="C68" s="175"/>
      <c r="D68" s="235" t="s">
        <v>398</v>
      </c>
      <c r="E68" s="84"/>
      <c r="F68" s="84"/>
      <c r="G68" s="85">
        <v>7</v>
      </c>
      <c r="H68" s="84"/>
      <c r="I68" s="85">
        <v>5</v>
      </c>
      <c r="J68" s="86"/>
      <c r="K68" s="85" t="s">
        <v>398</v>
      </c>
      <c r="L68" s="86"/>
      <c r="M68" s="54"/>
      <c r="N68" s="54"/>
      <c r="O68" s="54"/>
      <c r="P68" s="234"/>
    </row>
    <row r="69" spans="1:16" ht="11.25" customHeight="1" x14ac:dyDescent="0.2">
      <c r="A69" s="111" t="s">
        <v>806</v>
      </c>
      <c r="B69" s="232" t="s">
        <v>672</v>
      </c>
      <c r="C69" s="174"/>
      <c r="D69" s="235">
        <v>2</v>
      </c>
      <c r="E69" s="84"/>
      <c r="F69" s="86"/>
      <c r="G69" s="84"/>
      <c r="H69" s="84"/>
      <c r="I69" s="85">
        <v>2</v>
      </c>
      <c r="J69" s="84"/>
      <c r="K69" s="84"/>
      <c r="L69" s="84"/>
      <c r="M69" s="54"/>
      <c r="N69" s="57">
        <v>4</v>
      </c>
      <c r="O69" s="54"/>
      <c r="P69" s="234"/>
    </row>
    <row r="70" spans="1:16" ht="11.25" customHeight="1" x14ac:dyDescent="0.2">
      <c r="A70" s="111" t="s">
        <v>245</v>
      </c>
      <c r="B70" s="232" t="s">
        <v>672</v>
      </c>
      <c r="C70" s="174"/>
      <c r="D70" s="235">
        <v>5</v>
      </c>
      <c r="E70" s="84"/>
      <c r="F70" s="84"/>
      <c r="G70" s="84"/>
      <c r="H70" s="84"/>
      <c r="I70" s="84"/>
      <c r="J70" s="84"/>
      <c r="K70" s="84"/>
      <c r="L70" s="84"/>
      <c r="M70" s="53"/>
      <c r="N70" s="57">
        <v>3</v>
      </c>
      <c r="O70" s="53"/>
      <c r="P70" s="234"/>
    </row>
    <row r="71" spans="1:16" ht="11.25" customHeight="1" x14ac:dyDescent="0.2">
      <c r="A71" s="111" t="s">
        <v>807</v>
      </c>
      <c r="B71" s="232" t="s">
        <v>672</v>
      </c>
      <c r="C71" s="174"/>
      <c r="D71" s="235">
        <v>5</v>
      </c>
      <c r="E71" s="84"/>
      <c r="F71" s="84"/>
      <c r="G71" s="84"/>
      <c r="H71" s="84"/>
      <c r="I71" s="84"/>
      <c r="J71" s="84"/>
      <c r="K71" s="84"/>
      <c r="L71" s="85">
        <v>2</v>
      </c>
      <c r="M71" s="53"/>
      <c r="N71" s="53"/>
      <c r="O71" s="53"/>
      <c r="P71" s="234"/>
    </row>
    <row r="72" spans="1:16" ht="11.25" customHeight="1" x14ac:dyDescent="0.2">
      <c r="A72" s="111" t="s">
        <v>808</v>
      </c>
      <c r="B72" s="232" t="s">
        <v>671</v>
      </c>
      <c r="C72" s="174"/>
      <c r="D72" s="236"/>
      <c r="E72" s="84"/>
      <c r="F72" s="85">
        <v>5</v>
      </c>
      <c r="G72" s="84"/>
      <c r="H72" s="84"/>
      <c r="I72" s="84"/>
      <c r="J72" s="84"/>
      <c r="K72" s="84"/>
      <c r="L72" s="84"/>
      <c r="M72" s="57">
        <v>3</v>
      </c>
      <c r="N72" s="53"/>
      <c r="O72" s="53"/>
      <c r="P72" s="234"/>
    </row>
    <row r="73" spans="1:16" ht="11.25" customHeight="1" x14ac:dyDescent="0.2">
      <c r="A73" s="111" t="s">
        <v>810</v>
      </c>
      <c r="B73" s="232" t="s">
        <v>346</v>
      </c>
      <c r="C73" s="174"/>
      <c r="D73" s="236"/>
      <c r="E73" s="84"/>
      <c r="F73" s="84"/>
      <c r="G73" s="84"/>
      <c r="H73" s="84"/>
      <c r="I73" s="85" t="s">
        <v>338</v>
      </c>
      <c r="J73" s="84"/>
      <c r="K73" s="84"/>
      <c r="L73" s="85" t="s">
        <v>338</v>
      </c>
      <c r="M73" s="53"/>
      <c r="N73" s="53"/>
      <c r="O73" s="53"/>
      <c r="P73" s="234"/>
    </row>
    <row r="74" spans="1:16" ht="11.25" customHeight="1" x14ac:dyDescent="0.2">
      <c r="A74" s="111" t="s">
        <v>809</v>
      </c>
      <c r="B74" s="232" t="s">
        <v>671</v>
      </c>
      <c r="C74" s="174"/>
      <c r="D74" s="236"/>
      <c r="E74" s="84"/>
      <c r="F74" s="84"/>
      <c r="G74" s="84"/>
      <c r="H74" s="84"/>
      <c r="I74" s="84"/>
      <c r="J74" s="84"/>
      <c r="K74" s="84"/>
      <c r="L74" s="84"/>
      <c r="M74" s="53"/>
      <c r="N74" s="53"/>
      <c r="O74" s="53"/>
      <c r="P74" s="234" t="s">
        <v>360</v>
      </c>
    </row>
    <row r="75" spans="1:16" ht="11.25" customHeight="1" x14ac:dyDescent="0.2">
      <c r="A75" s="111" t="s">
        <v>73</v>
      </c>
      <c r="B75" s="232" t="s">
        <v>671</v>
      </c>
      <c r="C75" s="175"/>
      <c r="D75" s="235">
        <v>2</v>
      </c>
      <c r="E75" s="84"/>
      <c r="F75" s="85">
        <v>2</v>
      </c>
      <c r="G75" s="84"/>
      <c r="H75" s="85">
        <v>2</v>
      </c>
      <c r="I75" s="85">
        <v>2</v>
      </c>
      <c r="J75" s="85">
        <v>5</v>
      </c>
      <c r="K75" s="86"/>
      <c r="L75" s="85">
        <v>2</v>
      </c>
      <c r="M75" s="85">
        <v>2</v>
      </c>
      <c r="N75" s="54"/>
      <c r="O75" s="54"/>
      <c r="P75" s="234"/>
    </row>
    <row r="76" spans="1:16" ht="11.25" customHeight="1" x14ac:dyDescent="0.2">
      <c r="A76" s="111" t="s">
        <v>246</v>
      </c>
      <c r="B76" s="232" t="s">
        <v>346</v>
      </c>
      <c r="C76" s="174"/>
      <c r="D76" s="236"/>
      <c r="E76" s="84"/>
      <c r="F76" s="84"/>
      <c r="G76" s="84"/>
      <c r="H76" s="85" t="s">
        <v>353</v>
      </c>
      <c r="I76" s="84"/>
      <c r="J76" s="84"/>
      <c r="K76" s="84"/>
      <c r="L76" s="85">
        <v>2</v>
      </c>
      <c r="M76" s="53"/>
      <c r="N76" s="53"/>
      <c r="O76" s="54"/>
      <c r="P76" s="234"/>
    </row>
    <row r="77" spans="1:16" ht="11.25" customHeight="1" x14ac:dyDescent="0.2">
      <c r="A77" s="111" t="s">
        <v>74</v>
      </c>
      <c r="B77" s="232" t="s">
        <v>671</v>
      </c>
      <c r="C77" s="175"/>
      <c r="D77" s="235" t="s">
        <v>397</v>
      </c>
      <c r="E77" s="85">
        <v>3</v>
      </c>
      <c r="F77" s="84"/>
      <c r="G77" s="84"/>
      <c r="H77" s="84"/>
      <c r="I77" s="85" t="s">
        <v>361</v>
      </c>
      <c r="J77" s="86"/>
      <c r="K77" s="86"/>
      <c r="L77" s="85" t="s">
        <v>59</v>
      </c>
      <c r="M77" s="57" t="s">
        <v>58</v>
      </c>
      <c r="N77" s="54"/>
      <c r="O77" s="54"/>
      <c r="P77" s="234"/>
    </row>
    <row r="78" spans="1:16" ht="11.25" customHeight="1" x14ac:dyDescent="0.2">
      <c r="A78" s="111" t="s">
        <v>75</v>
      </c>
      <c r="B78" s="232" t="s">
        <v>671</v>
      </c>
      <c r="C78" s="174"/>
      <c r="D78" s="235">
        <v>6</v>
      </c>
      <c r="E78" s="85">
        <v>3</v>
      </c>
      <c r="F78" s="85">
        <v>2</v>
      </c>
      <c r="G78" s="84"/>
      <c r="H78" s="84"/>
      <c r="I78" s="85" t="s">
        <v>362</v>
      </c>
      <c r="J78" s="86"/>
      <c r="K78" s="86"/>
      <c r="L78" s="85">
        <v>3</v>
      </c>
      <c r="M78" s="57" t="s">
        <v>339</v>
      </c>
      <c r="N78" s="54"/>
      <c r="O78" s="54"/>
      <c r="P78" s="234"/>
    </row>
    <row r="79" spans="1:16" ht="11.25" customHeight="1" x14ac:dyDescent="0.2">
      <c r="A79" s="111" t="s">
        <v>312</v>
      </c>
      <c r="B79" s="232" t="s">
        <v>672</v>
      </c>
      <c r="C79" s="174"/>
      <c r="D79" s="235">
        <v>1</v>
      </c>
      <c r="E79" s="57">
        <v>1</v>
      </c>
      <c r="F79" s="86"/>
      <c r="G79" s="86"/>
      <c r="H79" s="86"/>
      <c r="I79" s="86"/>
      <c r="J79" s="86"/>
      <c r="K79" s="85">
        <v>1</v>
      </c>
      <c r="L79" s="86"/>
      <c r="M79" s="53"/>
      <c r="N79" s="53"/>
      <c r="O79" s="53"/>
      <c r="P79" s="234"/>
    </row>
    <row r="80" spans="1:16" ht="11.25" customHeight="1" x14ac:dyDescent="0.2">
      <c r="A80" s="111" t="s">
        <v>247</v>
      </c>
      <c r="B80" s="232" t="s">
        <v>363</v>
      </c>
      <c r="C80" s="175"/>
      <c r="D80" s="235" t="s">
        <v>67</v>
      </c>
      <c r="E80" s="84"/>
      <c r="F80" s="85" t="s">
        <v>67</v>
      </c>
      <c r="G80" s="85" t="s">
        <v>67</v>
      </c>
      <c r="H80" s="86"/>
      <c r="I80" s="85">
        <v>1</v>
      </c>
      <c r="J80" s="85">
        <v>3</v>
      </c>
      <c r="K80" s="86"/>
      <c r="L80" s="86"/>
      <c r="M80" s="57" t="s">
        <v>67</v>
      </c>
      <c r="N80" s="57" t="s">
        <v>67</v>
      </c>
      <c r="O80" s="57">
        <v>3</v>
      </c>
      <c r="P80" s="234" t="s">
        <v>662</v>
      </c>
    </row>
    <row r="81" spans="1:16" ht="11.25" customHeight="1" x14ac:dyDescent="0.2">
      <c r="A81" s="111" t="s">
        <v>76</v>
      </c>
      <c r="B81" s="232" t="s">
        <v>671</v>
      </c>
      <c r="C81" s="174"/>
      <c r="D81" s="233"/>
      <c r="E81" s="84"/>
      <c r="F81" s="84"/>
      <c r="G81" s="84"/>
      <c r="H81" s="84"/>
      <c r="I81" s="85">
        <v>5</v>
      </c>
      <c r="J81" s="86"/>
      <c r="K81" s="86"/>
      <c r="L81" s="86"/>
      <c r="M81" s="54"/>
      <c r="N81" s="54"/>
      <c r="O81" s="54"/>
      <c r="P81" s="234"/>
    </row>
    <row r="82" spans="1:16" ht="11.25" customHeight="1" x14ac:dyDescent="0.2">
      <c r="A82" s="111" t="s">
        <v>295</v>
      </c>
      <c r="B82" s="232" t="s">
        <v>346</v>
      </c>
      <c r="C82" s="174"/>
      <c r="D82" s="235">
        <v>3</v>
      </c>
      <c r="E82" s="84"/>
      <c r="F82" s="85" t="s">
        <v>62</v>
      </c>
      <c r="G82" s="84"/>
      <c r="H82" s="84"/>
      <c r="I82" s="85">
        <v>5</v>
      </c>
      <c r="J82" s="85">
        <v>3</v>
      </c>
      <c r="K82" s="85" t="s">
        <v>344</v>
      </c>
      <c r="L82" s="85" t="s">
        <v>62</v>
      </c>
      <c r="M82" s="57">
        <v>3</v>
      </c>
      <c r="N82" s="53"/>
      <c r="O82" s="53"/>
      <c r="P82" s="234"/>
    </row>
    <row r="83" spans="1:16" ht="11.25" customHeight="1" x14ac:dyDescent="0.2">
      <c r="A83" s="111" t="s">
        <v>264</v>
      </c>
      <c r="B83" s="232" t="s">
        <v>671</v>
      </c>
      <c r="C83" s="174"/>
      <c r="D83" s="235" t="s">
        <v>338</v>
      </c>
      <c r="E83" s="84"/>
      <c r="F83" s="85">
        <v>3</v>
      </c>
      <c r="G83" s="84"/>
      <c r="H83" s="84"/>
      <c r="I83" s="84"/>
      <c r="J83" s="84"/>
      <c r="K83" s="85">
        <v>5</v>
      </c>
      <c r="L83" s="85">
        <v>4</v>
      </c>
      <c r="M83" s="53"/>
      <c r="N83" s="53"/>
      <c r="O83" s="53"/>
      <c r="P83" s="234"/>
    </row>
    <row r="84" spans="1:16" ht="11.25" customHeight="1" x14ac:dyDescent="0.2">
      <c r="A84" s="111" t="s">
        <v>27</v>
      </c>
      <c r="B84" s="232" t="s">
        <v>671</v>
      </c>
      <c r="C84" s="174"/>
      <c r="D84" s="236"/>
      <c r="E84" s="86"/>
      <c r="F84" s="86"/>
      <c r="G84" s="86"/>
      <c r="H84" s="86"/>
      <c r="I84" s="86"/>
      <c r="J84" s="86"/>
      <c r="K84" s="86"/>
      <c r="L84" s="86"/>
      <c r="M84" s="54"/>
      <c r="N84" s="53"/>
      <c r="O84" s="53"/>
      <c r="P84" s="234"/>
    </row>
    <row r="85" spans="1:16" ht="11.25" customHeight="1" x14ac:dyDescent="0.2">
      <c r="A85" s="111" t="s">
        <v>265</v>
      </c>
      <c r="B85" s="232" t="s">
        <v>671</v>
      </c>
      <c r="C85" s="174"/>
      <c r="D85" s="235" t="s">
        <v>354</v>
      </c>
      <c r="E85" s="86"/>
      <c r="F85" s="85" t="s">
        <v>351</v>
      </c>
      <c r="G85" s="57">
        <v>1</v>
      </c>
      <c r="H85" s="86"/>
      <c r="I85" s="86"/>
      <c r="J85" s="86"/>
      <c r="K85" s="85" t="s">
        <v>354</v>
      </c>
      <c r="L85" s="85">
        <v>2</v>
      </c>
      <c r="M85" s="57">
        <v>2</v>
      </c>
      <c r="N85" s="53"/>
      <c r="O85" s="57">
        <v>2</v>
      </c>
      <c r="P85" s="234"/>
    </row>
    <row r="86" spans="1:16" ht="11.25" customHeight="1" x14ac:dyDescent="0.2">
      <c r="A86" s="111" t="s">
        <v>266</v>
      </c>
      <c r="B86" s="232" t="s">
        <v>671</v>
      </c>
      <c r="C86" s="174"/>
      <c r="D86" s="235" t="s">
        <v>338</v>
      </c>
      <c r="E86" s="84"/>
      <c r="F86" s="84"/>
      <c r="G86" s="84"/>
      <c r="H86" s="84"/>
      <c r="I86" s="85" t="s">
        <v>338</v>
      </c>
      <c r="J86" s="85">
        <v>3</v>
      </c>
      <c r="K86" s="85" t="s">
        <v>338</v>
      </c>
      <c r="L86" s="84"/>
      <c r="M86" s="53"/>
      <c r="N86" s="53"/>
      <c r="O86" s="57">
        <v>3</v>
      </c>
      <c r="P86" s="234"/>
    </row>
    <row r="87" spans="1:16" ht="11.25" customHeight="1" x14ac:dyDescent="0.2">
      <c r="A87" s="111" t="s">
        <v>267</v>
      </c>
      <c r="B87" s="232" t="s">
        <v>671</v>
      </c>
      <c r="C87" s="175"/>
      <c r="D87" s="233"/>
      <c r="E87" s="84"/>
      <c r="F87" s="84"/>
      <c r="G87" s="84"/>
      <c r="H87" s="84"/>
      <c r="I87" s="85" t="s">
        <v>338</v>
      </c>
      <c r="J87" s="85">
        <v>3</v>
      </c>
      <c r="K87" s="84"/>
      <c r="L87" s="84"/>
      <c r="M87" s="53"/>
      <c r="N87" s="53"/>
      <c r="O87" s="57">
        <v>3</v>
      </c>
      <c r="P87" s="234"/>
    </row>
    <row r="88" spans="1:16" ht="11.25" customHeight="1" x14ac:dyDescent="0.2">
      <c r="A88" s="111" t="s">
        <v>77</v>
      </c>
      <c r="B88" s="232" t="s">
        <v>671</v>
      </c>
      <c r="C88" s="174"/>
      <c r="D88" s="233"/>
      <c r="E88" s="84"/>
      <c r="F88" s="84"/>
      <c r="G88" s="84"/>
      <c r="H88" s="84"/>
      <c r="I88" s="86"/>
      <c r="J88" s="86"/>
      <c r="K88" s="85" t="s">
        <v>398</v>
      </c>
      <c r="L88" s="86"/>
      <c r="M88" s="57">
        <v>7</v>
      </c>
      <c r="N88" s="54"/>
      <c r="O88" s="54"/>
      <c r="P88" s="234"/>
    </row>
    <row r="89" spans="1:16" ht="11.25" customHeight="1" x14ac:dyDescent="0.2">
      <c r="A89" s="111" t="s">
        <v>268</v>
      </c>
      <c r="B89" s="232" t="s">
        <v>672</v>
      </c>
      <c r="C89" s="174"/>
      <c r="D89" s="235">
        <v>5</v>
      </c>
      <c r="E89" s="84"/>
      <c r="F89" s="86"/>
      <c r="G89" s="86"/>
      <c r="H89" s="86"/>
      <c r="I89" s="86"/>
      <c r="J89" s="86"/>
      <c r="K89" s="86"/>
      <c r="L89" s="85">
        <v>6</v>
      </c>
      <c r="M89" s="54"/>
      <c r="N89" s="53"/>
      <c r="O89" s="53"/>
      <c r="P89" s="234"/>
    </row>
    <row r="90" spans="1:16" ht="11.25" customHeight="1" x14ac:dyDescent="0.2">
      <c r="A90" s="111" t="s">
        <v>269</v>
      </c>
      <c r="B90" s="232" t="s">
        <v>672</v>
      </c>
      <c r="C90" s="174"/>
      <c r="D90" s="235">
        <v>5</v>
      </c>
      <c r="E90" s="84"/>
      <c r="F90" s="86"/>
      <c r="G90" s="86"/>
      <c r="H90" s="86"/>
      <c r="I90" s="86"/>
      <c r="J90" s="86"/>
      <c r="K90" s="86"/>
      <c r="L90" s="85">
        <v>6</v>
      </c>
      <c r="M90" s="54"/>
      <c r="N90" s="53"/>
      <c r="O90" s="53"/>
      <c r="P90" s="234"/>
    </row>
    <row r="91" spans="1:16" ht="11.25" customHeight="1" x14ac:dyDescent="0.2">
      <c r="A91" s="111" t="s">
        <v>296</v>
      </c>
      <c r="B91" s="232" t="s">
        <v>672</v>
      </c>
      <c r="C91" s="174"/>
      <c r="D91" s="235" t="s">
        <v>343</v>
      </c>
      <c r="E91" s="86"/>
      <c r="F91" s="86"/>
      <c r="G91" s="85">
        <v>3</v>
      </c>
      <c r="H91" s="86"/>
      <c r="I91" s="85">
        <v>3</v>
      </c>
      <c r="J91" s="85">
        <v>3</v>
      </c>
      <c r="K91" s="85">
        <v>3</v>
      </c>
      <c r="L91" s="85" t="s">
        <v>340</v>
      </c>
      <c r="M91" s="57">
        <v>2</v>
      </c>
      <c r="N91" s="53"/>
      <c r="O91" s="53"/>
      <c r="P91" s="234" t="s">
        <v>723</v>
      </c>
    </row>
    <row r="92" spans="1:16" ht="11.25" customHeight="1" x14ac:dyDescent="0.2">
      <c r="A92" s="111" t="s">
        <v>270</v>
      </c>
      <c r="B92" s="232" t="s">
        <v>18</v>
      </c>
      <c r="C92" s="174"/>
      <c r="D92" s="235">
        <v>3</v>
      </c>
      <c r="E92" s="86"/>
      <c r="F92" s="86"/>
      <c r="G92" s="86"/>
      <c r="H92" s="86"/>
      <c r="I92" s="86"/>
      <c r="J92" s="86"/>
      <c r="K92" s="85">
        <v>3</v>
      </c>
      <c r="L92" s="84"/>
      <c r="M92" s="53"/>
      <c r="N92" s="53"/>
      <c r="O92" s="57">
        <v>2</v>
      </c>
      <c r="P92" s="234"/>
    </row>
    <row r="93" spans="1:16" ht="11.25" customHeight="1" x14ac:dyDescent="0.2">
      <c r="A93" s="111" t="s">
        <v>289</v>
      </c>
      <c r="B93" s="232" t="s">
        <v>672</v>
      </c>
      <c r="C93" s="174"/>
      <c r="D93" s="235">
        <v>1</v>
      </c>
      <c r="E93" s="86"/>
      <c r="F93" s="86"/>
      <c r="G93" s="86"/>
      <c r="H93" s="86"/>
      <c r="I93" s="86"/>
      <c r="J93" s="86"/>
      <c r="K93" s="85" t="s">
        <v>357</v>
      </c>
      <c r="L93" s="86"/>
      <c r="M93" s="54"/>
      <c r="N93" s="54"/>
      <c r="O93" s="54"/>
      <c r="P93" s="234"/>
    </row>
    <row r="94" spans="1:16" ht="11.25" customHeight="1" x14ac:dyDescent="0.2">
      <c r="A94" s="111" t="s">
        <v>271</v>
      </c>
      <c r="B94" s="232" t="s">
        <v>18</v>
      </c>
      <c r="C94" s="175"/>
      <c r="D94" s="235" t="s">
        <v>340</v>
      </c>
      <c r="E94" s="84"/>
      <c r="F94" s="84"/>
      <c r="G94" s="84"/>
      <c r="H94" s="84"/>
      <c r="I94" s="84"/>
      <c r="J94" s="84"/>
      <c r="K94" s="85" t="s">
        <v>342</v>
      </c>
      <c r="L94" s="86"/>
      <c r="M94" s="54"/>
      <c r="N94" s="54"/>
      <c r="O94" s="54"/>
      <c r="P94" s="234"/>
    </row>
    <row r="95" spans="1:16" ht="11.25" customHeight="1" x14ac:dyDescent="0.2">
      <c r="A95" s="111" t="s">
        <v>78</v>
      </c>
      <c r="B95" s="232" t="s">
        <v>671</v>
      </c>
      <c r="C95" s="174"/>
      <c r="D95" s="233"/>
      <c r="E95" s="84"/>
      <c r="F95" s="85">
        <v>5</v>
      </c>
      <c r="G95" s="84"/>
      <c r="H95" s="84"/>
      <c r="I95" s="86"/>
      <c r="J95" s="86"/>
      <c r="K95" s="86"/>
      <c r="L95" s="86"/>
      <c r="M95" s="54"/>
      <c r="N95" s="54"/>
      <c r="O95" s="54"/>
      <c r="P95" s="234"/>
    </row>
    <row r="96" spans="1:16" ht="11.25" customHeight="1" x14ac:dyDescent="0.2">
      <c r="A96" s="111" t="s">
        <v>272</v>
      </c>
      <c r="B96" s="232" t="s">
        <v>672</v>
      </c>
      <c r="C96" s="174" t="s">
        <v>256</v>
      </c>
      <c r="D96" s="233"/>
      <c r="E96" s="84"/>
      <c r="F96" s="84"/>
      <c r="G96" s="84"/>
      <c r="H96" s="84"/>
      <c r="I96" s="84"/>
      <c r="J96" s="85">
        <v>3</v>
      </c>
      <c r="K96" s="84"/>
      <c r="L96" s="86"/>
      <c r="M96" s="54"/>
      <c r="N96" s="54"/>
      <c r="O96" s="57">
        <v>3</v>
      </c>
      <c r="P96" s="234" t="s">
        <v>662</v>
      </c>
    </row>
    <row r="97" spans="1:16" ht="11.25" customHeight="1" x14ac:dyDescent="0.2">
      <c r="A97" s="111" t="s">
        <v>79</v>
      </c>
      <c r="B97" s="232" t="s">
        <v>18</v>
      </c>
      <c r="C97" s="175"/>
      <c r="D97" s="235">
        <v>1</v>
      </c>
      <c r="E97" s="84"/>
      <c r="F97" s="85">
        <v>1</v>
      </c>
      <c r="G97" s="84"/>
      <c r="H97" s="84"/>
      <c r="I97" s="86"/>
      <c r="J97" s="86"/>
      <c r="K97" s="86"/>
      <c r="L97" s="86"/>
      <c r="M97" s="54"/>
      <c r="N97" s="54"/>
      <c r="O97" s="54"/>
      <c r="P97" s="234"/>
    </row>
    <row r="98" spans="1:16" ht="11.25" customHeight="1" x14ac:dyDescent="0.2">
      <c r="A98" s="111" t="s">
        <v>273</v>
      </c>
      <c r="B98" s="232" t="s">
        <v>672</v>
      </c>
      <c r="C98" s="174"/>
      <c r="D98" s="235" t="s">
        <v>339</v>
      </c>
      <c r="E98" s="85">
        <v>6</v>
      </c>
      <c r="F98" s="85" t="s">
        <v>339</v>
      </c>
      <c r="G98" s="84"/>
      <c r="H98" s="84"/>
      <c r="I98" s="85" t="s">
        <v>339</v>
      </c>
      <c r="J98" s="85" t="s">
        <v>339</v>
      </c>
      <c r="K98" s="85" t="s">
        <v>339</v>
      </c>
      <c r="L98" s="85" t="s">
        <v>339</v>
      </c>
      <c r="M98" s="57">
        <v>6</v>
      </c>
      <c r="N98" s="53"/>
      <c r="O98" s="53"/>
      <c r="P98" s="234"/>
    </row>
    <row r="99" spans="1:16" ht="11.25" customHeight="1" x14ac:dyDescent="0.2">
      <c r="A99" s="111" t="s">
        <v>274</v>
      </c>
      <c r="B99" s="232" t="s">
        <v>671</v>
      </c>
      <c r="C99" s="174"/>
      <c r="D99" s="233"/>
      <c r="E99" s="86"/>
      <c r="F99" s="85">
        <v>3</v>
      </c>
      <c r="G99" s="86"/>
      <c r="H99" s="86"/>
      <c r="I99" s="86"/>
      <c r="J99" s="85">
        <v>1</v>
      </c>
      <c r="K99" s="85" t="s">
        <v>401</v>
      </c>
      <c r="L99" s="85" t="s">
        <v>348</v>
      </c>
      <c r="M99" s="53"/>
      <c r="N99" s="53"/>
      <c r="O99" s="53"/>
      <c r="P99" s="234"/>
    </row>
    <row r="100" spans="1:16" ht="11.25" customHeight="1" x14ac:dyDescent="0.2">
      <c r="A100" s="111" t="s">
        <v>275</v>
      </c>
      <c r="B100" s="232" t="s">
        <v>671</v>
      </c>
      <c r="C100" s="174"/>
      <c r="D100" s="235">
        <v>2</v>
      </c>
      <c r="E100" s="86"/>
      <c r="F100" s="85">
        <v>5</v>
      </c>
      <c r="G100" s="86"/>
      <c r="H100" s="86"/>
      <c r="I100" s="86"/>
      <c r="J100" s="86"/>
      <c r="K100" s="85">
        <v>2</v>
      </c>
      <c r="L100" s="85">
        <v>2</v>
      </c>
      <c r="M100" s="57" t="s">
        <v>724</v>
      </c>
      <c r="N100" s="53"/>
      <c r="O100" s="53"/>
      <c r="P100" s="234"/>
    </row>
    <row r="101" spans="1:16" ht="11.25" customHeight="1" x14ac:dyDescent="0.2">
      <c r="A101" s="111" t="s">
        <v>277</v>
      </c>
      <c r="B101" s="232" t="s">
        <v>671</v>
      </c>
      <c r="C101" s="174"/>
      <c r="D101" s="233"/>
      <c r="E101" s="86"/>
      <c r="F101" s="85">
        <v>5</v>
      </c>
      <c r="G101" s="86"/>
      <c r="H101" s="86"/>
      <c r="I101" s="86"/>
      <c r="J101" s="86"/>
      <c r="K101" s="86"/>
      <c r="L101" s="86"/>
      <c r="M101" s="57" t="s">
        <v>401</v>
      </c>
      <c r="N101" s="53"/>
      <c r="O101" s="54"/>
      <c r="P101" s="234"/>
    </row>
    <row r="102" spans="1:16" ht="11.25" customHeight="1" x14ac:dyDescent="0.2">
      <c r="A102" s="111" t="s">
        <v>278</v>
      </c>
      <c r="B102" s="232" t="s">
        <v>671</v>
      </c>
      <c r="C102" s="174"/>
      <c r="D102" s="233"/>
      <c r="E102" s="86"/>
      <c r="F102" s="86"/>
      <c r="G102" s="86"/>
      <c r="H102" s="86"/>
      <c r="I102" s="86"/>
      <c r="J102" s="86"/>
      <c r="K102" s="86"/>
      <c r="L102" s="85">
        <v>6</v>
      </c>
      <c r="M102" s="53"/>
      <c r="N102" s="53"/>
      <c r="O102" s="54"/>
      <c r="P102" s="234"/>
    </row>
    <row r="103" spans="1:16" ht="11.25" customHeight="1" x14ac:dyDescent="0.2">
      <c r="A103" s="111" t="s">
        <v>279</v>
      </c>
      <c r="B103" s="232" t="s">
        <v>18</v>
      </c>
      <c r="C103" s="174"/>
      <c r="D103" s="233"/>
      <c r="E103" s="54"/>
      <c r="F103" s="57">
        <v>5</v>
      </c>
      <c r="G103" s="54"/>
      <c r="H103" s="54"/>
      <c r="I103" s="86"/>
      <c r="J103" s="54"/>
      <c r="K103" s="54"/>
      <c r="L103" s="85" t="s">
        <v>345</v>
      </c>
      <c r="M103" s="53"/>
      <c r="N103" s="53"/>
      <c r="O103" s="53"/>
      <c r="P103" s="234"/>
    </row>
    <row r="104" spans="1:16" ht="11.25" customHeight="1" x14ac:dyDescent="0.2">
      <c r="A104" s="111" t="s">
        <v>280</v>
      </c>
      <c r="B104" s="232" t="s">
        <v>346</v>
      </c>
      <c r="C104" s="174"/>
      <c r="D104" s="235" t="s">
        <v>345</v>
      </c>
      <c r="E104" s="86"/>
      <c r="F104" s="86"/>
      <c r="G104" s="86"/>
      <c r="H104" s="57">
        <v>1</v>
      </c>
      <c r="I104" s="86"/>
      <c r="J104" s="86"/>
      <c r="K104" s="85" t="s">
        <v>345</v>
      </c>
      <c r="L104" s="86"/>
      <c r="M104" s="53"/>
      <c r="N104" s="53"/>
      <c r="O104" s="54"/>
      <c r="P104" s="239"/>
    </row>
    <row r="105" spans="1:16" ht="11.25" customHeight="1" x14ac:dyDescent="0.2">
      <c r="A105" s="111" t="s">
        <v>276</v>
      </c>
      <c r="B105" s="232" t="s">
        <v>672</v>
      </c>
      <c r="C105" s="174" t="s">
        <v>256</v>
      </c>
      <c r="D105" s="235" t="s">
        <v>353</v>
      </c>
      <c r="E105" s="57">
        <v>1</v>
      </c>
      <c r="F105" s="86"/>
      <c r="G105" s="86"/>
      <c r="H105" s="86"/>
      <c r="I105" s="86"/>
      <c r="J105" s="86"/>
      <c r="K105" s="85">
        <v>2</v>
      </c>
      <c r="L105" s="57">
        <v>1</v>
      </c>
      <c r="M105" s="53"/>
      <c r="N105" s="53"/>
      <c r="O105" s="53"/>
      <c r="P105" s="234"/>
    </row>
    <row r="106" spans="1:16" ht="11.25" customHeight="1" x14ac:dyDescent="0.2">
      <c r="A106" s="111" t="s">
        <v>502</v>
      </c>
      <c r="B106" s="232" t="s">
        <v>18</v>
      </c>
      <c r="C106" s="174"/>
      <c r="D106" s="233"/>
      <c r="E106" s="84"/>
      <c r="F106" s="84"/>
      <c r="G106" s="84"/>
      <c r="H106" s="84"/>
      <c r="I106" s="85" t="s">
        <v>338</v>
      </c>
      <c r="J106" s="85">
        <v>3</v>
      </c>
      <c r="K106" s="84"/>
      <c r="L106" s="84"/>
      <c r="M106" s="53"/>
      <c r="N106" s="53"/>
      <c r="O106" s="57">
        <v>3</v>
      </c>
      <c r="P106" s="234" t="s">
        <v>209</v>
      </c>
    </row>
    <row r="107" spans="1:16" ht="11.25" customHeight="1" x14ac:dyDescent="0.2">
      <c r="A107" s="111" t="s">
        <v>503</v>
      </c>
      <c r="B107" s="232" t="s">
        <v>671</v>
      </c>
      <c r="C107" s="174"/>
      <c r="D107" s="233"/>
      <c r="E107" s="84"/>
      <c r="F107" s="84"/>
      <c r="G107" s="84"/>
      <c r="H107" s="84"/>
      <c r="I107" s="85" t="s">
        <v>338</v>
      </c>
      <c r="J107" s="85">
        <v>3</v>
      </c>
      <c r="K107" s="84"/>
      <c r="L107" s="84"/>
      <c r="M107" s="53"/>
      <c r="N107" s="53"/>
      <c r="O107" s="57">
        <v>3</v>
      </c>
      <c r="P107" s="234" t="s">
        <v>209</v>
      </c>
    </row>
    <row r="108" spans="1:16" ht="11.25" customHeight="1" x14ac:dyDescent="0.2">
      <c r="A108" s="111" t="s">
        <v>409</v>
      </c>
      <c r="B108" s="232" t="s">
        <v>671</v>
      </c>
      <c r="C108" s="174"/>
      <c r="D108" s="233"/>
      <c r="E108" s="84"/>
      <c r="F108" s="86"/>
      <c r="G108" s="84"/>
      <c r="H108" s="84"/>
      <c r="I108" s="85">
        <v>5</v>
      </c>
      <c r="J108" s="84"/>
      <c r="K108" s="84"/>
      <c r="L108" s="84"/>
      <c r="M108" s="53"/>
      <c r="N108" s="53"/>
      <c r="O108" s="54"/>
      <c r="P108" s="234"/>
    </row>
    <row r="109" spans="1:16" ht="11.25" customHeight="1" x14ac:dyDescent="0.2">
      <c r="A109" s="111" t="s">
        <v>410</v>
      </c>
      <c r="B109" s="232" t="s">
        <v>18</v>
      </c>
      <c r="C109" s="174"/>
      <c r="D109" s="233"/>
      <c r="E109" s="84"/>
      <c r="F109" s="86"/>
      <c r="G109" s="84"/>
      <c r="H109" s="85">
        <v>2</v>
      </c>
      <c r="I109" s="85">
        <v>2</v>
      </c>
      <c r="J109" s="85">
        <v>3</v>
      </c>
      <c r="K109" s="86"/>
      <c r="L109" s="86"/>
      <c r="M109" s="54"/>
      <c r="N109" s="57" t="s">
        <v>345</v>
      </c>
      <c r="O109" s="57">
        <v>3</v>
      </c>
      <c r="P109" s="234"/>
    </row>
    <row r="110" spans="1:16" ht="11.25" customHeight="1" x14ac:dyDescent="0.2">
      <c r="A110" s="111" t="s">
        <v>703</v>
      </c>
      <c r="B110" s="232" t="s">
        <v>66</v>
      </c>
      <c r="C110" s="174"/>
      <c r="D110" s="235" t="s">
        <v>345</v>
      </c>
      <c r="E110" s="86"/>
      <c r="F110" s="86"/>
      <c r="G110" s="86"/>
      <c r="H110" s="86"/>
      <c r="I110" s="57">
        <v>1</v>
      </c>
      <c r="J110" s="86"/>
      <c r="K110" s="85">
        <v>5</v>
      </c>
      <c r="L110" s="86"/>
      <c r="M110" s="54"/>
      <c r="N110" s="57" t="s">
        <v>401</v>
      </c>
      <c r="O110" s="57">
        <v>2</v>
      </c>
      <c r="P110" s="234"/>
    </row>
    <row r="111" spans="1:16" ht="11.25" customHeight="1" x14ac:dyDescent="0.2">
      <c r="A111" s="111" t="s">
        <v>80</v>
      </c>
      <c r="B111" s="232" t="s">
        <v>671</v>
      </c>
      <c r="C111" s="175"/>
      <c r="D111" s="235" t="s">
        <v>60</v>
      </c>
      <c r="E111" s="84"/>
      <c r="F111" s="85">
        <v>2</v>
      </c>
      <c r="G111" s="85" t="s">
        <v>800</v>
      </c>
      <c r="H111" s="84"/>
      <c r="I111" s="85" t="s">
        <v>725</v>
      </c>
      <c r="J111" s="86"/>
      <c r="K111" s="85" t="s">
        <v>800</v>
      </c>
      <c r="L111" s="85" t="s">
        <v>663</v>
      </c>
      <c r="M111" s="54"/>
      <c r="N111" s="57">
        <v>2</v>
      </c>
      <c r="O111" s="57">
        <v>6</v>
      </c>
      <c r="P111" s="234"/>
    </row>
    <row r="112" spans="1:16" ht="11.25" customHeight="1" x14ac:dyDescent="0.2">
      <c r="A112" s="111" t="s">
        <v>81</v>
      </c>
      <c r="B112" s="232" t="s">
        <v>346</v>
      </c>
      <c r="C112" s="175"/>
      <c r="D112" s="233"/>
      <c r="E112" s="84"/>
      <c r="F112" s="84"/>
      <c r="G112" s="84"/>
      <c r="H112" s="84"/>
      <c r="I112" s="86"/>
      <c r="J112" s="86"/>
      <c r="K112" s="86"/>
      <c r="L112" s="86"/>
      <c r="M112" s="54"/>
      <c r="N112" s="54"/>
      <c r="O112" s="54"/>
      <c r="P112" s="234" t="s">
        <v>360</v>
      </c>
    </row>
    <row r="113" spans="1:16" ht="11.25" customHeight="1" x14ac:dyDescent="0.2">
      <c r="A113" s="111" t="s">
        <v>82</v>
      </c>
      <c r="B113" s="232" t="s">
        <v>346</v>
      </c>
      <c r="C113" s="175"/>
      <c r="D113" s="235">
        <v>2</v>
      </c>
      <c r="E113" s="84"/>
      <c r="F113" s="84"/>
      <c r="G113" s="84"/>
      <c r="H113" s="84"/>
      <c r="I113" s="85">
        <v>2</v>
      </c>
      <c r="J113" s="86"/>
      <c r="K113" s="86"/>
      <c r="L113" s="86"/>
      <c r="M113" s="57">
        <v>2</v>
      </c>
      <c r="N113" s="54"/>
      <c r="O113" s="54"/>
      <c r="P113" s="234"/>
    </row>
    <row r="114" spans="1:16" ht="11.25" customHeight="1" x14ac:dyDescent="0.2">
      <c r="A114" s="111" t="s">
        <v>83</v>
      </c>
      <c r="B114" s="232" t="s">
        <v>671</v>
      </c>
      <c r="C114" s="175"/>
      <c r="D114" s="233"/>
      <c r="E114" s="84"/>
      <c r="F114" s="84"/>
      <c r="G114" s="84"/>
      <c r="H114" s="84"/>
      <c r="I114" s="85">
        <v>2</v>
      </c>
      <c r="J114" s="86"/>
      <c r="K114" s="86"/>
      <c r="L114" s="86"/>
      <c r="M114" s="54"/>
      <c r="N114" s="54"/>
      <c r="O114" s="54"/>
      <c r="P114" s="234"/>
    </row>
    <row r="115" spans="1:16" ht="11.25" customHeight="1" x14ac:dyDescent="0.2">
      <c r="A115" s="111" t="s">
        <v>84</v>
      </c>
      <c r="B115" s="232" t="s">
        <v>346</v>
      </c>
      <c r="C115" s="175"/>
      <c r="D115" s="235">
        <v>2</v>
      </c>
      <c r="E115" s="84"/>
      <c r="F115" s="84"/>
      <c r="G115" s="84"/>
      <c r="H115" s="84"/>
      <c r="I115" s="85">
        <v>2</v>
      </c>
      <c r="J115" s="86"/>
      <c r="K115" s="86"/>
      <c r="L115" s="86"/>
      <c r="M115" s="57">
        <v>2</v>
      </c>
      <c r="N115" s="54"/>
      <c r="O115" s="54"/>
      <c r="P115" s="234"/>
    </row>
    <row r="116" spans="1:16" ht="11.25" customHeight="1" x14ac:dyDescent="0.2">
      <c r="A116" s="111" t="s">
        <v>411</v>
      </c>
      <c r="B116" s="232" t="s">
        <v>672</v>
      </c>
      <c r="C116" s="174"/>
      <c r="D116" s="235" t="s">
        <v>343</v>
      </c>
      <c r="E116" s="86"/>
      <c r="F116" s="85" t="s">
        <v>67</v>
      </c>
      <c r="G116" s="86"/>
      <c r="H116" s="86"/>
      <c r="I116" s="85">
        <v>3</v>
      </c>
      <c r="J116" s="85">
        <v>3</v>
      </c>
      <c r="K116" s="85" t="s">
        <v>353</v>
      </c>
      <c r="L116" s="85" t="s">
        <v>340</v>
      </c>
      <c r="M116" s="57">
        <v>1</v>
      </c>
      <c r="N116" s="57" t="s">
        <v>340</v>
      </c>
      <c r="O116" s="54"/>
      <c r="P116" s="234"/>
    </row>
    <row r="117" spans="1:16" ht="11.25" customHeight="1" x14ac:dyDescent="0.2">
      <c r="A117" s="111" t="s">
        <v>85</v>
      </c>
      <c r="B117" s="232" t="s">
        <v>346</v>
      </c>
      <c r="C117" s="175"/>
      <c r="D117" s="233"/>
      <c r="E117" s="84"/>
      <c r="F117" s="84"/>
      <c r="G117" s="84"/>
      <c r="H117" s="84"/>
      <c r="I117" s="86"/>
      <c r="J117" s="86"/>
      <c r="K117" s="86"/>
      <c r="L117" s="86"/>
      <c r="M117" s="54"/>
      <c r="N117" s="54"/>
      <c r="O117" s="54"/>
      <c r="P117" s="234" t="s">
        <v>360</v>
      </c>
    </row>
    <row r="118" spans="1:16" ht="11.25" customHeight="1" x14ac:dyDescent="0.2">
      <c r="A118" s="111" t="s">
        <v>193</v>
      </c>
      <c r="B118" s="232" t="s">
        <v>671</v>
      </c>
      <c r="C118" s="174"/>
      <c r="D118" s="236"/>
      <c r="E118" s="86"/>
      <c r="F118" s="86"/>
      <c r="G118" s="85">
        <v>7</v>
      </c>
      <c r="H118" s="86"/>
      <c r="I118" s="85">
        <v>2</v>
      </c>
      <c r="J118" s="86"/>
      <c r="K118" s="86"/>
      <c r="L118" s="86"/>
      <c r="M118" s="54"/>
      <c r="N118" s="54"/>
      <c r="O118" s="54"/>
      <c r="P118" s="234"/>
    </row>
    <row r="119" spans="1:16" ht="11.25" customHeight="1" x14ac:dyDescent="0.2">
      <c r="A119" s="111" t="s">
        <v>412</v>
      </c>
      <c r="B119" s="232" t="s">
        <v>671</v>
      </c>
      <c r="C119" s="174"/>
      <c r="D119" s="233"/>
      <c r="E119" s="84"/>
      <c r="F119" s="84"/>
      <c r="G119" s="84"/>
      <c r="H119" s="84"/>
      <c r="I119" s="85" t="s">
        <v>338</v>
      </c>
      <c r="J119" s="85">
        <v>3</v>
      </c>
      <c r="K119" s="84"/>
      <c r="L119" s="84"/>
      <c r="M119" s="53"/>
      <c r="N119" s="53"/>
      <c r="O119" s="57">
        <v>3</v>
      </c>
      <c r="P119" s="234" t="s">
        <v>209</v>
      </c>
    </row>
    <row r="120" spans="1:16" ht="11.25" customHeight="1" x14ac:dyDescent="0.2">
      <c r="A120" s="111" t="s">
        <v>413</v>
      </c>
      <c r="B120" s="232" t="s">
        <v>671</v>
      </c>
      <c r="C120" s="174"/>
      <c r="D120" s="235" t="s">
        <v>401</v>
      </c>
      <c r="E120" s="54"/>
      <c r="F120" s="85" t="s">
        <v>62</v>
      </c>
      <c r="G120" s="86"/>
      <c r="H120" s="86"/>
      <c r="I120" s="85">
        <v>1</v>
      </c>
      <c r="J120" s="86"/>
      <c r="K120" s="85" t="s">
        <v>401</v>
      </c>
      <c r="L120" s="57">
        <v>1</v>
      </c>
      <c r="M120" s="57">
        <v>4</v>
      </c>
      <c r="N120" s="57">
        <v>1</v>
      </c>
      <c r="O120" s="54"/>
      <c r="P120" s="234"/>
    </row>
    <row r="121" spans="1:16" ht="11.25" customHeight="1" x14ac:dyDescent="0.2">
      <c r="A121" s="111" t="s">
        <v>290</v>
      </c>
      <c r="B121" s="232" t="s">
        <v>672</v>
      </c>
      <c r="C121" s="174"/>
      <c r="D121" s="235" t="s">
        <v>798</v>
      </c>
      <c r="E121" s="86"/>
      <c r="F121" s="85" t="s">
        <v>67</v>
      </c>
      <c r="G121" s="85">
        <v>3</v>
      </c>
      <c r="H121" s="85">
        <v>5</v>
      </c>
      <c r="I121" s="85">
        <v>3</v>
      </c>
      <c r="J121" s="85" t="s">
        <v>351</v>
      </c>
      <c r="K121" s="86"/>
      <c r="L121" s="86"/>
      <c r="M121" s="57" t="s">
        <v>798</v>
      </c>
      <c r="N121" s="53"/>
      <c r="O121" s="57">
        <v>3</v>
      </c>
      <c r="P121" s="238"/>
    </row>
    <row r="122" spans="1:16" ht="11.25" customHeight="1" x14ac:dyDescent="0.2">
      <c r="A122" s="111" t="s">
        <v>86</v>
      </c>
      <c r="B122" s="232" t="s">
        <v>671</v>
      </c>
      <c r="C122" s="175"/>
      <c r="D122" s="235">
        <v>5</v>
      </c>
      <c r="E122" s="84"/>
      <c r="F122" s="84"/>
      <c r="G122" s="84"/>
      <c r="H122" s="84"/>
      <c r="I122" s="86"/>
      <c r="J122" s="86"/>
      <c r="K122" s="86"/>
      <c r="L122" s="86"/>
      <c r="M122" s="54"/>
      <c r="N122" s="54"/>
      <c r="O122" s="54"/>
      <c r="P122" s="234"/>
    </row>
    <row r="123" spans="1:16" ht="11.25" customHeight="1" x14ac:dyDescent="0.2">
      <c r="A123" s="111" t="s">
        <v>414</v>
      </c>
      <c r="B123" s="232" t="s">
        <v>671</v>
      </c>
      <c r="C123" s="174"/>
      <c r="D123" s="233"/>
      <c r="E123" s="84"/>
      <c r="F123" s="84"/>
      <c r="G123" s="84"/>
      <c r="H123" s="84"/>
      <c r="I123" s="84"/>
      <c r="J123" s="85">
        <v>3</v>
      </c>
      <c r="K123" s="85" t="s">
        <v>338</v>
      </c>
      <c r="L123" s="84"/>
      <c r="M123" s="53"/>
      <c r="N123" s="54"/>
      <c r="O123" s="54"/>
      <c r="P123" s="234"/>
    </row>
    <row r="124" spans="1:16" ht="11.25" customHeight="1" x14ac:dyDescent="0.2">
      <c r="A124" s="111" t="s">
        <v>415</v>
      </c>
      <c r="B124" s="232" t="s">
        <v>671</v>
      </c>
      <c r="C124" s="174"/>
      <c r="D124" s="235" t="s">
        <v>357</v>
      </c>
      <c r="E124" s="57">
        <v>1</v>
      </c>
      <c r="F124" s="86"/>
      <c r="G124" s="84"/>
      <c r="H124" s="84"/>
      <c r="I124" s="85">
        <v>5</v>
      </c>
      <c r="J124" s="84"/>
      <c r="K124" s="86"/>
      <c r="L124" s="57">
        <v>1</v>
      </c>
      <c r="M124" s="54"/>
      <c r="N124" s="57" t="s">
        <v>401</v>
      </c>
      <c r="O124" s="57" t="s">
        <v>342</v>
      </c>
      <c r="P124" s="234" t="s">
        <v>726</v>
      </c>
    </row>
    <row r="125" spans="1:16" ht="11.25" customHeight="1" x14ac:dyDescent="0.2">
      <c r="A125" s="111" t="s">
        <v>704</v>
      </c>
      <c r="B125" s="232" t="s">
        <v>671</v>
      </c>
      <c r="C125" s="174"/>
      <c r="D125" s="233"/>
      <c r="E125" s="84"/>
      <c r="F125" s="86"/>
      <c r="G125" s="84"/>
      <c r="H125" s="84"/>
      <c r="I125" s="84"/>
      <c r="J125" s="84"/>
      <c r="K125" s="86"/>
      <c r="L125" s="86"/>
      <c r="M125" s="54"/>
      <c r="N125" s="54"/>
      <c r="O125" s="57" t="s">
        <v>342</v>
      </c>
      <c r="P125" s="234"/>
    </row>
    <row r="126" spans="1:16" ht="11.25" customHeight="1" x14ac:dyDescent="0.2">
      <c r="A126" s="111" t="s">
        <v>87</v>
      </c>
      <c r="B126" s="232" t="s">
        <v>346</v>
      </c>
      <c r="C126" s="175"/>
      <c r="D126" s="233"/>
      <c r="E126" s="84"/>
      <c r="F126" s="85" t="s">
        <v>338</v>
      </c>
      <c r="G126" s="84"/>
      <c r="H126" s="84"/>
      <c r="I126" s="85" t="s">
        <v>398</v>
      </c>
      <c r="J126" s="86"/>
      <c r="K126" s="86"/>
      <c r="L126" s="86"/>
      <c r="M126" s="54"/>
      <c r="N126" s="54"/>
      <c r="O126" s="57">
        <v>2</v>
      </c>
      <c r="P126" s="234"/>
    </row>
    <row r="127" spans="1:16" ht="11.25" customHeight="1" x14ac:dyDescent="0.2">
      <c r="A127" s="111" t="s">
        <v>416</v>
      </c>
      <c r="B127" s="232" t="s">
        <v>18</v>
      </c>
      <c r="C127" s="174"/>
      <c r="D127" s="235" t="s">
        <v>344</v>
      </c>
      <c r="E127" s="84"/>
      <c r="F127" s="86"/>
      <c r="G127" s="84"/>
      <c r="H127" s="84"/>
      <c r="I127" s="85" t="s">
        <v>338</v>
      </c>
      <c r="J127" s="84"/>
      <c r="K127" s="84"/>
      <c r="L127" s="85" t="s">
        <v>348</v>
      </c>
      <c r="M127" s="54"/>
      <c r="N127" s="57">
        <v>2</v>
      </c>
      <c r="O127" s="57">
        <v>2</v>
      </c>
      <c r="P127" s="234"/>
    </row>
    <row r="128" spans="1:16" ht="11.25" customHeight="1" x14ac:dyDescent="0.2">
      <c r="A128" s="111" t="s">
        <v>88</v>
      </c>
      <c r="B128" s="232" t="s">
        <v>671</v>
      </c>
      <c r="C128" s="175"/>
      <c r="D128" s="235">
        <v>5</v>
      </c>
      <c r="E128" s="84"/>
      <c r="F128" s="84"/>
      <c r="G128" s="85">
        <v>5</v>
      </c>
      <c r="H128" s="84"/>
      <c r="I128" s="86"/>
      <c r="J128" s="86"/>
      <c r="K128" s="86"/>
      <c r="L128" s="86"/>
      <c r="M128" s="54"/>
      <c r="N128" s="54"/>
      <c r="O128" s="54"/>
      <c r="P128" s="234"/>
    </row>
    <row r="129" spans="1:16" ht="11.25" customHeight="1" x14ac:dyDescent="0.2">
      <c r="A129" s="111" t="s">
        <v>20</v>
      </c>
      <c r="B129" s="232" t="s">
        <v>346</v>
      </c>
      <c r="C129" s="174"/>
      <c r="D129" s="236"/>
      <c r="E129" s="86"/>
      <c r="F129" s="86"/>
      <c r="G129" s="86"/>
      <c r="H129" s="86"/>
      <c r="I129" s="86"/>
      <c r="J129" s="86"/>
      <c r="K129" s="86"/>
      <c r="L129" s="86"/>
      <c r="M129" s="54"/>
      <c r="N129" s="54"/>
      <c r="O129" s="54"/>
      <c r="P129" s="234" t="s">
        <v>662</v>
      </c>
    </row>
    <row r="130" spans="1:16" ht="11.25" customHeight="1" x14ac:dyDescent="0.2">
      <c r="A130" s="111" t="s">
        <v>417</v>
      </c>
      <c r="B130" s="232" t="s">
        <v>18</v>
      </c>
      <c r="C130" s="174"/>
      <c r="D130" s="235">
        <v>5</v>
      </c>
      <c r="E130" s="84"/>
      <c r="F130" s="86"/>
      <c r="G130" s="84"/>
      <c r="H130" s="84"/>
      <c r="I130" s="84"/>
      <c r="J130" s="84"/>
      <c r="K130" s="85">
        <v>5</v>
      </c>
      <c r="L130" s="84"/>
      <c r="M130" s="53"/>
      <c r="N130" s="53"/>
      <c r="O130" s="53"/>
      <c r="P130" s="234"/>
    </row>
    <row r="131" spans="1:16" ht="11.25" customHeight="1" x14ac:dyDescent="0.2">
      <c r="A131" s="111" t="s">
        <v>418</v>
      </c>
      <c r="B131" s="232" t="s">
        <v>18</v>
      </c>
      <c r="C131" s="174"/>
      <c r="D131" s="235" t="s">
        <v>340</v>
      </c>
      <c r="E131" s="84"/>
      <c r="F131" s="86"/>
      <c r="G131" s="84"/>
      <c r="H131" s="84"/>
      <c r="I131" s="84"/>
      <c r="J131" s="84"/>
      <c r="K131" s="84"/>
      <c r="L131" s="85" t="s">
        <v>340</v>
      </c>
      <c r="M131" s="53"/>
      <c r="N131" s="53"/>
      <c r="O131" s="54"/>
      <c r="P131" s="234"/>
    </row>
    <row r="132" spans="1:16" ht="11.25" customHeight="1" x14ac:dyDescent="0.2">
      <c r="A132" s="111" t="s">
        <v>419</v>
      </c>
      <c r="B132" s="232" t="s">
        <v>18</v>
      </c>
      <c r="C132" s="174"/>
      <c r="D132" s="235" t="s">
        <v>357</v>
      </c>
      <c r="E132" s="86"/>
      <c r="F132" s="86"/>
      <c r="G132" s="86"/>
      <c r="H132" s="86"/>
      <c r="I132" s="86"/>
      <c r="J132" s="86"/>
      <c r="K132" s="85" t="s">
        <v>401</v>
      </c>
      <c r="L132" s="86"/>
      <c r="M132" s="54"/>
      <c r="N132" s="54"/>
      <c r="O132" s="54"/>
      <c r="P132" s="234"/>
    </row>
    <row r="133" spans="1:16" ht="11.25" customHeight="1" x14ac:dyDescent="0.2">
      <c r="A133" s="111" t="s">
        <v>89</v>
      </c>
      <c r="B133" s="232" t="s">
        <v>671</v>
      </c>
      <c r="C133" s="175"/>
      <c r="D133" s="235">
        <v>1</v>
      </c>
      <c r="E133" s="84"/>
      <c r="F133" s="85">
        <v>1</v>
      </c>
      <c r="G133" s="84"/>
      <c r="H133" s="84"/>
      <c r="I133" s="86"/>
      <c r="J133" s="86"/>
      <c r="K133" s="86"/>
      <c r="L133" s="86"/>
      <c r="M133" s="57">
        <v>1</v>
      </c>
      <c r="N133" s="54"/>
      <c r="O133" s="54"/>
      <c r="P133" s="234"/>
    </row>
    <row r="134" spans="1:16" ht="11.25" customHeight="1" x14ac:dyDescent="0.2">
      <c r="A134" s="111" t="s">
        <v>90</v>
      </c>
      <c r="B134" s="232" t="s">
        <v>671</v>
      </c>
      <c r="C134" s="175"/>
      <c r="D134" s="233"/>
      <c r="E134" s="84"/>
      <c r="F134" s="84"/>
      <c r="G134" s="84"/>
      <c r="H134" s="84"/>
      <c r="I134" s="86"/>
      <c r="J134" s="86"/>
      <c r="K134" s="86"/>
      <c r="L134" s="86"/>
      <c r="M134" s="54"/>
      <c r="N134" s="54"/>
      <c r="O134" s="54"/>
      <c r="P134" s="234"/>
    </row>
    <row r="135" spans="1:16" ht="11.25" customHeight="1" x14ac:dyDescent="0.2">
      <c r="A135" s="111" t="s">
        <v>420</v>
      </c>
      <c r="B135" s="232" t="s">
        <v>671</v>
      </c>
      <c r="C135" s="174"/>
      <c r="D135" s="235">
        <v>2</v>
      </c>
      <c r="E135" s="85">
        <v>2</v>
      </c>
      <c r="F135" s="84"/>
      <c r="G135" s="84"/>
      <c r="H135" s="85">
        <v>2</v>
      </c>
      <c r="I135" s="85">
        <v>5</v>
      </c>
      <c r="J135" s="84"/>
      <c r="K135" s="84"/>
      <c r="L135" s="85" t="s">
        <v>340</v>
      </c>
      <c r="M135" s="57" t="s">
        <v>340</v>
      </c>
      <c r="N135" s="53"/>
      <c r="O135" s="57">
        <v>2</v>
      </c>
      <c r="P135" s="234"/>
    </row>
    <row r="136" spans="1:16" ht="11.25" customHeight="1" x14ac:dyDescent="0.2">
      <c r="A136" s="111" t="s">
        <v>291</v>
      </c>
      <c r="B136" s="232" t="s">
        <v>671</v>
      </c>
      <c r="C136" s="174"/>
      <c r="D136" s="235" t="s">
        <v>338</v>
      </c>
      <c r="E136" s="86"/>
      <c r="F136" s="85" t="s">
        <v>67</v>
      </c>
      <c r="G136" s="86"/>
      <c r="H136" s="86"/>
      <c r="I136" s="86"/>
      <c r="J136" s="86"/>
      <c r="K136" s="85" t="s">
        <v>338</v>
      </c>
      <c r="L136" s="85" t="s">
        <v>357</v>
      </c>
      <c r="M136" s="57">
        <v>2</v>
      </c>
      <c r="N136" s="57" t="s">
        <v>345</v>
      </c>
      <c r="O136" s="53"/>
      <c r="P136" s="234"/>
    </row>
    <row r="137" spans="1:16" ht="11.25" customHeight="1" x14ac:dyDescent="0.2">
      <c r="A137" s="111" t="s">
        <v>21</v>
      </c>
      <c r="B137" s="232" t="s">
        <v>672</v>
      </c>
      <c r="C137" s="174"/>
      <c r="D137" s="235">
        <v>3</v>
      </c>
      <c r="E137" s="86"/>
      <c r="F137" s="86"/>
      <c r="G137" s="85">
        <v>3</v>
      </c>
      <c r="H137" s="86"/>
      <c r="I137" s="86"/>
      <c r="J137" s="85">
        <v>3</v>
      </c>
      <c r="K137" s="85">
        <v>3</v>
      </c>
      <c r="L137" s="86"/>
      <c r="M137" s="54"/>
      <c r="N137" s="54"/>
      <c r="O137" s="53"/>
      <c r="P137" s="234"/>
    </row>
    <row r="138" spans="1:16" ht="11.25" customHeight="1" x14ac:dyDescent="0.2">
      <c r="A138" s="111" t="s">
        <v>44</v>
      </c>
      <c r="B138" s="232" t="s">
        <v>671</v>
      </c>
      <c r="C138" s="174"/>
      <c r="D138" s="58">
        <v>8</v>
      </c>
      <c r="E138" s="84"/>
      <c r="F138" s="83"/>
      <c r="G138" s="83"/>
      <c r="H138" s="84"/>
      <c r="I138" s="85">
        <v>8</v>
      </c>
      <c r="J138" s="84"/>
      <c r="K138" s="85">
        <v>8</v>
      </c>
      <c r="L138" s="85">
        <v>8</v>
      </c>
      <c r="M138" s="53"/>
      <c r="N138" s="53"/>
      <c r="O138" s="56"/>
      <c r="P138" s="55" t="s">
        <v>337</v>
      </c>
    </row>
    <row r="139" spans="1:16" ht="11.25" customHeight="1" x14ac:dyDescent="0.2">
      <c r="A139" s="111" t="s">
        <v>43</v>
      </c>
      <c r="B139" s="232" t="s">
        <v>671</v>
      </c>
      <c r="C139" s="174"/>
      <c r="D139" s="58">
        <v>8</v>
      </c>
      <c r="E139" s="84"/>
      <c r="F139" s="83"/>
      <c r="G139" s="83"/>
      <c r="H139" s="84"/>
      <c r="I139" s="85">
        <v>8</v>
      </c>
      <c r="J139" s="84"/>
      <c r="K139" s="85">
        <v>8</v>
      </c>
      <c r="L139" s="85">
        <v>8</v>
      </c>
      <c r="M139" s="53"/>
      <c r="N139" s="53"/>
      <c r="O139" s="56"/>
      <c r="P139" s="55" t="s">
        <v>337</v>
      </c>
    </row>
    <row r="140" spans="1:16" ht="11.25" customHeight="1" x14ac:dyDescent="0.2">
      <c r="A140" s="111" t="s">
        <v>665</v>
      </c>
      <c r="B140" s="232" t="s">
        <v>671</v>
      </c>
      <c r="C140" s="174"/>
      <c r="D140" s="58">
        <v>8</v>
      </c>
      <c r="E140" s="84"/>
      <c r="F140" s="83"/>
      <c r="G140" s="83"/>
      <c r="H140" s="84"/>
      <c r="I140" s="85">
        <v>8</v>
      </c>
      <c r="J140" s="84"/>
      <c r="K140" s="85">
        <v>8</v>
      </c>
      <c r="L140" s="85">
        <v>8</v>
      </c>
      <c r="M140" s="53"/>
      <c r="N140" s="53"/>
      <c r="O140" s="56"/>
      <c r="P140" s="55" t="s">
        <v>337</v>
      </c>
    </row>
    <row r="141" spans="1:16" ht="11.25" customHeight="1" x14ac:dyDescent="0.2">
      <c r="A141" s="111" t="s">
        <v>705</v>
      </c>
      <c r="B141" s="232" t="s">
        <v>671</v>
      </c>
      <c r="C141" s="174"/>
      <c r="D141" s="233"/>
      <c r="E141" s="84"/>
      <c r="F141" s="84"/>
      <c r="G141" s="85" t="s">
        <v>338</v>
      </c>
      <c r="H141" s="84"/>
      <c r="I141" s="84"/>
      <c r="J141" s="84"/>
      <c r="K141" s="84"/>
      <c r="L141" s="84"/>
      <c r="M141" s="53"/>
      <c r="N141" s="53"/>
      <c r="O141" s="54"/>
      <c r="P141" s="234"/>
    </row>
    <row r="142" spans="1:16" ht="11.25" customHeight="1" x14ac:dyDescent="0.2">
      <c r="A142" s="111" t="s">
        <v>706</v>
      </c>
      <c r="B142" s="232" t="s">
        <v>671</v>
      </c>
      <c r="C142" s="174"/>
      <c r="D142" s="235" t="s">
        <v>339</v>
      </c>
      <c r="E142" s="85">
        <v>7</v>
      </c>
      <c r="F142" s="84"/>
      <c r="G142" s="84"/>
      <c r="H142" s="84"/>
      <c r="I142" s="84"/>
      <c r="J142" s="84"/>
      <c r="K142" s="84"/>
      <c r="L142" s="57">
        <v>1</v>
      </c>
      <c r="M142" s="53"/>
      <c r="N142" s="53"/>
      <c r="O142" s="54"/>
      <c r="P142" s="234"/>
    </row>
    <row r="143" spans="1:16" ht="11.25" customHeight="1" x14ac:dyDescent="0.2">
      <c r="A143" s="111" t="s">
        <v>421</v>
      </c>
      <c r="B143" s="232" t="s">
        <v>18</v>
      </c>
      <c r="C143" s="174"/>
      <c r="D143" s="235">
        <v>5</v>
      </c>
      <c r="E143" s="84"/>
      <c r="F143" s="84"/>
      <c r="G143" s="84"/>
      <c r="H143" s="84"/>
      <c r="I143" s="85">
        <v>6</v>
      </c>
      <c r="J143" s="85">
        <v>7</v>
      </c>
      <c r="K143" s="84"/>
      <c r="L143" s="84"/>
      <c r="M143" s="53"/>
      <c r="N143" s="53"/>
      <c r="O143" s="57">
        <v>2</v>
      </c>
      <c r="P143" s="234"/>
    </row>
    <row r="144" spans="1:16" ht="11.25" customHeight="1" x14ac:dyDescent="0.2">
      <c r="A144" s="111" t="s">
        <v>422</v>
      </c>
      <c r="B144" s="232" t="s">
        <v>672</v>
      </c>
      <c r="C144" s="174" t="s">
        <v>256</v>
      </c>
      <c r="D144" s="235" t="s">
        <v>362</v>
      </c>
      <c r="E144" s="84"/>
      <c r="F144" s="85" t="s">
        <v>63</v>
      </c>
      <c r="G144" s="84"/>
      <c r="H144" s="57">
        <v>1</v>
      </c>
      <c r="I144" s="85">
        <v>3</v>
      </c>
      <c r="J144" s="85">
        <v>6</v>
      </c>
      <c r="K144" s="85" t="s">
        <v>362</v>
      </c>
      <c r="L144" s="85" t="s">
        <v>798</v>
      </c>
      <c r="M144" s="53"/>
      <c r="N144" s="54"/>
      <c r="O144" s="53"/>
      <c r="P144" s="234"/>
    </row>
    <row r="145" spans="1:16" ht="11.25" customHeight="1" x14ac:dyDescent="0.2">
      <c r="A145" s="111" t="s">
        <v>423</v>
      </c>
      <c r="B145" s="232" t="s">
        <v>671</v>
      </c>
      <c r="C145" s="174"/>
      <c r="D145" s="235" t="s">
        <v>348</v>
      </c>
      <c r="E145" s="86"/>
      <c r="F145" s="85">
        <v>1</v>
      </c>
      <c r="G145" s="86"/>
      <c r="H145" s="86"/>
      <c r="I145" s="86"/>
      <c r="J145" s="86"/>
      <c r="K145" s="85" t="s">
        <v>724</v>
      </c>
      <c r="L145" s="86"/>
      <c r="M145" s="57">
        <v>1</v>
      </c>
      <c r="N145" s="53"/>
      <c r="O145" s="53"/>
      <c r="P145" s="234"/>
    </row>
    <row r="146" spans="1:16" ht="11.25" customHeight="1" x14ac:dyDescent="0.2">
      <c r="A146" s="111" t="s">
        <v>424</v>
      </c>
      <c r="B146" s="232" t="s">
        <v>672</v>
      </c>
      <c r="C146" s="174"/>
      <c r="D146" s="235">
        <v>2</v>
      </c>
      <c r="E146" s="84"/>
      <c r="F146" s="84"/>
      <c r="G146" s="84"/>
      <c r="H146" s="84"/>
      <c r="I146" s="84"/>
      <c r="J146" s="84"/>
      <c r="K146" s="84"/>
      <c r="L146" s="84"/>
      <c r="M146" s="53"/>
      <c r="N146" s="53"/>
      <c r="O146" s="53"/>
      <c r="P146" s="234"/>
    </row>
    <row r="147" spans="1:16" ht="11.25" customHeight="1" x14ac:dyDescent="0.2">
      <c r="A147" s="111" t="s">
        <v>91</v>
      </c>
      <c r="B147" s="232" t="s">
        <v>671</v>
      </c>
      <c r="C147" s="175"/>
      <c r="D147" s="233"/>
      <c r="E147" s="84"/>
      <c r="F147" s="85">
        <v>2</v>
      </c>
      <c r="G147" s="84"/>
      <c r="H147" s="84"/>
      <c r="I147" s="86"/>
      <c r="J147" s="86"/>
      <c r="K147" s="85">
        <v>5</v>
      </c>
      <c r="L147" s="86"/>
      <c r="M147" s="57" t="s">
        <v>353</v>
      </c>
      <c r="N147" s="54"/>
      <c r="O147" s="54"/>
      <c r="P147" s="234"/>
    </row>
    <row r="148" spans="1:16" ht="11.25" customHeight="1" x14ac:dyDescent="0.2">
      <c r="A148" s="111" t="s">
        <v>92</v>
      </c>
      <c r="B148" s="232" t="s">
        <v>671</v>
      </c>
      <c r="C148" s="175"/>
      <c r="D148" s="235" t="s">
        <v>799</v>
      </c>
      <c r="E148" s="84"/>
      <c r="F148" s="84"/>
      <c r="G148" s="84"/>
      <c r="H148" s="84"/>
      <c r="I148" s="86"/>
      <c r="J148" s="86"/>
      <c r="K148" s="86"/>
      <c r="L148" s="86"/>
      <c r="M148" s="54"/>
      <c r="N148" s="54"/>
      <c r="O148" s="54"/>
      <c r="P148" s="234"/>
    </row>
    <row r="149" spans="1:16" ht="11.25" customHeight="1" x14ac:dyDescent="0.2">
      <c r="A149" s="111" t="s">
        <v>93</v>
      </c>
      <c r="B149" s="232" t="s">
        <v>865</v>
      </c>
      <c r="C149" s="174" t="s">
        <v>256</v>
      </c>
      <c r="D149" s="235">
        <v>3</v>
      </c>
      <c r="E149" s="84"/>
      <c r="F149" s="84"/>
      <c r="G149" s="84"/>
      <c r="H149" s="84"/>
      <c r="I149" s="85" t="s">
        <v>62</v>
      </c>
      <c r="J149" s="86"/>
      <c r="K149" s="85">
        <v>3</v>
      </c>
      <c r="L149" s="86"/>
      <c r="M149" s="54"/>
      <c r="N149" s="57">
        <v>3</v>
      </c>
      <c r="O149" s="54"/>
      <c r="P149" s="234"/>
    </row>
    <row r="150" spans="1:16" ht="11.25" customHeight="1" x14ac:dyDescent="0.2">
      <c r="A150" s="111" t="s">
        <v>94</v>
      </c>
      <c r="B150" s="232" t="s">
        <v>671</v>
      </c>
      <c r="C150" s="175"/>
      <c r="D150" s="233"/>
      <c r="E150" s="84"/>
      <c r="F150" s="84"/>
      <c r="G150" s="84"/>
      <c r="H150" s="84"/>
      <c r="I150" s="86"/>
      <c r="J150" s="86"/>
      <c r="K150" s="86"/>
      <c r="L150" s="86"/>
      <c r="M150" s="54"/>
      <c r="N150" s="54"/>
      <c r="O150" s="54"/>
      <c r="P150" s="240" t="s">
        <v>360</v>
      </c>
    </row>
    <row r="151" spans="1:16" ht="11.25" customHeight="1" x14ac:dyDescent="0.2">
      <c r="A151" s="111" t="s">
        <v>513</v>
      </c>
      <c r="B151" s="232" t="s">
        <v>18</v>
      </c>
      <c r="C151" s="175"/>
      <c r="D151" s="235">
        <v>5</v>
      </c>
      <c r="E151" s="84"/>
      <c r="F151" s="84"/>
      <c r="G151" s="84"/>
      <c r="H151" s="84"/>
      <c r="I151" s="85">
        <v>5</v>
      </c>
      <c r="J151" s="86"/>
      <c r="K151" s="86"/>
      <c r="L151" s="86"/>
      <c r="M151" s="54"/>
      <c r="N151" s="54"/>
      <c r="O151" s="57">
        <v>2</v>
      </c>
      <c r="P151" s="234"/>
    </row>
    <row r="152" spans="1:16" ht="11.25" customHeight="1" x14ac:dyDescent="0.2">
      <c r="A152" s="111" t="s">
        <v>514</v>
      </c>
      <c r="B152" s="232" t="s">
        <v>671</v>
      </c>
      <c r="C152" s="175"/>
      <c r="D152" s="235">
        <v>2</v>
      </c>
      <c r="E152" s="84"/>
      <c r="F152" s="84"/>
      <c r="G152" s="84"/>
      <c r="H152" s="84"/>
      <c r="I152" s="85">
        <v>2</v>
      </c>
      <c r="J152" s="86"/>
      <c r="K152" s="85">
        <v>2</v>
      </c>
      <c r="L152" s="86"/>
      <c r="M152" s="54"/>
      <c r="N152" s="57">
        <v>2</v>
      </c>
      <c r="O152" s="57">
        <v>2</v>
      </c>
      <c r="P152" s="234"/>
    </row>
    <row r="153" spans="1:16" ht="11.25" customHeight="1" x14ac:dyDescent="0.2">
      <c r="A153" s="111" t="s">
        <v>515</v>
      </c>
      <c r="B153" s="232" t="s">
        <v>346</v>
      </c>
      <c r="C153" s="175"/>
      <c r="D153" s="236"/>
      <c r="E153" s="84"/>
      <c r="F153" s="84"/>
      <c r="G153" s="84"/>
      <c r="H153" s="84"/>
      <c r="I153" s="86"/>
      <c r="J153" s="86"/>
      <c r="K153" s="86"/>
      <c r="L153" s="86"/>
      <c r="M153" s="54"/>
      <c r="N153" s="54"/>
      <c r="O153" s="54"/>
      <c r="P153" s="240" t="s">
        <v>360</v>
      </c>
    </row>
    <row r="154" spans="1:16" ht="11.25" customHeight="1" x14ac:dyDescent="0.2">
      <c r="A154" s="111" t="s">
        <v>516</v>
      </c>
      <c r="B154" s="232" t="s">
        <v>18</v>
      </c>
      <c r="C154" s="175"/>
      <c r="D154" s="235" t="s">
        <v>727</v>
      </c>
      <c r="E154" s="84"/>
      <c r="F154" s="84"/>
      <c r="G154" s="84"/>
      <c r="H154" s="85" t="s">
        <v>340</v>
      </c>
      <c r="I154" s="85" t="s">
        <v>339</v>
      </c>
      <c r="J154" s="86"/>
      <c r="K154" s="86"/>
      <c r="L154" s="86"/>
      <c r="M154" s="57">
        <v>6</v>
      </c>
      <c r="N154" s="54"/>
      <c r="O154" s="57" t="s">
        <v>340</v>
      </c>
      <c r="P154" s="234"/>
    </row>
    <row r="155" spans="1:16" ht="11.25" customHeight="1" x14ac:dyDescent="0.2">
      <c r="A155" s="111" t="s">
        <v>425</v>
      </c>
      <c r="B155" s="232" t="s">
        <v>671</v>
      </c>
      <c r="C155" s="174"/>
      <c r="D155" s="235">
        <v>3</v>
      </c>
      <c r="E155" s="84"/>
      <c r="F155" s="84"/>
      <c r="G155" s="84"/>
      <c r="H155" s="84"/>
      <c r="I155" s="84"/>
      <c r="J155" s="84"/>
      <c r="K155" s="85">
        <v>3</v>
      </c>
      <c r="L155" s="84"/>
      <c r="M155" s="53"/>
      <c r="N155" s="57" t="s">
        <v>340</v>
      </c>
      <c r="O155" s="53"/>
      <c r="P155" s="234"/>
    </row>
    <row r="156" spans="1:16" ht="11.25" customHeight="1" x14ac:dyDescent="0.2">
      <c r="A156" s="111" t="s">
        <v>426</v>
      </c>
      <c r="B156" s="232" t="s">
        <v>673</v>
      </c>
      <c r="C156" s="174" t="s">
        <v>256</v>
      </c>
      <c r="D156" s="235" t="s">
        <v>343</v>
      </c>
      <c r="E156" s="86"/>
      <c r="F156" s="85" t="s">
        <v>67</v>
      </c>
      <c r="G156" s="86"/>
      <c r="H156" s="86"/>
      <c r="I156" s="85" t="s">
        <v>340</v>
      </c>
      <c r="J156" s="85">
        <v>3</v>
      </c>
      <c r="K156" s="86"/>
      <c r="L156" s="85">
        <v>3</v>
      </c>
      <c r="M156" s="57" t="s">
        <v>67</v>
      </c>
      <c r="N156" s="54"/>
      <c r="O156" s="57">
        <v>2</v>
      </c>
      <c r="P156" s="234" t="s">
        <v>662</v>
      </c>
    </row>
    <row r="157" spans="1:16" ht="11.25" customHeight="1" x14ac:dyDescent="0.2">
      <c r="A157" s="111" t="s">
        <v>427</v>
      </c>
      <c r="B157" s="232" t="s">
        <v>671</v>
      </c>
      <c r="C157" s="174"/>
      <c r="D157" s="236"/>
      <c r="E157" s="86"/>
      <c r="F157" s="86"/>
      <c r="G157" s="86"/>
      <c r="H157" s="86"/>
      <c r="I157" s="86"/>
      <c r="J157" s="86"/>
      <c r="K157" s="86"/>
      <c r="L157" s="85" t="s">
        <v>64</v>
      </c>
      <c r="M157" s="54"/>
      <c r="N157" s="57">
        <v>1</v>
      </c>
      <c r="O157" s="54"/>
      <c r="P157" s="234"/>
    </row>
    <row r="158" spans="1:16" ht="11.25" customHeight="1" thickBot="1" x14ac:dyDescent="0.25">
      <c r="A158" s="113" t="s">
        <v>428</v>
      </c>
      <c r="B158" s="241" t="s">
        <v>671</v>
      </c>
      <c r="C158" s="177"/>
      <c r="D158" s="242"/>
      <c r="E158" s="59">
        <v>1</v>
      </c>
      <c r="F158" s="60"/>
      <c r="G158" s="59">
        <v>3</v>
      </c>
      <c r="H158" s="60"/>
      <c r="I158" s="59" t="s">
        <v>728</v>
      </c>
      <c r="J158" s="60"/>
      <c r="K158" s="60"/>
      <c r="L158" s="60"/>
      <c r="M158" s="61"/>
      <c r="N158" s="62">
        <v>1</v>
      </c>
      <c r="O158" s="61"/>
      <c r="P158" s="243"/>
    </row>
    <row r="159" spans="1:16" ht="11.25" customHeight="1" thickTop="1" x14ac:dyDescent="0.2">
      <c r="A159" s="123" t="s">
        <v>432</v>
      </c>
      <c r="B159" s="8"/>
      <c r="C159" s="8"/>
      <c r="D159" s="8"/>
      <c r="E159" s="8"/>
      <c r="F159" s="8"/>
      <c r="G159" s="8"/>
      <c r="H159" s="8"/>
      <c r="I159" s="8"/>
      <c r="J159" s="8"/>
      <c r="K159" s="8"/>
      <c r="L159" s="63"/>
      <c r="M159" s="31"/>
      <c r="N159" s="31"/>
      <c r="O159" s="31"/>
      <c r="P159" s="244"/>
    </row>
    <row r="160" spans="1:16" ht="11.25" customHeight="1" x14ac:dyDescent="0.2">
      <c r="A160" s="64" t="s">
        <v>23</v>
      </c>
      <c r="B160" s="8"/>
      <c r="C160" s="8"/>
      <c r="D160" s="8"/>
      <c r="E160" s="8"/>
      <c r="F160" s="8"/>
      <c r="G160" s="8"/>
      <c r="H160" s="8"/>
      <c r="I160" s="8"/>
      <c r="J160" s="8"/>
      <c r="K160" s="8"/>
      <c r="L160" s="63"/>
      <c r="M160" s="31"/>
      <c r="N160" s="31"/>
      <c r="O160" s="31"/>
      <c r="P160" s="244"/>
    </row>
    <row r="161" spans="1:16" ht="11.25" customHeight="1" x14ac:dyDescent="0.2">
      <c r="A161" s="64" t="s">
        <v>892</v>
      </c>
      <c r="B161" s="8"/>
      <c r="C161" s="8"/>
      <c r="D161" s="8"/>
      <c r="E161" s="8"/>
      <c r="F161" s="8"/>
      <c r="G161" s="8"/>
      <c r="H161" s="8"/>
      <c r="I161" s="8"/>
      <c r="J161" s="8"/>
      <c r="K161" s="8"/>
      <c r="L161" s="63"/>
      <c r="M161" s="31"/>
      <c r="N161" s="31"/>
      <c r="O161" s="31"/>
      <c r="P161" s="244"/>
    </row>
    <row r="162" spans="1:16" ht="11.25" customHeight="1" x14ac:dyDescent="0.2">
      <c r="A162" s="64" t="s">
        <v>171</v>
      </c>
      <c r="B162" s="8"/>
      <c r="C162" s="8"/>
      <c r="D162" s="8"/>
      <c r="E162" s="8"/>
      <c r="F162" s="8"/>
      <c r="G162" s="8"/>
      <c r="H162" s="8"/>
      <c r="I162" s="8"/>
      <c r="J162" s="8"/>
      <c r="K162" s="8"/>
      <c r="L162" s="63"/>
      <c r="M162" s="31"/>
      <c r="N162" s="31"/>
      <c r="O162" s="31"/>
      <c r="P162" s="244"/>
    </row>
    <row r="163" spans="1:16" ht="11.25" customHeight="1" x14ac:dyDescent="0.2">
      <c r="A163" s="64" t="s">
        <v>601</v>
      </c>
      <c r="B163" s="8"/>
      <c r="C163" s="8"/>
      <c r="D163" s="8"/>
      <c r="E163" s="8"/>
      <c r="F163" s="8"/>
      <c r="G163" s="8"/>
      <c r="H163" s="8"/>
      <c r="I163" s="8"/>
      <c r="J163" s="8"/>
      <c r="K163" s="8"/>
      <c r="L163" s="63"/>
      <c r="M163" s="31"/>
      <c r="N163" s="31"/>
      <c r="O163" s="31"/>
      <c r="P163" s="244"/>
    </row>
    <row r="164" spans="1:16" ht="11.25" customHeight="1" x14ac:dyDescent="0.2">
      <c r="A164" s="245"/>
      <c r="B164" s="8"/>
      <c r="C164" s="8"/>
      <c r="D164" s="8"/>
      <c r="E164" s="8"/>
      <c r="F164" s="8"/>
      <c r="G164" s="8"/>
      <c r="H164" s="8"/>
      <c r="I164" s="8"/>
      <c r="J164" s="8"/>
      <c r="K164" s="8"/>
      <c r="L164" s="63"/>
      <c r="M164" s="31"/>
      <c r="N164" s="31"/>
      <c r="O164" s="31"/>
      <c r="P164" s="244"/>
    </row>
    <row r="165" spans="1:16" ht="11.25" customHeight="1" x14ac:dyDescent="0.2">
      <c r="A165" s="65" t="s">
        <v>748</v>
      </c>
      <c r="B165" s="8"/>
      <c r="C165" s="8"/>
      <c r="D165" s="8"/>
      <c r="E165" s="8"/>
      <c r="F165" s="8"/>
      <c r="G165" s="8"/>
      <c r="H165" s="8"/>
      <c r="I165" s="8"/>
      <c r="J165" s="8"/>
      <c r="K165" s="8"/>
      <c r="L165" s="63"/>
      <c r="M165" s="31"/>
      <c r="N165" s="31"/>
      <c r="O165" s="31"/>
      <c r="P165" s="244"/>
    </row>
    <row r="166" spans="1:16" ht="11.25" customHeight="1" x14ac:dyDescent="0.2">
      <c r="A166" s="66" t="s">
        <v>749</v>
      </c>
      <c r="B166" s="8"/>
      <c r="C166" s="8"/>
      <c r="D166" s="8"/>
      <c r="E166" s="8"/>
      <c r="F166" s="8"/>
      <c r="G166" s="8"/>
      <c r="H166" s="8"/>
      <c r="I166" s="8"/>
      <c r="J166" s="8"/>
      <c r="K166" s="8"/>
      <c r="L166" s="63"/>
      <c r="M166" s="31"/>
      <c r="N166" s="31"/>
      <c r="O166" s="31"/>
      <c r="P166" s="244"/>
    </row>
    <row r="167" spans="1:16" ht="11.25" customHeight="1" x14ac:dyDescent="0.2">
      <c r="A167" s="66" t="s">
        <v>750</v>
      </c>
      <c r="B167" s="8"/>
      <c r="C167" s="8"/>
      <c r="D167" s="8"/>
      <c r="E167" s="8"/>
      <c r="F167" s="8"/>
      <c r="G167" s="8"/>
      <c r="H167" s="8"/>
      <c r="I167" s="8"/>
      <c r="J167" s="8"/>
      <c r="K167" s="8"/>
      <c r="L167" s="63"/>
      <c r="M167" s="31"/>
      <c r="N167" s="31"/>
      <c r="O167" s="31"/>
      <c r="P167" s="244"/>
    </row>
    <row r="168" spans="1:16" ht="11.25" customHeight="1" x14ac:dyDescent="0.2">
      <c r="A168" s="66" t="s">
        <v>751</v>
      </c>
      <c r="B168" s="8"/>
      <c r="C168" s="8"/>
      <c r="D168" s="8"/>
      <c r="E168" s="8"/>
      <c r="F168" s="8"/>
      <c r="G168" s="8"/>
      <c r="H168" s="8"/>
      <c r="I168" s="8"/>
      <c r="J168" s="8"/>
      <c r="K168" s="8"/>
      <c r="L168" s="63"/>
      <c r="M168" s="31"/>
      <c r="N168" s="31"/>
      <c r="O168" s="31"/>
      <c r="P168" s="244"/>
    </row>
    <row r="169" spans="1:16" ht="11.25" customHeight="1" x14ac:dyDescent="0.2">
      <c r="A169" s="66" t="s">
        <v>752</v>
      </c>
      <c r="B169" s="8"/>
      <c r="C169" s="8"/>
      <c r="D169" s="8"/>
      <c r="E169" s="8"/>
      <c r="F169" s="8"/>
      <c r="G169" s="8"/>
      <c r="H169" s="8"/>
      <c r="I169" s="8"/>
      <c r="J169" s="8"/>
      <c r="K169" s="8"/>
      <c r="L169" s="63"/>
      <c r="M169" s="31"/>
      <c r="N169" s="31"/>
      <c r="O169" s="31"/>
      <c r="P169" s="244"/>
    </row>
    <row r="170" spans="1:16" ht="11.25" customHeight="1" x14ac:dyDescent="0.2">
      <c r="A170" s="66" t="s">
        <v>753</v>
      </c>
      <c r="B170" s="8"/>
      <c r="C170" s="8"/>
      <c r="D170" s="8"/>
      <c r="E170" s="8"/>
      <c r="F170" s="8"/>
      <c r="G170" s="8"/>
      <c r="H170" s="8"/>
      <c r="I170" s="8"/>
      <c r="J170" s="8"/>
      <c r="K170" s="8"/>
      <c r="L170" s="63"/>
      <c r="M170" s="31"/>
      <c r="N170" s="31"/>
      <c r="O170" s="31"/>
      <c r="P170" s="244"/>
    </row>
    <row r="171" spans="1:16" ht="11.25" customHeight="1" x14ac:dyDescent="0.2">
      <c r="A171" s="66" t="s">
        <v>3</v>
      </c>
      <c r="B171" s="8"/>
      <c r="C171" s="8"/>
      <c r="D171" s="8"/>
      <c r="E171" s="8"/>
      <c r="F171" s="8"/>
      <c r="G171" s="8"/>
      <c r="H171" s="8"/>
      <c r="I171" s="8"/>
      <c r="J171" s="8"/>
      <c r="K171" s="8"/>
      <c r="L171" s="63"/>
      <c r="M171" s="31"/>
      <c r="N171" s="31"/>
      <c r="O171" s="31"/>
      <c r="P171" s="244"/>
    </row>
    <row r="172" spans="1:16" ht="11.25" customHeight="1" x14ac:dyDescent="0.2">
      <c r="A172" s="245"/>
      <c r="B172" s="8"/>
      <c r="C172" s="2"/>
      <c r="D172" s="8"/>
      <c r="E172" s="8"/>
      <c r="F172" s="8"/>
      <c r="G172" s="8"/>
      <c r="H172" s="8"/>
      <c r="I172" s="8"/>
      <c r="J172" s="8"/>
      <c r="K172" s="8"/>
      <c r="L172" s="63"/>
      <c r="M172" s="31"/>
      <c r="N172" s="31"/>
      <c r="O172" s="31"/>
      <c r="P172" s="244"/>
    </row>
    <row r="173" spans="1:16" s="4" customFormat="1" ht="11.25" customHeight="1" x14ac:dyDescent="0.2">
      <c r="A173" s="65" t="s">
        <v>594</v>
      </c>
      <c r="B173" s="2"/>
      <c r="C173" s="67"/>
      <c r="D173" s="17"/>
      <c r="E173" s="17"/>
      <c r="F173" s="17"/>
      <c r="G173" s="17"/>
      <c r="H173" s="17"/>
      <c r="I173" s="17"/>
      <c r="J173" s="17"/>
      <c r="K173" s="17"/>
      <c r="L173" s="17"/>
      <c r="M173" s="18"/>
      <c r="N173" s="18"/>
      <c r="O173" s="18"/>
      <c r="P173" s="246"/>
    </row>
    <row r="174" spans="1:16" s="4" customFormat="1" ht="11.25" customHeight="1" x14ac:dyDescent="0.2">
      <c r="A174" s="158" t="s">
        <v>461</v>
      </c>
      <c r="B174" s="67"/>
      <c r="C174" s="67"/>
      <c r="D174" s="17"/>
      <c r="E174" s="17"/>
      <c r="F174" s="17"/>
      <c r="G174" s="17"/>
      <c r="H174" s="17"/>
      <c r="I174" s="17"/>
      <c r="J174" s="17"/>
      <c r="K174" s="17"/>
      <c r="L174" s="17"/>
      <c r="M174" s="18"/>
      <c r="N174" s="18"/>
      <c r="O174" s="18"/>
      <c r="P174" s="246"/>
    </row>
    <row r="175" spans="1:16" s="4" customFormat="1" ht="11.25" customHeight="1" x14ac:dyDescent="0.2">
      <c r="A175" s="158" t="s">
        <v>462</v>
      </c>
      <c r="B175" s="67"/>
      <c r="C175" s="67"/>
      <c r="D175" s="17"/>
      <c r="E175" s="17"/>
      <c r="F175" s="17"/>
      <c r="G175" s="17"/>
      <c r="H175" s="17"/>
      <c r="I175" s="17"/>
      <c r="J175" s="17"/>
      <c r="K175" s="17"/>
      <c r="L175" s="17"/>
      <c r="M175" s="18"/>
      <c r="N175" s="18"/>
      <c r="O175" s="18"/>
      <c r="P175" s="246"/>
    </row>
    <row r="176" spans="1:16" s="4" customFormat="1" ht="11.25" customHeight="1" x14ac:dyDescent="0.2">
      <c r="A176" s="158" t="s">
        <v>463</v>
      </c>
      <c r="B176" s="67"/>
      <c r="C176" s="67"/>
      <c r="D176" s="17"/>
      <c r="E176" s="17"/>
      <c r="F176" s="17"/>
      <c r="G176" s="17"/>
      <c r="H176" s="17"/>
      <c r="I176" s="17"/>
      <c r="J176" s="17"/>
      <c r="K176" s="17"/>
      <c r="L176" s="17"/>
      <c r="M176" s="18"/>
      <c r="N176" s="18"/>
      <c r="O176" s="18"/>
      <c r="P176" s="246"/>
    </row>
    <row r="177" spans="1:17" s="4" customFormat="1" ht="11.25" customHeight="1" x14ac:dyDescent="0.2">
      <c r="A177" s="158" t="s">
        <v>602</v>
      </c>
      <c r="B177" s="20"/>
      <c r="C177" s="67"/>
      <c r="D177" s="17"/>
      <c r="E177" s="17"/>
      <c r="F177" s="17"/>
      <c r="G177" s="17"/>
      <c r="H177" s="17"/>
      <c r="I177" s="17"/>
      <c r="J177" s="17"/>
      <c r="K177" s="17"/>
      <c r="L177" s="17"/>
      <c r="M177" s="18"/>
      <c r="N177" s="18"/>
      <c r="O177" s="18"/>
      <c r="P177" s="246"/>
    </row>
    <row r="178" spans="1:17" s="4" customFormat="1" ht="11.25" customHeight="1" x14ac:dyDescent="0.2">
      <c r="A178" s="158" t="s">
        <v>582</v>
      </c>
      <c r="B178" s="20"/>
      <c r="C178" s="20"/>
      <c r="D178" s="17"/>
      <c r="E178" s="17"/>
      <c r="F178" s="17"/>
      <c r="G178" s="17"/>
      <c r="H178" s="17"/>
      <c r="I178" s="17"/>
      <c r="J178" s="17"/>
      <c r="K178" s="17"/>
      <c r="L178" s="17"/>
      <c r="M178" s="18"/>
      <c r="N178" s="18"/>
      <c r="O178" s="18"/>
      <c r="P178" s="246"/>
    </row>
    <row r="179" spans="1:17" s="4" customFormat="1" ht="11.25" customHeight="1" x14ac:dyDescent="0.2">
      <c r="A179" s="158" t="s">
        <v>583</v>
      </c>
      <c r="B179" s="67"/>
      <c r="C179" s="20"/>
      <c r="D179" s="17"/>
      <c r="E179" s="17"/>
      <c r="F179" s="17"/>
      <c r="G179" s="17"/>
      <c r="H179" s="17"/>
      <c r="I179" s="17"/>
      <c r="J179" s="17"/>
      <c r="K179" s="17"/>
      <c r="L179" s="17"/>
      <c r="M179" s="18"/>
      <c r="N179" s="18"/>
      <c r="O179" s="18"/>
      <c r="P179" s="246"/>
    </row>
    <row r="180" spans="1:17" s="4" customFormat="1" ht="11.25" customHeight="1" x14ac:dyDescent="0.2">
      <c r="A180" s="1054" t="s">
        <v>486</v>
      </c>
      <c r="B180" s="1055"/>
      <c r="C180" s="1055"/>
      <c r="D180" s="1055"/>
      <c r="E180" s="1055"/>
      <c r="F180" s="1055"/>
      <c r="G180" s="1055"/>
      <c r="H180" s="1055"/>
      <c r="I180" s="1055"/>
      <c r="J180" s="1055"/>
      <c r="K180" s="1055"/>
      <c r="L180" s="1055"/>
      <c r="M180" s="1055"/>
      <c r="N180" s="1055"/>
      <c r="O180" s="1055"/>
      <c r="P180" s="1056"/>
    </row>
    <row r="181" spans="1:17" s="4" customFormat="1" ht="11.25" customHeight="1" x14ac:dyDescent="0.2">
      <c r="A181" s="1057"/>
      <c r="B181" s="1055"/>
      <c r="C181" s="1055"/>
      <c r="D181" s="1055"/>
      <c r="E181" s="1055"/>
      <c r="F181" s="1055"/>
      <c r="G181" s="1055"/>
      <c r="H181" s="1055"/>
      <c r="I181" s="1055"/>
      <c r="J181" s="1055"/>
      <c r="K181" s="1055"/>
      <c r="L181" s="1055"/>
      <c r="M181" s="1055"/>
      <c r="N181" s="1055"/>
      <c r="O181" s="1055"/>
      <c r="P181" s="1056"/>
    </row>
    <row r="182" spans="1:17" s="4" customFormat="1" ht="11.25" customHeight="1" x14ac:dyDescent="0.2">
      <c r="A182" s="66" t="s">
        <v>487</v>
      </c>
      <c r="B182" s="17"/>
      <c r="C182" s="67"/>
      <c r="D182" s="17"/>
      <c r="E182" s="17"/>
      <c r="F182" s="17"/>
      <c r="G182" s="17"/>
      <c r="H182" s="17"/>
      <c r="I182" s="17"/>
      <c r="J182" s="17"/>
      <c r="K182" s="17"/>
      <c r="L182" s="17"/>
      <c r="M182" s="18"/>
      <c r="N182" s="18"/>
      <c r="O182" s="18"/>
      <c r="P182" s="246"/>
    </row>
    <row r="183" spans="1:17" s="4" customFormat="1" ht="11.25" customHeight="1" x14ac:dyDescent="0.2">
      <c r="A183" s="158" t="s">
        <v>135</v>
      </c>
      <c r="B183" s="17"/>
      <c r="C183" s="17"/>
      <c r="D183" s="17"/>
      <c r="E183" s="17"/>
      <c r="F183" s="17"/>
      <c r="G183" s="17"/>
      <c r="H183" s="17"/>
      <c r="I183" s="17"/>
      <c r="J183" s="17"/>
      <c r="K183" s="17"/>
      <c r="L183" s="17"/>
      <c r="M183" s="18"/>
      <c r="N183" s="18"/>
      <c r="O183" s="18"/>
      <c r="P183" s="246"/>
    </row>
    <row r="184" spans="1:17" s="4" customFormat="1" ht="11.25" customHeight="1" x14ac:dyDescent="0.2">
      <c r="A184" s="66" t="s">
        <v>172</v>
      </c>
      <c r="B184" s="17"/>
      <c r="C184" s="17"/>
      <c r="D184" s="17"/>
      <c r="E184" s="17"/>
      <c r="F184" s="17"/>
      <c r="G184" s="17"/>
      <c r="H184" s="17"/>
      <c r="I184" s="17"/>
      <c r="J184" s="17"/>
      <c r="K184" s="17"/>
      <c r="L184" s="17"/>
      <c r="M184" s="18"/>
      <c r="N184" s="18"/>
      <c r="O184" s="18"/>
      <c r="P184" s="246"/>
    </row>
    <row r="185" spans="1:17" s="4" customFormat="1" ht="11.25" customHeight="1" x14ac:dyDescent="0.2">
      <c r="A185" s="66" t="s">
        <v>136</v>
      </c>
      <c r="B185" s="17"/>
      <c r="C185" s="17"/>
      <c r="D185" s="17"/>
      <c r="E185" s="17"/>
      <c r="F185" s="17"/>
      <c r="G185" s="17"/>
      <c r="H185" s="17"/>
      <c r="I185" s="17"/>
      <c r="J185" s="17"/>
      <c r="K185" s="17"/>
      <c r="L185" s="17"/>
      <c r="M185" s="18"/>
      <c r="N185" s="18"/>
      <c r="O185" s="18"/>
      <c r="P185" s="246"/>
    </row>
    <row r="186" spans="1:17" s="4" customFormat="1" ht="11.25" customHeight="1" x14ac:dyDescent="0.2">
      <c r="A186" s="957" t="s">
        <v>598</v>
      </c>
      <c r="B186" s="1055"/>
      <c r="C186" s="1055"/>
      <c r="D186" s="1055"/>
      <c r="E186" s="1055"/>
      <c r="F186" s="1055"/>
      <c r="G186" s="1055"/>
      <c r="H186" s="1055"/>
      <c r="I186" s="1055"/>
      <c r="J186" s="1055"/>
      <c r="K186" s="1055"/>
      <c r="L186" s="1055"/>
      <c r="M186" s="1055"/>
      <c r="N186" s="1055"/>
      <c r="O186" s="1055"/>
      <c r="P186" s="1056"/>
    </row>
    <row r="187" spans="1:17" s="4" customFormat="1" ht="11.25" customHeight="1" x14ac:dyDescent="0.2">
      <c r="A187" s="1057"/>
      <c r="B187" s="1055"/>
      <c r="C187" s="1055"/>
      <c r="D187" s="1055"/>
      <c r="E187" s="1055"/>
      <c r="F187" s="1055"/>
      <c r="G187" s="1055"/>
      <c r="H187" s="1055"/>
      <c r="I187" s="1055"/>
      <c r="J187" s="1055"/>
      <c r="K187" s="1055"/>
      <c r="L187" s="1055"/>
      <c r="M187" s="1055"/>
      <c r="N187" s="1055"/>
      <c r="O187" s="1055"/>
      <c r="P187" s="1056"/>
    </row>
    <row r="188" spans="1:17" s="4" customFormat="1" ht="11.25" customHeight="1" x14ac:dyDescent="0.2">
      <c r="A188" s="64" t="s">
        <v>173</v>
      </c>
      <c r="B188" s="17"/>
      <c r="C188" s="17"/>
      <c r="D188" s="17"/>
      <c r="E188" s="17"/>
      <c r="F188" s="17"/>
      <c r="G188" s="17"/>
      <c r="H188" s="17"/>
      <c r="I188" s="17"/>
      <c r="J188" s="17"/>
      <c r="K188" s="17"/>
      <c r="L188" s="17"/>
      <c r="M188" s="17"/>
      <c r="N188" s="18"/>
      <c r="O188" s="18"/>
      <c r="P188" s="27"/>
      <c r="Q188" s="247"/>
    </row>
    <row r="189" spans="1:17" s="4" customFormat="1" ht="11.25" customHeight="1" thickBot="1" x14ac:dyDescent="0.25">
      <c r="A189" s="68" t="s">
        <v>599</v>
      </c>
      <c r="B189" s="22"/>
      <c r="C189" s="22"/>
      <c r="D189" s="22"/>
      <c r="E189" s="22"/>
      <c r="F189" s="22"/>
      <c r="G189" s="22"/>
      <c r="H189" s="22"/>
      <c r="I189" s="22"/>
      <c r="J189" s="22"/>
      <c r="K189" s="22"/>
      <c r="L189" s="22"/>
      <c r="M189" s="23"/>
      <c r="N189" s="23"/>
      <c r="O189" s="23"/>
      <c r="P189" s="248"/>
    </row>
    <row r="190" spans="1:17" s="4" customFormat="1" ht="11.25" customHeight="1" thickTop="1" x14ac:dyDescent="0.2">
      <c r="A190" s="129"/>
      <c r="M190" s="24"/>
      <c r="N190" s="24"/>
      <c r="O190" s="24"/>
      <c r="P190" s="249"/>
    </row>
    <row r="191" spans="1:17" s="4" customFormat="1" ht="12.75" x14ac:dyDescent="0.2">
      <c r="A191" s="129"/>
      <c r="M191" s="24"/>
      <c r="N191" s="24"/>
      <c r="O191" s="24"/>
      <c r="P191" s="249"/>
    </row>
    <row r="192" spans="1:17" s="4" customFormat="1" ht="12.75" x14ac:dyDescent="0.2">
      <c r="A192" s="129"/>
      <c r="M192" s="24"/>
      <c r="N192" s="24"/>
      <c r="O192" s="24"/>
      <c r="P192" s="249"/>
    </row>
    <row r="193" spans="1:16" s="4" customFormat="1" ht="12.75" x14ac:dyDescent="0.2">
      <c r="A193" s="129"/>
      <c r="M193" s="24"/>
      <c r="N193" s="24"/>
      <c r="O193" s="24"/>
      <c r="P193" s="249"/>
    </row>
    <row r="194" spans="1:16" s="4" customFormat="1" ht="12.75" x14ac:dyDescent="0.2">
      <c r="A194" s="129"/>
      <c r="M194" s="24"/>
      <c r="N194" s="24"/>
      <c r="O194" s="24"/>
      <c r="P194" s="249"/>
    </row>
    <row r="195" spans="1:16" s="4" customFormat="1" ht="12.75" x14ac:dyDescent="0.2">
      <c r="A195" s="129"/>
      <c r="M195" s="24"/>
      <c r="N195" s="24"/>
      <c r="O195" s="24"/>
      <c r="P195" s="249"/>
    </row>
    <row r="196" spans="1:16" s="4" customFormat="1" ht="12.75" x14ac:dyDescent="0.2">
      <c r="A196" s="129"/>
      <c r="M196" s="24"/>
      <c r="N196" s="24"/>
      <c r="O196" s="24"/>
      <c r="P196" s="249"/>
    </row>
    <row r="197" spans="1:16" s="4" customFormat="1" ht="12.75" x14ac:dyDescent="0.2">
      <c r="A197" s="129"/>
      <c r="M197" s="24"/>
      <c r="N197" s="24"/>
      <c r="O197" s="24"/>
      <c r="P197" s="249"/>
    </row>
    <row r="198" spans="1:16" s="4" customFormat="1" ht="12.75" x14ac:dyDescent="0.2">
      <c r="A198" s="129"/>
      <c r="M198" s="24"/>
      <c r="N198" s="24"/>
      <c r="O198" s="24"/>
      <c r="P198" s="249"/>
    </row>
    <row r="199" spans="1:16" s="4" customFormat="1" ht="12.75" x14ac:dyDescent="0.2">
      <c r="A199" s="129"/>
      <c r="M199" s="24"/>
      <c r="N199" s="24"/>
      <c r="O199" s="24"/>
      <c r="P199" s="249"/>
    </row>
    <row r="200" spans="1:16" s="4" customFormat="1" ht="12.75" x14ac:dyDescent="0.2">
      <c r="A200" s="129"/>
      <c r="M200" s="24"/>
      <c r="N200" s="24"/>
      <c r="O200" s="24"/>
      <c r="P200" s="249"/>
    </row>
    <row r="201" spans="1:16" s="4" customFormat="1" ht="12.75" x14ac:dyDescent="0.2">
      <c r="A201" s="129"/>
      <c r="M201" s="24"/>
      <c r="N201" s="24"/>
      <c r="O201" s="24"/>
      <c r="P201" s="249"/>
    </row>
    <row r="202" spans="1:16" s="4" customFormat="1" ht="12.75" x14ac:dyDescent="0.2">
      <c r="A202" s="129"/>
      <c r="M202" s="24"/>
      <c r="N202" s="24"/>
      <c r="O202" s="24"/>
      <c r="P202" s="249"/>
    </row>
    <row r="203" spans="1:16" s="4" customFormat="1" ht="12.75" x14ac:dyDescent="0.2">
      <c r="A203" s="129"/>
      <c r="M203" s="24"/>
      <c r="N203" s="24"/>
      <c r="O203" s="24"/>
      <c r="P203" s="249"/>
    </row>
    <row r="204" spans="1:16" s="4" customFormat="1" ht="12.75" x14ac:dyDescent="0.2">
      <c r="A204" s="129"/>
      <c r="M204" s="24"/>
      <c r="N204" s="24"/>
      <c r="O204" s="24"/>
      <c r="P204" s="249"/>
    </row>
    <row r="205" spans="1:16" s="4" customFormat="1" ht="12.75" x14ac:dyDescent="0.2">
      <c r="A205" s="129"/>
      <c r="M205" s="24"/>
      <c r="N205" s="24"/>
      <c r="O205" s="24"/>
      <c r="P205" s="249"/>
    </row>
    <row r="206" spans="1:16" s="4" customFormat="1" ht="12.75" x14ac:dyDescent="0.2">
      <c r="A206" s="129"/>
      <c r="M206" s="24"/>
      <c r="N206" s="24"/>
      <c r="O206" s="24"/>
      <c r="P206" s="249"/>
    </row>
    <row r="207" spans="1:16" s="4" customFormat="1" ht="12.75" x14ac:dyDescent="0.2">
      <c r="A207" s="129"/>
      <c r="M207" s="24"/>
      <c r="N207" s="24"/>
      <c r="O207" s="24"/>
      <c r="P207" s="249"/>
    </row>
    <row r="208" spans="1:16" s="4" customFormat="1" ht="12.75" x14ac:dyDescent="0.2">
      <c r="A208" s="129"/>
      <c r="M208" s="24"/>
      <c r="N208" s="24"/>
      <c r="O208" s="24"/>
      <c r="P208" s="249"/>
    </row>
    <row r="209" spans="1:16" s="4" customFormat="1" ht="12.75" x14ac:dyDescent="0.2">
      <c r="A209" s="129"/>
      <c r="M209" s="24"/>
      <c r="N209" s="24"/>
      <c r="O209" s="24"/>
      <c r="P209" s="249"/>
    </row>
    <row r="210" spans="1:16" s="4" customFormat="1" ht="12.75" x14ac:dyDescent="0.2">
      <c r="A210" s="129"/>
      <c r="M210" s="24"/>
      <c r="N210" s="24"/>
      <c r="O210" s="24"/>
      <c r="P210" s="249"/>
    </row>
    <row r="211" spans="1:16" s="4" customFormat="1" ht="12.75" x14ac:dyDescent="0.2">
      <c r="A211" s="129"/>
      <c r="M211" s="24"/>
      <c r="N211" s="24"/>
      <c r="O211" s="24"/>
      <c r="P211" s="249"/>
    </row>
    <row r="212" spans="1:16" s="4" customFormat="1" ht="12.75" x14ac:dyDescent="0.2">
      <c r="A212" s="129"/>
      <c r="M212" s="24"/>
      <c r="N212" s="24"/>
      <c r="O212" s="24"/>
      <c r="P212" s="249"/>
    </row>
    <row r="213" spans="1:16" s="4" customFormat="1" ht="12.75" x14ac:dyDescent="0.2">
      <c r="A213" s="129"/>
      <c r="M213" s="24"/>
      <c r="N213" s="24"/>
      <c r="O213" s="24"/>
      <c r="P213" s="249"/>
    </row>
    <row r="214" spans="1:16" s="4" customFormat="1" ht="12.75" x14ac:dyDescent="0.2">
      <c r="A214" s="129"/>
      <c r="M214" s="24"/>
      <c r="N214" s="24"/>
      <c r="O214" s="24"/>
      <c r="P214" s="249"/>
    </row>
    <row r="215" spans="1:16" s="4" customFormat="1" ht="12.75" x14ac:dyDescent="0.2">
      <c r="A215" s="129"/>
      <c r="M215" s="24"/>
      <c r="N215" s="24"/>
      <c r="O215" s="24"/>
      <c r="P215" s="249"/>
    </row>
    <row r="216" spans="1:16" s="4" customFormat="1" ht="12.75" x14ac:dyDescent="0.2">
      <c r="A216" s="129"/>
      <c r="M216" s="24"/>
      <c r="N216" s="24"/>
      <c r="O216" s="24"/>
      <c r="P216" s="249"/>
    </row>
    <row r="217" spans="1:16" s="4" customFormat="1" ht="12.75" x14ac:dyDescent="0.2">
      <c r="A217" s="129"/>
      <c r="M217" s="24"/>
      <c r="N217" s="24"/>
      <c r="O217" s="24"/>
      <c r="P217" s="249"/>
    </row>
    <row r="218" spans="1:16" s="4" customFormat="1" ht="12.75" x14ac:dyDescent="0.2">
      <c r="A218" s="129"/>
      <c r="M218" s="24"/>
      <c r="N218" s="24"/>
      <c r="O218" s="24"/>
      <c r="P218" s="249"/>
    </row>
    <row r="219" spans="1:16" s="4" customFormat="1" ht="12.75" x14ac:dyDescent="0.2">
      <c r="A219" s="129"/>
      <c r="M219" s="24"/>
      <c r="N219" s="24"/>
      <c r="O219" s="24"/>
      <c r="P219" s="249"/>
    </row>
    <row r="220" spans="1:16" s="4" customFormat="1" ht="12.75" x14ac:dyDescent="0.2">
      <c r="A220" s="129"/>
      <c r="M220" s="24"/>
      <c r="N220" s="24"/>
      <c r="O220" s="24"/>
      <c r="P220" s="249"/>
    </row>
    <row r="221" spans="1:16" s="4" customFormat="1" ht="12.75" x14ac:dyDescent="0.2">
      <c r="A221" s="129"/>
      <c r="M221" s="24"/>
      <c r="N221" s="24"/>
      <c r="O221" s="24"/>
      <c r="P221" s="249"/>
    </row>
    <row r="222" spans="1:16" s="4" customFormat="1" ht="12.75" x14ac:dyDescent="0.2">
      <c r="A222" s="129"/>
      <c r="M222" s="24"/>
      <c r="N222" s="24"/>
      <c r="O222" s="24"/>
      <c r="P222" s="249"/>
    </row>
    <row r="223" spans="1:16" s="4" customFormat="1" ht="12.75" x14ac:dyDescent="0.2">
      <c r="A223" s="129"/>
      <c r="M223" s="24"/>
      <c r="N223" s="24"/>
      <c r="O223" s="24"/>
      <c r="P223" s="249"/>
    </row>
    <row r="224" spans="1:16" s="4" customFormat="1" ht="12.75" x14ac:dyDescent="0.2">
      <c r="A224" s="129"/>
      <c r="M224" s="24"/>
      <c r="N224" s="24"/>
      <c r="O224" s="24"/>
      <c r="P224" s="249"/>
    </row>
    <row r="225" spans="1:16" s="4" customFormat="1" ht="12.75" x14ac:dyDescent="0.2">
      <c r="A225" s="129"/>
      <c r="C225" s="6"/>
      <c r="M225" s="24"/>
      <c r="N225" s="24"/>
      <c r="O225" s="24"/>
      <c r="P225" s="249"/>
    </row>
    <row r="226" spans="1:16" s="4" customFormat="1" ht="12.75" x14ac:dyDescent="0.2">
      <c r="A226" s="129"/>
      <c r="C226" s="6"/>
      <c r="M226" s="24"/>
      <c r="N226" s="24"/>
      <c r="O226" s="24"/>
      <c r="P226" s="249"/>
    </row>
    <row r="227" spans="1:16" x14ac:dyDescent="0.2">
      <c r="M227" s="25"/>
      <c r="N227" s="25"/>
      <c r="O227" s="25"/>
    </row>
    <row r="228" spans="1:16" x14ac:dyDescent="0.2">
      <c r="M228" s="25"/>
      <c r="N228" s="25"/>
      <c r="O228" s="25"/>
    </row>
    <row r="229" spans="1:16" x14ac:dyDescent="0.2">
      <c r="M229" s="25"/>
      <c r="N229" s="25"/>
      <c r="O229" s="25"/>
    </row>
    <row r="230" spans="1:16" x14ac:dyDescent="0.2">
      <c r="M230" s="25"/>
      <c r="N230" s="25"/>
      <c r="O230" s="25"/>
    </row>
    <row r="231" spans="1:16" x14ac:dyDescent="0.2">
      <c r="M231" s="25"/>
      <c r="N231" s="25"/>
      <c r="O231" s="25"/>
    </row>
    <row r="232" spans="1:16" x14ac:dyDescent="0.2">
      <c r="M232" s="25"/>
      <c r="N232" s="25"/>
      <c r="O232" s="25"/>
    </row>
    <row r="233" spans="1:16" x14ac:dyDescent="0.2">
      <c r="M233" s="25"/>
      <c r="N233" s="25"/>
      <c r="O233" s="25"/>
    </row>
    <row r="234" spans="1:16" x14ac:dyDescent="0.2">
      <c r="M234" s="25"/>
      <c r="N234" s="25"/>
      <c r="O234" s="25"/>
    </row>
    <row r="235" spans="1:16" x14ac:dyDescent="0.2">
      <c r="M235" s="25"/>
      <c r="N235" s="25"/>
      <c r="O235" s="25"/>
    </row>
    <row r="236" spans="1:16" x14ac:dyDescent="0.2">
      <c r="M236" s="25"/>
      <c r="N236" s="25"/>
      <c r="O236" s="25"/>
    </row>
    <row r="237" spans="1:16" x14ac:dyDescent="0.2">
      <c r="M237" s="25"/>
      <c r="N237" s="25"/>
      <c r="O237" s="25"/>
    </row>
    <row r="238" spans="1:16" x14ac:dyDescent="0.2">
      <c r="M238" s="25"/>
      <c r="N238" s="25"/>
      <c r="O238" s="25"/>
    </row>
    <row r="239" spans="1:16" x14ac:dyDescent="0.2">
      <c r="M239" s="25"/>
      <c r="N239" s="25"/>
      <c r="O239" s="25"/>
    </row>
    <row r="240" spans="1:16" x14ac:dyDescent="0.2">
      <c r="M240" s="25"/>
      <c r="N240" s="25"/>
      <c r="O240" s="25"/>
    </row>
    <row r="241" spans="13:15" x14ac:dyDescent="0.2">
      <c r="M241" s="25"/>
      <c r="N241" s="25"/>
      <c r="O241" s="25"/>
    </row>
    <row r="242" spans="13:15" x14ac:dyDescent="0.2">
      <c r="M242" s="25"/>
      <c r="N242" s="25"/>
      <c r="O242" s="25"/>
    </row>
    <row r="243" spans="13:15" x14ac:dyDescent="0.2">
      <c r="M243" s="25"/>
      <c r="N243" s="25"/>
      <c r="O243" s="25"/>
    </row>
    <row r="244" spans="13:15" x14ac:dyDescent="0.2">
      <c r="M244" s="25"/>
      <c r="N244" s="25"/>
      <c r="O244" s="25"/>
    </row>
    <row r="245" spans="13:15" x14ac:dyDescent="0.2">
      <c r="M245" s="25"/>
      <c r="N245" s="25"/>
      <c r="O245" s="25"/>
    </row>
    <row r="246" spans="13:15" x14ac:dyDescent="0.2">
      <c r="M246" s="25"/>
      <c r="N246" s="25"/>
      <c r="O246" s="25"/>
    </row>
    <row r="247" spans="13:15" x14ac:dyDescent="0.2">
      <c r="M247" s="25"/>
      <c r="N247" s="25"/>
      <c r="O247" s="25"/>
    </row>
    <row r="248" spans="13:15" x14ac:dyDescent="0.2">
      <c r="M248" s="25"/>
      <c r="N248" s="25"/>
      <c r="O248" s="25"/>
    </row>
    <row r="249" spans="13:15" x14ac:dyDescent="0.2">
      <c r="M249" s="25"/>
      <c r="N249" s="25"/>
      <c r="O249" s="25"/>
    </row>
    <row r="250" spans="13:15" x14ac:dyDescent="0.2">
      <c r="M250" s="25"/>
      <c r="N250" s="25"/>
      <c r="O250" s="25"/>
    </row>
    <row r="251" spans="13:15" x14ac:dyDescent="0.2">
      <c r="M251" s="25"/>
      <c r="N251" s="25"/>
      <c r="O251" s="25"/>
    </row>
    <row r="252" spans="13:15" x14ac:dyDescent="0.2">
      <c r="M252" s="25"/>
      <c r="N252" s="25"/>
      <c r="O252" s="25"/>
    </row>
    <row r="253" spans="13:15" x14ac:dyDescent="0.2">
      <c r="M253" s="25"/>
      <c r="N253" s="25"/>
      <c r="O253" s="25"/>
    </row>
    <row r="254" spans="13:15" x14ac:dyDescent="0.2">
      <c r="M254" s="25"/>
      <c r="N254" s="25"/>
      <c r="O254" s="25"/>
    </row>
    <row r="255" spans="13:15" x14ac:dyDescent="0.2">
      <c r="M255" s="25"/>
      <c r="N255" s="25"/>
      <c r="O255" s="25"/>
    </row>
    <row r="256" spans="13:15" x14ac:dyDescent="0.2">
      <c r="M256" s="25"/>
      <c r="N256" s="25"/>
      <c r="O256" s="25"/>
    </row>
    <row r="257" spans="13:15" x14ac:dyDescent="0.2">
      <c r="M257" s="25"/>
      <c r="N257" s="25"/>
      <c r="O257" s="25"/>
    </row>
    <row r="258" spans="13:15" x14ac:dyDescent="0.2">
      <c r="M258" s="25"/>
      <c r="N258" s="25"/>
      <c r="O258" s="25"/>
    </row>
    <row r="259" spans="13:15" x14ac:dyDescent="0.2">
      <c r="M259" s="25"/>
      <c r="N259" s="25"/>
      <c r="O259" s="25"/>
    </row>
    <row r="260" spans="13:15" x14ac:dyDescent="0.2">
      <c r="M260" s="25"/>
      <c r="N260" s="25"/>
      <c r="O260" s="25"/>
    </row>
    <row r="261" spans="13:15" x14ac:dyDescent="0.2">
      <c r="M261" s="25"/>
      <c r="N261" s="25"/>
      <c r="O261" s="25"/>
    </row>
    <row r="262" spans="13:15" x14ac:dyDescent="0.2">
      <c r="M262" s="25"/>
      <c r="N262" s="25"/>
      <c r="O262" s="25"/>
    </row>
    <row r="263" spans="13:15" x14ac:dyDescent="0.2">
      <c r="M263" s="25"/>
      <c r="N263" s="25"/>
      <c r="O263" s="25"/>
    </row>
    <row r="264" spans="13:15" x14ac:dyDescent="0.2">
      <c r="M264" s="25"/>
      <c r="N264" s="25"/>
      <c r="O264" s="25"/>
    </row>
    <row r="265" spans="13:15" x14ac:dyDescent="0.2">
      <c r="M265" s="25"/>
      <c r="N265" s="25"/>
      <c r="O265" s="25"/>
    </row>
    <row r="266" spans="13:15" x14ac:dyDescent="0.2">
      <c r="M266" s="25"/>
      <c r="N266" s="25"/>
      <c r="O266" s="25"/>
    </row>
    <row r="267" spans="13:15" x14ac:dyDescent="0.2">
      <c r="M267" s="25"/>
      <c r="N267" s="25"/>
      <c r="O267" s="25"/>
    </row>
    <row r="268" spans="13:15" x14ac:dyDescent="0.2">
      <c r="M268" s="25"/>
      <c r="N268" s="25"/>
      <c r="O268" s="25"/>
    </row>
    <row r="269" spans="13:15" x14ac:dyDescent="0.2">
      <c r="M269" s="25"/>
      <c r="N269" s="25"/>
      <c r="O269" s="25"/>
    </row>
    <row r="270" spans="13:15" x14ac:dyDescent="0.2">
      <c r="M270" s="25"/>
      <c r="N270" s="25"/>
      <c r="O270" s="25"/>
    </row>
    <row r="271" spans="13:15" x14ac:dyDescent="0.2">
      <c r="M271" s="25"/>
      <c r="N271" s="25"/>
      <c r="O271" s="25"/>
    </row>
    <row r="272" spans="13:15" x14ac:dyDescent="0.2">
      <c r="M272" s="25"/>
      <c r="N272" s="25"/>
      <c r="O272" s="25"/>
    </row>
    <row r="273" spans="13:15" x14ac:dyDescent="0.2">
      <c r="M273" s="25"/>
      <c r="N273" s="25"/>
      <c r="O273" s="25"/>
    </row>
    <row r="274" spans="13:15" x14ac:dyDescent="0.2">
      <c r="M274" s="25"/>
      <c r="N274" s="25"/>
      <c r="O274" s="25"/>
    </row>
    <row r="275" spans="13:15" x14ac:dyDescent="0.2">
      <c r="M275" s="25"/>
      <c r="N275" s="25"/>
      <c r="O275" s="25"/>
    </row>
    <row r="276" spans="13:15" x14ac:dyDescent="0.2">
      <c r="M276" s="25"/>
      <c r="N276" s="25"/>
      <c r="O276" s="25"/>
    </row>
    <row r="277" spans="13:15" x14ac:dyDescent="0.2">
      <c r="M277" s="25"/>
      <c r="N277" s="25"/>
      <c r="O277" s="25"/>
    </row>
    <row r="278" spans="13:15" x14ac:dyDescent="0.2">
      <c r="M278" s="25"/>
      <c r="N278" s="25"/>
      <c r="O278" s="25"/>
    </row>
    <row r="279" spans="13:15" x14ac:dyDescent="0.2">
      <c r="M279" s="25"/>
      <c r="N279" s="25"/>
      <c r="O279" s="25"/>
    </row>
    <row r="280" spans="13:15" x14ac:dyDescent="0.2">
      <c r="M280" s="25"/>
      <c r="N280" s="25"/>
      <c r="O280" s="25"/>
    </row>
    <row r="281" spans="13:15" x14ac:dyDescent="0.2">
      <c r="M281" s="25"/>
      <c r="N281" s="25"/>
      <c r="O281" s="25"/>
    </row>
    <row r="282" spans="13:15" x14ac:dyDescent="0.2">
      <c r="M282" s="25"/>
      <c r="N282" s="25"/>
      <c r="O282" s="25"/>
    </row>
    <row r="283" spans="13:15" x14ac:dyDescent="0.2">
      <c r="M283" s="25"/>
      <c r="N283" s="25"/>
      <c r="O283" s="25"/>
    </row>
    <row r="284" spans="13:15" x14ac:dyDescent="0.2">
      <c r="M284" s="25"/>
      <c r="N284" s="25"/>
      <c r="O284" s="25"/>
    </row>
    <row r="285" spans="13:15" x14ac:dyDescent="0.2">
      <c r="M285" s="25"/>
      <c r="N285" s="25"/>
      <c r="O285" s="25"/>
    </row>
    <row r="286" spans="13:15" x14ac:dyDescent="0.2">
      <c r="M286" s="25"/>
      <c r="N286" s="25"/>
      <c r="O286" s="25"/>
    </row>
    <row r="287" spans="13:15" x14ac:dyDescent="0.2">
      <c r="M287" s="25"/>
      <c r="N287" s="25"/>
      <c r="O287" s="25"/>
    </row>
    <row r="288" spans="13:15" x14ac:dyDescent="0.2">
      <c r="M288" s="25"/>
      <c r="N288" s="25"/>
      <c r="O288" s="25"/>
    </row>
    <row r="289" spans="13:15" x14ac:dyDescent="0.2">
      <c r="M289" s="25"/>
      <c r="N289" s="25"/>
      <c r="O289" s="25"/>
    </row>
    <row r="290" spans="13:15" x14ac:dyDescent="0.2">
      <c r="M290" s="25"/>
      <c r="N290" s="25"/>
      <c r="O290" s="25"/>
    </row>
    <row r="291" spans="13:15" x14ac:dyDescent="0.2">
      <c r="M291" s="25"/>
      <c r="N291" s="25"/>
      <c r="O291" s="25"/>
    </row>
    <row r="292" spans="13:15" x14ac:dyDescent="0.2">
      <c r="M292" s="25"/>
      <c r="N292" s="25"/>
      <c r="O292" s="25"/>
    </row>
    <row r="293" spans="13:15" x14ac:dyDescent="0.2">
      <c r="M293" s="25"/>
      <c r="N293" s="25"/>
      <c r="O293" s="25"/>
    </row>
    <row r="294" spans="13:15" x14ac:dyDescent="0.2">
      <c r="M294" s="25"/>
      <c r="N294" s="25"/>
      <c r="O294" s="25"/>
    </row>
    <row r="295" spans="13:15" x14ac:dyDescent="0.2">
      <c r="M295" s="25"/>
      <c r="N295" s="25"/>
      <c r="O295" s="25"/>
    </row>
    <row r="296" spans="13:15" x14ac:dyDescent="0.2">
      <c r="M296" s="25"/>
      <c r="N296" s="25"/>
      <c r="O296" s="25"/>
    </row>
    <row r="297" spans="13:15" x14ac:dyDescent="0.2">
      <c r="M297" s="25"/>
      <c r="N297" s="25"/>
      <c r="O297" s="25"/>
    </row>
    <row r="298" spans="13:15" x14ac:dyDescent="0.2">
      <c r="M298" s="25"/>
      <c r="N298" s="25"/>
      <c r="O298" s="25"/>
    </row>
    <row r="299" spans="13:15" x14ac:dyDescent="0.2">
      <c r="M299" s="25"/>
      <c r="N299" s="25"/>
      <c r="O299" s="25"/>
    </row>
    <row r="300" spans="13:15" x14ac:dyDescent="0.2">
      <c r="M300" s="25"/>
      <c r="N300" s="25"/>
      <c r="O300" s="25"/>
    </row>
    <row r="301" spans="13:15" x14ac:dyDescent="0.2">
      <c r="M301" s="25"/>
      <c r="N301" s="25"/>
      <c r="O301" s="25"/>
    </row>
    <row r="302" spans="13:15" x14ac:dyDescent="0.2">
      <c r="M302" s="25"/>
      <c r="N302" s="25"/>
      <c r="O302" s="25"/>
    </row>
    <row r="303" spans="13:15" x14ac:dyDescent="0.2">
      <c r="M303" s="25"/>
      <c r="N303" s="25"/>
      <c r="O303" s="25"/>
    </row>
    <row r="304" spans="13:15" x14ac:dyDescent="0.2">
      <c r="M304" s="25"/>
      <c r="N304" s="25"/>
      <c r="O304" s="25"/>
    </row>
    <row r="305" spans="13:15" x14ac:dyDescent="0.2">
      <c r="M305" s="25"/>
      <c r="N305" s="25"/>
      <c r="O305" s="25"/>
    </row>
    <row r="306" spans="13:15" x14ac:dyDescent="0.2">
      <c r="M306" s="25"/>
      <c r="N306" s="25"/>
      <c r="O306" s="25"/>
    </row>
    <row r="307" spans="13:15" x14ac:dyDescent="0.2">
      <c r="M307" s="25"/>
      <c r="N307" s="25"/>
      <c r="O307" s="25"/>
    </row>
    <row r="308" spans="13:15" x14ac:dyDescent="0.2">
      <c r="M308" s="25"/>
      <c r="N308" s="25"/>
      <c r="O308" s="25"/>
    </row>
    <row r="309" spans="13:15" x14ac:dyDescent="0.2">
      <c r="M309" s="25"/>
      <c r="N309" s="25"/>
      <c r="O309" s="25"/>
    </row>
    <row r="310" spans="13:15" x14ac:dyDescent="0.2">
      <c r="M310" s="25"/>
      <c r="N310" s="25"/>
      <c r="O310" s="25"/>
    </row>
    <row r="311" spans="13:15" x14ac:dyDescent="0.2">
      <c r="M311" s="25"/>
      <c r="N311" s="25"/>
      <c r="O311" s="25"/>
    </row>
    <row r="312" spans="13:15" x14ac:dyDescent="0.2">
      <c r="M312" s="25"/>
      <c r="N312" s="25"/>
      <c r="O312" s="25"/>
    </row>
    <row r="313" spans="13:15" x14ac:dyDescent="0.2">
      <c r="M313" s="25"/>
      <c r="N313" s="25"/>
      <c r="O313" s="25"/>
    </row>
    <row r="314" spans="13:15" x14ac:dyDescent="0.2">
      <c r="M314" s="25"/>
      <c r="N314" s="25"/>
      <c r="O314" s="25"/>
    </row>
    <row r="315" spans="13:15" x14ac:dyDescent="0.2">
      <c r="M315" s="25"/>
      <c r="N315" s="25"/>
      <c r="O315" s="25"/>
    </row>
    <row r="316" spans="13:15" x14ac:dyDescent="0.2">
      <c r="M316" s="25"/>
      <c r="N316" s="25"/>
      <c r="O316" s="25"/>
    </row>
    <row r="317" spans="13:15" x14ac:dyDescent="0.2">
      <c r="M317" s="25"/>
      <c r="N317" s="25"/>
      <c r="O317" s="25"/>
    </row>
    <row r="318" spans="13:15" x14ac:dyDescent="0.2">
      <c r="M318" s="25"/>
      <c r="N318" s="25"/>
      <c r="O318" s="25"/>
    </row>
    <row r="319" spans="13:15" x14ac:dyDescent="0.2">
      <c r="M319" s="25"/>
      <c r="N319" s="25"/>
      <c r="O319" s="25"/>
    </row>
    <row r="320" spans="13:15" x14ac:dyDescent="0.2">
      <c r="M320" s="25"/>
      <c r="N320" s="25"/>
      <c r="O320" s="25"/>
    </row>
    <row r="321" spans="13:15" x14ac:dyDescent="0.2">
      <c r="M321" s="25"/>
      <c r="N321" s="25"/>
      <c r="O321" s="25"/>
    </row>
    <row r="322" spans="13:15" x14ac:dyDescent="0.2">
      <c r="M322" s="25"/>
      <c r="N322" s="25"/>
      <c r="O322" s="25"/>
    </row>
    <row r="323" spans="13:15" x14ac:dyDescent="0.2">
      <c r="M323" s="25"/>
      <c r="N323" s="25"/>
      <c r="O323" s="25"/>
    </row>
    <row r="324" spans="13:15" x14ac:dyDescent="0.2">
      <c r="M324" s="25"/>
      <c r="N324" s="25"/>
      <c r="O324" s="25"/>
    </row>
    <row r="325" spans="13:15" x14ac:dyDescent="0.2">
      <c r="M325" s="25"/>
      <c r="N325" s="25"/>
      <c r="O325" s="25"/>
    </row>
    <row r="326" spans="13:15" x14ac:dyDescent="0.2">
      <c r="M326" s="25"/>
      <c r="N326" s="25"/>
      <c r="O326" s="25"/>
    </row>
    <row r="327" spans="13:15" x14ac:dyDescent="0.2">
      <c r="M327" s="25"/>
      <c r="N327" s="25"/>
      <c r="O327" s="25"/>
    </row>
    <row r="328" spans="13:15" x14ac:dyDescent="0.2">
      <c r="M328" s="25"/>
      <c r="N328" s="25"/>
      <c r="O328" s="25"/>
    </row>
    <row r="329" spans="13:15" x14ac:dyDescent="0.2">
      <c r="M329" s="25"/>
      <c r="N329" s="25"/>
      <c r="O329" s="25"/>
    </row>
    <row r="330" spans="13:15" x14ac:dyDescent="0.2">
      <c r="M330" s="25"/>
      <c r="N330" s="25"/>
      <c r="O330" s="25"/>
    </row>
    <row r="331" spans="13:15" x14ac:dyDescent="0.2">
      <c r="M331" s="25"/>
      <c r="N331" s="25"/>
      <c r="O331" s="25"/>
    </row>
    <row r="332" spans="13:15" x14ac:dyDescent="0.2">
      <c r="M332" s="25"/>
      <c r="N332" s="25"/>
      <c r="O332" s="25"/>
    </row>
    <row r="333" spans="13:15" x14ac:dyDescent="0.2">
      <c r="M333" s="25"/>
      <c r="N333" s="25"/>
      <c r="O333" s="25"/>
    </row>
    <row r="334" spans="13:15" x14ac:dyDescent="0.2">
      <c r="M334" s="25"/>
      <c r="N334" s="25"/>
      <c r="O334" s="25"/>
    </row>
    <row r="335" spans="13:15" x14ac:dyDescent="0.2">
      <c r="M335" s="25"/>
      <c r="N335" s="25"/>
      <c r="O335" s="25"/>
    </row>
    <row r="336" spans="13:15" x14ac:dyDescent="0.2">
      <c r="M336" s="25"/>
      <c r="N336" s="25"/>
      <c r="O336" s="25"/>
    </row>
    <row r="337" spans="13:15" x14ac:dyDescent="0.2">
      <c r="M337" s="25"/>
      <c r="N337" s="25"/>
      <c r="O337" s="25"/>
    </row>
    <row r="338" spans="13:15" x14ac:dyDescent="0.2">
      <c r="M338" s="25"/>
      <c r="N338" s="25"/>
      <c r="O338" s="25"/>
    </row>
    <row r="339" spans="13:15" x14ac:dyDescent="0.2">
      <c r="M339" s="25"/>
      <c r="N339" s="25"/>
      <c r="O339" s="25"/>
    </row>
    <row r="340" spans="13:15" x14ac:dyDescent="0.2">
      <c r="M340" s="25"/>
      <c r="N340" s="25"/>
      <c r="O340" s="25"/>
    </row>
    <row r="341" spans="13:15" x14ac:dyDescent="0.2">
      <c r="M341" s="25"/>
      <c r="N341" s="25"/>
      <c r="O341" s="25"/>
    </row>
    <row r="342" spans="13:15" x14ac:dyDescent="0.2">
      <c r="M342" s="25"/>
      <c r="N342" s="25"/>
      <c r="O342" s="25"/>
    </row>
    <row r="343" spans="13:15" x14ac:dyDescent="0.2">
      <c r="M343" s="25"/>
      <c r="N343" s="25"/>
      <c r="O343" s="25"/>
    </row>
    <row r="344" spans="13:15" x14ac:dyDescent="0.2">
      <c r="M344" s="25"/>
      <c r="N344" s="25"/>
      <c r="O344" s="25"/>
    </row>
    <row r="345" spans="13:15" x14ac:dyDescent="0.2">
      <c r="M345" s="25"/>
      <c r="N345" s="25"/>
      <c r="O345" s="25"/>
    </row>
    <row r="346" spans="13:15" x14ac:dyDescent="0.2">
      <c r="M346" s="25"/>
      <c r="N346" s="25"/>
      <c r="O346" s="25"/>
    </row>
    <row r="347" spans="13:15" x14ac:dyDescent="0.2">
      <c r="M347" s="25"/>
      <c r="N347" s="25"/>
      <c r="O347" s="25"/>
    </row>
    <row r="348" spans="13:15" x14ac:dyDescent="0.2">
      <c r="M348" s="25"/>
      <c r="N348" s="25"/>
      <c r="O348" s="25"/>
    </row>
    <row r="349" spans="13:15" x14ac:dyDescent="0.2">
      <c r="M349" s="25"/>
      <c r="N349" s="25"/>
      <c r="O349" s="25"/>
    </row>
    <row r="350" spans="13:15" x14ac:dyDescent="0.2">
      <c r="M350" s="25"/>
      <c r="N350" s="25"/>
      <c r="O350" s="25"/>
    </row>
    <row r="351" spans="13:15" x14ac:dyDescent="0.2">
      <c r="M351" s="25"/>
      <c r="N351" s="25"/>
      <c r="O351" s="25"/>
    </row>
    <row r="352" spans="13:15" x14ac:dyDescent="0.2">
      <c r="M352" s="25"/>
      <c r="N352" s="25"/>
      <c r="O352" s="25"/>
    </row>
    <row r="353" spans="13:15" x14ac:dyDescent="0.2">
      <c r="M353" s="25"/>
      <c r="N353" s="25"/>
      <c r="O353" s="25"/>
    </row>
    <row r="354" spans="13:15" x14ac:dyDescent="0.2">
      <c r="M354" s="25"/>
      <c r="N354" s="25"/>
      <c r="O354" s="25"/>
    </row>
    <row r="355" spans="13:15" x14ac:dyDescent="0.2">
      <c r="M355" s="25"/>
      <c r="N355" s="25"/>
      <c r="O355" s="25"/>
    </row>
    <row r="356" spans="13:15" x14ac:dyDescent="0.2">
      <c r="M356" s="25"/>
      <c r="N356" s="25"/>
      <c r="O356" s="25"/>
    </row>
    <row r="357" spans="13:15" x14ac:dyDescent="0.2">
      <c r="M357" s="25"/>
      <c r="N357" s="25"/>
      <c r="O357" s="25"/>
    </row>
    <row r="358" spans="13:15" x14ac:dyDescent="0.2">
      <c r="M358" s="25"/>
      <c r="N358" s="25"/>
      <c r="O358" s="25"/>
    </row>
    <row r="359" spans="13:15" x14ac:dyDescent="0.2">
      <c r="M359" s="25"/>
      <c r="N359" s="25"/>
      <c r="O359" s="25"/>
    </row>
    <row r="360" spans="13:15" x14ac:dyDescent="0.2">
      <c r="M360" s="25"/>
      <c r="N360" s="25"/>
      <c r="O360" s="25"/>
    </row>
    <row r="361" spans="13:15" x14ac:dyDescent="0.2">
      <c r="M361" s="25"/>
      <c r="N361" s="25"/>
      <c r="O361" s="25"/>
    </row>
    <row r="362" spans="13:15" x14ac:dyDescent="0.2">
      <c r="M362" s="25"/>
      <c r="N362" s="25"/>
      <c r="O362" s="25"/>
    </row>
    <row r="363" spans="13:15" x14ac:dyDescent="0.2">
      <c r="M363" s="25"/>
      <c r="N363" s="25"/>
      <c r="O363" s="25"/>
    </row>
    <row r="364" spans="13:15" x14ac:dyDescent="0.2">
      <c r="M364" s="25"/>
      <c r="N364" s="25"/>
      <c r="O364" s="25"/>
    </row>
    <row r="365" spans="13:15" x14ac:dyDescent="0.2">
      <c r="M365" s="25"/>
      <c r="N365" s="25"/>
      <c r="O365" s="25"/>
    </row>
    <row r="366" spans="13:15" x14ac:dyDescent="0.2">
      <c r="M366" s="25"/>
      <c r="N366" s="25"/>
      <c r="O366" s="25"/>
    </row>
    <row r="367" spans="13:15" x14ac:dyDescent="0.2">
      <c r="M367" s="25"/>
      <c r="N367" s="25"/>
      <c r="O367" s="25"/>
    </row>
    <row r="368" spans="13:15" x14ac:dyDescent="0.2">
      <c r="M368" s="25"/>
      <c r="N368" s="25"/>
      <c r="O368" s="25"/>
    </row>
    <row r="369" spans="13:15" x14ac:dyDescent="0.2">
      <c r="M369" s="25"/>
      <c r="N369" s="25"/>
      <c r="O369" s="25"/>
    </row>
    <row r="370" spans="13:15" x14ac:dyDescent="0.2">
      <c r="M370" s="25"/>
      <c r="N370" s="25"/>
      <c r="O370" s="25"/>
    </row>
    <row r="371" spans="13:15" x14ac:dyDescent="0.2">
      <c r="M371" s="25"/>
      <c r="N371" s="25"/>
      <c r="O371" s="25"/>
    </row>
    <row r="372" spans="13:15" x14ac:dyDescent="0.2">
      <c r="M372" s="25"/>
      <c r="N372" s="25"/>
      <c r="O372" s="25"/>
    </row>
    <row r="373" spans="13:15" x14ac:dyDescent="0.2">
      <c r="M373" s="25"/>
      <c r="N373" s="25"/>
      <c r="O373" s="25"/>
    </row>
    <row r="374" spans="13:15" x14ac:dyDescent="0.2">
      <c r="M374" s="25"/>
      <c r="N374" s="25"/>
      <c r="O374" s="25"/>
    </row>
    <row r="375" spans="13:15" x14ac:dyDescent="0.2">
      <c r="M375" s="25"/>
      <c r="N375" s="25"/>
      <c r="O375" s="25"/>
    </row>
    <row r="376" spans="13:15" x14ac:dyDescent="0.2">
      <c r="M376" s="25"/>
      <c r="N376" s="25"/>
      <c r="O376" s="25"/>
    </row>
    <row r="377" spans="13:15" x14ac:dyDescent="0.2">
      <c r="M377" s="25"/>
      <c r="N377" s="25"/>
      <c r="O377" s="25"/>
    </row>
    <row r="378" spans="13:15" x14ac:dyDescent="0.2">
      <c r="M378" s="25"/>
      <c r="N378" s="25"/>
      <c r="O378" s="25"/>
    </row>
    <row r="379" spans="13:15" x14ac:dyDescent="0.2">
      <c r="M379" s="25"/>
      <c r="N379" s="25"/>
      <c r="O379" s="25"/>
    </row>
    <row r="380" spans="13:15" x14ac:dyDescent="0.2">
      <c r="M380" s="25"/>
      <c r="N380" s="25"/>
      <c r="O380" s="25"/>
    </row>
    <row r="381" spans="13:15" x14ac:dyDescent="0.2">
      <c r="M381" s="25"/>
      <c r="N381" s="25"/>
      <c r="O381" s="25"/>
    </row>
    <row r="382" spans="13:15" x14ac:dyDescent="0.2">
      <c r="M382" s="25"/>
      <c r="N382" s="25"/>
      <c r="O382" s="25"/>
    </row>
    <row r="383" spans="13:15" x14ac:dyDescent="0.2">
      <c r="M383" s="25"/>
      <c r="N383" s="25"/>
      <c r="O383" s="25"/>
    </row>
    <row r="384" spans="13:15" x14ac:dyDescent="0.2">
      <c r="M384" s="25"/>
      <c r="N384" s="25"/>
      <c r="O384" s="25"/>
    </row>
    <row r="385" spans="13:15" x14ac:dyDescent="0.2">
      <c r="M385" s="25"/>
      <c r="N385" s="25"/>
      <c r="O385" s="25"/>
    </row>
    <row r="386" spans="13:15" x14ac:dyDescent="0.2">
      <c r="M386" s="25"/>
      <c r="N386" s="25"/>
      <c r="O386" s="25"/>
    </row>
    <row r="387" spans="13:15" x14ac:dyDescent="0.2">
      <c r="M387" s="25"/>
      <c r="N387" s="25"/>
      <c r="O387" s="25"/>
    </row>
    <row r="388" spans="13:15" x14ac:dyDescent="0.2">
      <c r="M388" s="25"/>
      <c r="N388" s="25"/>
      <c r="O388" s="25"/>
    </row>
    <row r="389" spans="13:15" x14ac:dyDescent="0.2">
      <c r="M389" s="25"/>
      <c r="N389" s="25"/>
      <c r="O389" s="25"/>
    </row>
    <row r="390" spans="13:15" x14ac:dyDescent="0.2">
      <c r="M390" s="25"/>
      <c r="N390" s="25"/>
      <c r="O390" s="25"/>
    </row>
    <row r="391" spans="13:15" x14ac:dyDescent="0.2">
      <c r="M391" s="25"/>
      <c r="N391" s="25"/>
      <c r="O391" s="25"/>
    </row>
    <row r="392" spans="13:15" x14ac:dyDescent="0.2">
      <c r="M392" s="25"/>
      <c r="N392" s="25"/>
      <c r="O392" s="25"/>
    </row>
    <row r="393" spans="13:15" x14ac:dyDescent="0.2">
      <c r="M393" s="25"/>
      <c r="N393" s="25"/>
      <c r="O393" s="25"/>
    </row>
    <row r="394" spans="13:15" x14ac:dyDescent="0.2">
      <c r="M394" s="25"/>
      <c r="N394" s="25"/>
      <c r="O394" s="25"/>
    </row>
    <row r="395" spans="13:15" x14ac:dyDescent="0.2">
      <c r="M395" s="25"/>
      <c r="N395" s="25"/>
      <c r="O395" s="25"/>
    </row>
    <row r="396" spans="13:15" x14ac:dyDescent="0.2">
      <c r="M396" s="25"/>
      <c r="N396" s="25"/>
      <c r="O396" s="25"/>
    </row>
    <row r="397" spans="13:15" x14ac:dyDescent="0.2">
      <c r="M397" s="25"/>
      <c r="N397" s="25"/>
      <c r="O397" s="25"/>
    </row>
    <row r="398" spans="13:15" x14ac:dyDescent="0.2">
      <c r="M398" s="25"/>
      <c r="N398" s="25"/>
      <c r="O398" s="25"/>
    </row>
  </sheetData>
  <sheetProtection algorithmName="SHA-512" hashValue="umZvEJFEgarm6bsCkOCCqSdXt+KAe2reXb75anJ1Elrtb0jju1LdXcsHV2lHhD7VF6YCe9F1ftI0hc3G5gCi/Q==" saltValue="dhC2bsMrfHoXAs0aHLLeoA==" spinCount="100000" sheet="1" objects="1" scenarios="1"/>
  <mergeCells count="3">
    <mergeCell ref="A3:A4"/>
    <mergeCell ref="A180:P181"/>
    <mergeCell ref="A186:P187"/>
  </mergeCells>
  <phoneticPr fontId="0" type="noConversion"/>
  <printOptions horizontalCentered="1"/>
  <pageMargins left="0.17" right="0.16" top="0.53" bottom="0.66" header="0.5" footer="0.37"/>
  <pageSetup scale="76" fitToHeight="4" orientation="landscape" r:id="rId1"/>
  <headerFooter alignWithMargins="0">
    <oddFooter>&amp;LHawai'i DOH
Fall 2017&amp;C&amp;8Page &amp;P of &amp;N&amp;R&amp;A</oddFooter>
  </headerFooter>
  <rowBreaks count="1" manualBreakCount="1">
    <brk id="1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J171"/>
  <sheetViews>
    <sheetView zoomScale="85" zoomScaleNormal="85" workbookViewId="0">
      <pane ySplit="3165" topLeftCell="A7" activePane="bottomLeft"/>
      <selection activeCell="I16" sqref="I16"/>
      <selection pane="bottomLeft" activeCell="I16" sqref="I16"/>
    </sheetView>
  </sheetViews>
  <sheetFormatPr defaultColWidth="8.7109375" defaultRowHeight="11.25" x14ac:dyDescent="0.2"/>
  <cols>
    <col min="1" max="1" width="40.5703125" style="126" customWidth="1"/>
    <col min="2" max="2" width="11.7109375" style="341" customWidth="1"/>
    <col min="3" max="3" width="19.5703125" style="341" customWidth="1"/>
    <col min="4" max="5" width="13.5703125" style="341" customWidth="1"/>
    <col min="6" max="6" width="12.28515625" style="341" customWidth="1"/>
    <col min="7" max="7" width="13.5703125" style="341" customWidth="1"/>
    <col min="8" max="8" width="11.42578125" style="341" customWidth="1"/>
    <col min="9" max="9" width="12.5703125" style="341" customWidth="1"/>
    <col min="10" max="16384" width="8.7109375" style="126"/>
  </cols>
  <sheetData>
    <row r="1" spans="1:10" ht="47.25" x14ac:dyDescent="0.25">
      <c r="A1" s="144" t="s">
        <v>437</v>
      </c>
      <c r="B1" s="363"/>
      <c r="C1" s="363"/>
      <c r="D1" s="363"/>
      <c r="E1" s="363"/>
      <c r="F1" s="363"/>
      <c r="G1" s="363"/>
      <c r="H1" s="363"/>
      <c r="I1" s="363"/>
      <c r="J1" s="363"/>
    </row>
    <row r="2" spans="1:10" s="133" customFormat="1" ht="16.5" thickBot="1" x14ac:dyDescent="0.3">
      <c r="A2" s="144"/>
      <c r="B2" s="363"/>
      <c r="C2" s="363"/>
      <c r="D2" s="363"/>
      <c r="E2" s="363"/>
      <c r="F2" s="363"/>
      <c r="G2" s="363"/>
      <c r="H2" s="363"/>
      <c r="I2" s="363"/>
    </row>
    <row r="3" spans="1:10" s="426" customFormat="1" ht="14.1" customHeight="1" thickTop="1" thickBot="1" x14ac:dyDescent="0.25">
      <c r="A3" s="422"/>
      <c r="B3" s="369" t="s">
        <v>717</v>
      </c>
      <c r="C3" s="423"/>
      <c r="D3" s="424"/>
      <c r="E3" s="424"/>
      <c r="F3" s="425"/>
      <c r="G3" s="424"/>
      <c r="H3" s="424"/>
      <c r="I3" s="329"/>
    </row>
    <row r="4" spans="1:10" s="426" customFormat="1" ht="35.25" customHeight="1" thickTop="1" thickBot="1" x14ac:dyDescent="0.25">
      <c r="A4" s="964" t="s">
        <v>194</v>
      </c>
      <c r="B4" s="969" t="s">
        <v>718</v>
      </c>
      <c r="C4" s="374"/>
      <c r="D4" s="967" t="s">
        <v>772</v>
      </c>
      <c r="E4" s="962" t="s">
        <v>864</v>
      </c>
      <c r="F4" s="962" t="s">
        <v>310</v>
      </c>
      <c r="G4" s="375" t="s">
        <v>770</v>
      </c>
      <c r="H4" s="376"/>
      <c r="I4" s="377" t="s">
        <v>319</v>
      </c>
    </row>
    <row r="5" spans="1:10" s="426" customFormat="1" ht="48" customHeight="1" x14ac:dyDescent="0.2">
      <c r="A5" s="964"/>
      <c r="B5" s="970"/>
      <c r="C5" s="378"/>
      <c r="D5" s="968"/>
      <c r="E5" s="963"/>
      <c r="F5" s="963"/>
      <c r="G5" s="379" t="s">
        <v>517</v>
      </c>
      <c r="H5" s="380" t="s">
        <v>476</v>
      </c>
      <c r="I5" s="381" t="s">
        <v>51</v>
      </c>
    </row>
    <row r="6" spans="1:10" s="426" customFormat="1" ht="12" thickBot="1" x14ac:dyDescent="0.25">
      <c r="A6" s="972"/>
      <c r="B6" s="971"/>
      <c r="C6" s="382" t="s">
        <v>429</v>
      </c>
      <c r="D6" s="383" t="s">
        <v>713</v>
      </c>
      <c r="E6" s="384" t="s">
        <v>714</v>
      </c>
      <c r="F6" s="385" t="s">
        <v>712</v>
      </c>
      <c r="G6" s="386" t="s">
        <v>408</v>
      </c>
      <c r="H6" s="387" t="s">
        <v>715</v>
      </c>
      <c r="I6" s="388" t="s">
        <v>833</v>
      </c>
    </row>
    <row r="7" spans="1:10" s="366" customFormat="1" ht="11.25" customHeight="1" x14ac:dyDescent="0.2">
      <c r="A7" s="138" t="s">
        <v>477</v>
      </c>
      <c r="B7" s="389">
        <v>118.02725999999998</v>
      </c>
      <c r="C7" s="390" t="s">
        <v>572</v>
      </c>
      <c r="D7" s="427">
        <v>1000</v>
      </c>
      <c r="E7" s="389" t="s">
        <v>830</v>
      </c>
      <c r="F7" s="389" t="s">
        <v>816</v>
      </c>
      <c r="G7" s="427">
        <v>655.66366759501079</v>
      </c>
      <c r="H7" s="393">
        <v>118.02725999999998</v>
      </c>
      <c r="I7" s="394">
        <v>167.11985200000001</v>
      </c>
    </row>
    <row r="8" spans="1:10" s="366" customFormat="1" ht="11.25" customHeight="1" x14ac:dyDescent="0.2">
      <c r="A8" s="111" t="s">
        <v>478</v>
      </c>
      <c r="B8" s="395">
        <v>127.20004500000002</v>
      </c>
      <c r="C8" s="396" t="s">
        <v>1025</v>
      </c>
      <c r="D8" s="429">
        <v>500</v>
      </c>
      <c r="E8" s="395" t="s">
        <v>830</v>
      </c>
      <c r="F8" s="395" t="s">
        <v>816</v>
      </c>
      <c r="G8" s="429">
        <v>339.48905290891071</v>
      </c>
      <c r="H8" s="264" t="s">
        <v>1026</v>
      </c>
      <c r="I8" s="399">
        <v>127.20004500000002</v>
      </c>
    </row>
    <row r="9" spans="1:10" s="366" customFormat="1" ht="11.25" customHeight="1" x14ac:dyDescent="0.2">
      <c r="A9" s="111" t="s">
        <v>479</v>
      </c>
      <c r="B9" s="395">
        <v>10.105095</v>
      </c>
      <c r="C9" s="396" t="s">
        <v>1025</v>
      </c>
      <c r="D9" s="429">
        <v>500</v>
      </c>
      <c r="E9" s="395" t="s">
        <v>830</v>
      </c>
      <c r="F9" s="395" t="s">
        <v>816</v>
      </c>
      <c r="G9" s="429">
        <v>12169.003850047891</v>
      </c>
      <c r="H9" s="264">
        <v>13820.076342857144</v>
      </c>
      <c r="I9" s="399">
        <v>10.105095</v>
      </c>
    </row>
    <row r="10" spans="1:10" s="366" customFormat="1" ht="11.25" customHeight="1" x14ac:dyDescent="0.2">
      <c r="A10" s="111" t="s">
        <v>480</v>
      </c>
      <c r="B10" s="395">
        <v>3.910714285714286</v>
      </c>
      <c r="C10" s="396" t="s">
        <v>573</v>
      </c>
      <c r="D10" s="429">
        <v>1000</v>
      </c>
      <c r="E10" s="395" t="s">
        <v>830</v>
      </c>
      <c r="F10" s="395" t="s">
        <v>816</v>
      </c>
      <c r="G10" s="429">
        <v>3.910714285714286</v>
      </c>
      <c r="H10" s="264" t="s">
        <v>816</v>
      </c>
      <c r="I10" s="399">
        <v>17.700271040400004</v>
      </c>
    </row>
    <row r="11" spans="1:10" s="366" customFormat="1" ht="11.25" customHeight="1" x14ac:dyDescent="0.2">
      <c r="A11" s="111" t="s">
        <v>133</v>
      </c>
      <c r="B11" s="395">
        <v>113.78462320028632</v>
      </c>
      <c r="C11" s="396" t="s">
        <v>573</v>
      </c>
      <c r="D11" s="429">
        <v>500</v>
      </c>
      <c r="E11" s="395" t="s">
        <v>830</v>
      </c>
      <c r="F11" s="395" t="s">
        <v>816</v>
      </c>
      <c r="G11" s="429">
        <v>113.78462320028632</v>
      </c>
      <c r="H11" s="264" t="s">
        <v>816</v>
      </c>
      <c r="I11" s="399">
        <v>127.94618681423999</v>
      </c>
    </row>
    <row r="12" spans="1:10" s="366" customFormat="1" ht="11.25" customHeight="1" x14ac:dyDescent="0.2">
      <c r="A12" s="134" t="s">
        <v>134</v>
      </c>
      <c r="B12" s="395">
        <v>7.51648003277296</v>
      </c>
      <c r="C12" s="396" t="s">
        <v>1025</v>
      </c>
      <c r="D12" s="429">
        <v>500</v>
      </c>
      <c r="E12" s="395" t="s">
        <v>830</v>
      </c>
      <c r="F12" s="395" t="s">
        <v>816</v>
      </c>
      <c r="G12" s="429">
        <v>30.846521512420448</v>
      </c>
      <c r="H12" s="264" t="s">
        <v>816</v>
      </c>
      <c r="I12" s="399">
        <v>7.51648003277296</v>
      </c>
    </row>
    <row r="13" spans="1:10" s="366" customFormat="1" ht="11.25" customHeight="1" x14ac:dyDescent="0.2">
      <c r="A13" s="134" t="s">
        <v>68</v>
      </c>
      <c r="B13" s="395">
        <v>4.6038440200734376</v>
      </c>
      <c r="C13" s="396" t="s">
        <v>1025</v>
      </c>
      <c r="D13" s="429">
        <v>500</v>
      </c>
      <c r="E13" s="395" t="s">
        <v>830</v>
      </c>
      <c r="F13" s="395" t="s">
        <v>816</v>
      </c>
      <c r="G13" s="429">
        <v>30.631516977623185</v>
      </c>
      <c r="H13" s="264" t="s">
        <v>816</v>
      </c>
      <c r="I13" s="399">
        <v>4.6038440200734376</v>
      </c>
    </row>
    <row r="14" spans="1:10" s="366" customFormat="1" ht="11.25" customHeight="1" x14ac:dyDescent="0.2">
      <c r="A14" s="111" t="s">
        <v>481</v>
      </c>
      <c r="B14" s="395">
        <v>4.2251984613333331</v>
      </c>
      <c r="C14" s="396" t="s">
        <v>572</v>
      </c>
      <c r="D14" s="429">
        <v>500</v>
      </c>
      <c r="E14" s="395" t="s">
        <v>830</v>
      </c>
      <c r="F14" s="395" t="s">
        <v>816</v>
      </c>
      <c r="G14" s="429">
        <v>3497.7347371954179</v>
      </c>
      <c r="H14" s="264">
        <v>4.2251984613333331</v>
      </c>
      <c r="I14" s="399">
        <v>4.2251987225786163</v>
      </c>
    </row>
    <row r="15" spans="1:10" s="366" customFormat="1" ht="11.25" customHeight="1" x14ac:dyDescent="0.2">
      <c r="A15" s="111" t="s">
        <v>482</v>
      </c>
      <c r="B15" s="395">
        <v>6.2571428571428571</v>
      </c>
      <c r="C15" s="396" t="s">
        <v>573</v>
      </c>
      <c r="D15" s="429">
        <v>1000</v>
      </c>
      <c r="E15" s="395" t="s">
        <v>830</v>
      </c>
      <c r="F15" s="395">
        <v>2.4</v>
      </c>
      <c r="G15" s="429">
        <v>6.2571428571428571</v>
      </c>
      <c r="H15" s="264" t="s">
        <v>816</v>
      </c>
      <c r="I15" s="399" t="s">
        <v>1027</v>
      </c>
    </row>
    <row r="16" spans="1:10" s="366" customFormat="1" ht="11.25" customHeight="1" x14ac:dyDescent="0.2">
      <c r="A16" s="111" t="s">
        <v>584</v>
      </c>
      <c r="B16" s="395">
        <v>24</v>
      </c>
      <c r="C16" s="396" t="s">
        <v>310</v>
      </c>
      <c r="D16" s="429">
        <v>1000</v>
      </c>
      <c r="E16" s="395" t="s">
        <v>830</v>
      </c>
      <c r="F16" s="395">
        <v>24</v>
      </c>
      <c r="G16" s="429">
        <v>23</v>
      </c>
      <c r="H16" s="264" t="s">
        <v>816</v>
      </c>
      <c r="I16" s="399" t="s">
        <v>1027</v>
      </c>
    </row>
    <row r="17" spans="1:9" s="366" customFormat="1" ht="11.25" customHeight="1" x14ac:dyDescent="0.2">
      <c r="A17" s="111" t="s">
        <v>69</v>
      </c>
      <c r="B17" s="395">
        <v>2.2732603019174396</v>
      </c>
      <c r="C17" s="396" t="s">
        <v>573</v>
      </c>
      <c r="D17" s="429">
        <v>500</v>
      </c>
      <c r="E17" s="395" t="s">
        <v>830</v>
      </c>
      <c r="F17" s="395" t="s">
        <v>816</v>
      </c>
      <c r="G17" s="429">
        <v>2.2732603019174396</v>
      </c>
      <c r="H17" s="264" t="s">
        <v>816</v>
      </c>
      <c r="I17" s="399">
        <v>12.298114915944003</v>
      </c>
    </row>
    <row r="18" spans="1:9" s="366" customFormat="1" ht="11.25" customHeight="1" x14ac:dyDescent="0.2">
      <c r="A18" s="111" t="s">
        <v>585</v>
      </c>
      <c r="B18" s="395">
        <v>1000</v>
      </c>
      <c r="C18" s="396" t="s">
        <v>1028</v>
      </c>
      <c r="D18" s="429">
        <v>1000</v>
      </c>
      <c r="E18" s="395" t="s">
        <v>830</v>
      </c>
      <c r="F18" s="395">
        <v>690</v>
      </c>
      <c r="G18" s="429">
        <v>3061.0483042137716</v>
      </c>
      <c r="H18" s="264" t="s">
        <v>816</v>
      </c>
      <c r="I18" s="399" t="s">
        <v>1027</v>
      </c>
    </row>
    <row r="19" spans="1:9" s="366" customFormat="1" ht="11.25" customHeight="1" x14ac:dyDescent="0.2">
      <c r="A19" s="111" t="s">
        <v>964</v>
      </c>
      <c r="B19" s="395">
        <v>0.15626576008568144</v>
      </c>
      <c r="C19" s="396" t="s">
        <v>1025</v>
      </c>
      <c r="D19" s="429">
        <v>1000</v>
      </c>
      <c r="E19" s="395" t="s">
        <v>830</v>
      </c>
      <c r="F19" s="395" t="s">
        <v>816</v>
      </c>
      <c r="G19" s="429">
        <v>632.13679555714634</v>
      </c>
      <c r="H19" s="264" t="s">
        <v>816</v>
      </c>
      <c r="I19" s="399">
        <v>0.15626576008568144</v>
      </c>
    </row>
    <row r="20" spans="1:9" s="366" customFormat="1" ht="11.25" customHeight="1" x14ac:dyDescent="0.2">
      <c r="A20" s="111" t="s">
        <v>586</v>
      </c>
      <c r="B20" s="395">
        <v>0.76939408284023669</v>
      </c>
      <c r="C20" s="396" t="s">
        <v>572</v>
      </c>
      <c r="D20" s="429">
        <v>500</v>
      </c>
      <c r="E20" s="395" t="s">
        <v>830</v>
      </c>
      <c r="F20" s="395" t="s">
        <v>816</v>
      </c>
      <c r="G20" s="429">
        <v>1.2018127077135361</v>
      </c>
      <c r="H20" s="264">
        <v>0.76939408284023669</v>
      </c>
      <c r="I20" s="399">
        <v>101.42064000000001</v>
      </c>
    </row>
    <row r="21" spans="1:9" s="366" customFormat="1" ht="11.25" customHeight="1" x14ac:dyDescent="0.2">
      <c r="A21" s="111" t="s">
        <v>587</v>
      </c>
      <c r="B21" s="395">
        <v>11.131115733318255</v>
      </c>
      <c r="C21" s="396" t="s">
        <v>573</v>
      </c>
      <c r="D21" s="429">
        <v>500</v>
      </c>
      <c r="E21" s="395" t="s">
        <v>830</v>
      </c>
      <c r="F21" s="395" t="s">
        <v>816</v>
      </c>
      <c r="G21" s="429">
        <v>11.131115733318255</v>
      </c>
      <c r="H21" s="264" t="s">
        <v>816</v>
      </c>
      <c r="I21" s="399">
        <v>138.01773007480003</v>
      </c>
    </row>
    <row r="22" spans="1:9" s="366" customFormat="1" ht="11.25" customHeight="1" x14ac:dyDescent="0.2">
      <c r="A22" s="111" t="s">
        <v>588</v>
      </c>
      <c r="B22" s="395">
        <v>3.5639370920589939</v>
      </c>
      <c r="C22" s="396" t="s">
        <v>573</v>
      </c>
      <c r="D22" s="429">
        <v>500</v>
      </c>
      <c r="E22" s="395" t="s">
        <v>830</v>
      </c>
      <c r="F22" s="395" t="s">
        <v>816</v>
      </c>
      <c r="G22" s="429">
        <v>3.5639370920589939</v>
      </c>
      <c r="H22" s="264" t="s">
        <v>816</v>
      </c>
      <c r="I22" s="399">
        <v>78.006722284176007</v>
      </c>
    </row>
    <row r="23" spans="1:9" s="366" customFormat="1" ht="11.25" customHeight="1" x14ac:dyDescent="0.2">
      <c r="A23" s="111" t="s">
        <v>589</v>
      </c>
      <c r="B23" s="395">
        <v>11.285807709958021</v>
      </c>
      <c r="C23" s="396" t="s">
        <v>573</v>
      </c>
      <c r="D23" s="429">
        <v>500</v>
      </c>
      <c r="E23" s="395" t="s">
        <v>830</v>
      </c>
      <c r="F23" s="395" t="s">
        <v>816</v>
      </c>
      <c r="G23" s="429">
        <v>11.285807709958021</v>
      </c>
      <c r="H23" s="264" t="s">
        <v>816</v>
      </c>
      <c r="I23" s="399">
        <v>74.625303072465002</v>
      </c>
    </row>
    <row r="24" spans="1:9" s="366" customFormat="1" ht="11.25" customHeight="1" x14ac:dyDescent="0.2">
      <c r="A24" s="111" t="s">
        <v>590</v>
      </c>
      <c r="B24" s="395">
        <v>34.528000116195038</v>
      </c>
      <c r="C24" s="396" t="s">
        <v>1025</v>
      </c>
      <c r="D24" s="429">
        <v>500</v>
      </c>
      <c r="E24" s="395" t="s">
        <v>830</v>
      </c>
      <c r="F24" s="395" t="s">
        <v>816</v>
      </c>
      <c r="G24" s="429">
        <v>478.19569558367709</v>
      </c>
      <c r="H24" s="264" t="s">
        <v>816</v>
      </c>
      <c r="I24" s="399">
        <v>34.528000116195038</v>
      </c>
    </row>
    <row r="25" spans="1:9" s="366" customFormat="1" ht="11.25" customHeight="1" x14ac:dyDescent="0.2">
      <c r="A25" s="111" t="s">
        <v>591</v>
      </c>
      <c r="B25" s="395">
        <v>39.003361440024008</v>
      </c>
      <c r="C25" s="396" t="s">
        <v>1025</v>
      </c>
      <c r="D25" s="429">
        <v>500</v>
      </c>
      <c r="E25" s="395" t="s">
        <v>830</v>
      </c>
      <c r="F25" s="395" t="s">
        <v>816</v>
      </c>
      <c r="G25" s="429">
        <v>112.85807709958023</v>
      </c>
      <c r="H25" s="264" t="s">
        <v>816</v>
      </c>
      <c r="I25" s="399">
        <v>39.003361440024008</v>
      </c>
    </row>
    <row r="26" spans="1:9" s="366" customFormat="1" ht="11.25" customHeight="1" x14ac:dyDescent="0.2">
      <c r="A26" s="111" t="s">
        <v>100</v>
      </c>
      <c r="B26" s="395">
        <v>31.114129015408725</v>
      </c>
      <c r="C26" s="396" t="s">
        <v>573</v>
      </c>
      <c r="D26" s="429">
        <v>1000</v>
      </c>
      <c r="E26" s="395" t="s">
        <v>830</v>
      </c>
      <c r="F26" s="395">
        <v>3</v>
      </c>
      <c r="G26" s="429">
        <v>31.114129015408725</v>
      </c>
      <c r="H26" s="264" t="s">
        <v>816</v>
      </c>
      <c r="I26" s="399" t="s">
        <v>1027</v>
      </c>
    </row>
    <row r="27" spans="1:9" s="366" customFormat="1" ht="11.25" customHeight="1" x14ac:dyDescent="0.2">
      <c r="A27" s="111" t="s">
        <v>195</v>
      </c>
      <c r="B27" s="395">
        <v>10.157103856679932</v>
      </c>
      <c r="C27" s="396" t="s">
        <v>573</v>
      </c>
      <c r="D27" s="429">
        <v>500</v>
      </c>
      <c r="E27" s="395" t="s">
        <v>830</v>
      </c>
      <c r="F27" s="395" t="s">
        <v>816</v>
      </c>
      <c r="G27" s="429">
        <v>10.157103856679932</v>
      </c>
      <c r="H27" s="264" t="s">
        <v>1026</v>
      </c>
      <c r="I27" s="399">
        <v>230.95592832704406</v>
      </c>
    </row>
    <row r="28" spans="1:9" s="366" customFormat="1" ht="11.25" customHeight="1" x14ac:dyDescent="0.2">
      <c r="A28" s="111" t="s">
        <v>101</v>
      </c>
      <c r="B28" s="395">
        <v>7.8962365734984701E-3</v>
      </c>
      <c r="C28" s="396" t="s">
        <v>572</v>
      </c>
      <c r="D28" s="429">
        <v>500</v>
      </c>
      <c r="E28" s="395" t="s">
        <v>830</v>
      </c>
      <c r="F28" s="395" t="s">
        <v>816</v>
      </c>
      <c r="G28" s="429">
        <v>0.23842763078674306</v>
      </c>
      <c r="H28" s="264">
        <v>7.8962365734984701E-3</v>
      </c>
      <c r="I28" s="399">
        <v>0.95774348880303517</v>
      </c>
    </row>
    <row r="29" spans="1:9" s="366" customFormat="1" ht="11.25" customHeight="1" x14ac:dyDescent="0.2">
      <c r="A29" s="353" t="s">
        <v>927</v>
      </c>
      <c r="B29" s="395">
        <v>4.0411040595122452E-3</v>
      </c>
      <c r="C29" s="396" t="s">
        <v>1025</v>
      </c>
      <c r="D29" s="429">
        <v>500</v>
      </c>
      <c r="E29" s="395" t="s">
        <v>830</v>
      </c>
      <c r="F29" s="395" t="s">
        <v>816</v>
      </c>
      <c r="G29" s="429">
        <v>3.7245820040701219</v>
      </c>
      <c r="H29" s="264" t="s">
        <v>1026</v>
      </c>
      <c r="I29" s="399">
        <v>4.0411040595122452E-3</v>
      </c>
    </row>
    <row r="30" spans="1:9" s="366" customFormat="1" ht="11.25" customHeight="1" x14ac:dyDescent="0.2">
      <c r="A30" s="111" t="s">
        <v>102</v>
      </c>
      <c r="B30" s="395">
        <v>37.34554262742413</v>
      </c>
      <c r="C30" s="396" t="s">
        <v>573</v>
      </c>
      <c r="D30" s="429">
        <v>500</v>
      </c>
      <c r="E30" s="395" t="s">
        <v>830</v>
      </c>
      <c r="F30" s="395" t="s">
        <v>816</v>
      </c>
      <c r="G30" s="429">
        <v>37.34554262742413</v>
      </c>
      <c r="H30" s="264" t="s">
        <v>816</v>
      </c>
      <c r="I30" s="399">
        <v>536.04724524903008</v>
      </c>
    </row>
    <row r="31" spans="1:9" s="366" customFormat="1" ht="11.25" customHeight="1" x14ac:dyDescent="0.2">
      <c r="A31" s="111" t="s">
        <v>103</v>
      </c>
      <c r="B31" s="395">
        <v>1000</v>
      </c>
      <c r="C31" s="396" t="s">
        <v>1028</v>
      </c>
      <c r="D31" s="429">
        <v>1000</v>
      </c>
      <c r="E31" s="395" t="s">
        <v>830</v>
      </c>
      <c r="F31" s="395" t="s">
        <v>816</v>
      </c>
      <c r="G31" s="429">
        <v>3126.8470643815126</v>
      </c>
      <c r="H31" s="264" t="s">
        <v>816</v>
      </c>
      <c r="I31" s="399" t="s">
        <v>1027</v>
      </c>
    </row>
    <row r="32" spans="1:9" s="366" customFormat="1" ht="11.25" customHeight="1" x14ac:dyDescent="0.2">
      <c r="A32" s="111" t="s">
        <v>104</v>
      </c>
      <c r="B32" s="395">
        <v>1.6219659043659043E-2</v>
      </c>
      <c r="C32" s="396" t="s">
        <v>572</v>
      </c>
      <c r="D32" s="429">
        <v>932.0059079245284</v>
      </c>
      <c r="E32" s="395" t="s">
        <v>830</v>
      </c>
      <c r="F32" s="395" t="s">
        <v>816</v>
      </c>
      <c r="G32" s="429">
        <v>0.31751238306685059</v>
      </c>
      <c r="H32" s="264">
        <v>1.6219659043659043E-2</v>
      </c>
      <c r="I32" s="399">
        <v>2.1063063003537699</v>
      </c>
    </row>
    <row r="33" spans="1:9" s="366" customFormat="1" ht="11.25" customHeight="1" x14ac:dyDescent="0.2">
      <c r="A33" s="111" t="s">
        <v>105</v>
      </c>
      <c r="B33" s="395">
        <v>9.4972900000000013</v>
      </c>
      <c r="C33" s="396" t="s">
        <v>1025</v>
      </c>
      <c r="D33" s="429">
        <v>500</v>
      </c>
      <c r="E33" s="395" t="s">
        <v>830</v>
      </c>
      <c r="F33" s="395" t="s">
        <v>816</v>
      </c>
      <c r="G33" s="429">
        <v>20.335256675423288</v>
      </c>
      <c r="H33" s="264" t="s">
        <v>816</v>
      </c>
      <c r="I33" s="399">
        <v>9.4972900000000013</v>
      </c>
    </row>
    <row r="34" spans="1:9" s="366" customFormat="1" ht="11.25" customHeight="1" x14ac:dyDescent="0.2">
      <c r="A34" s="111" t="s">
        <v>106</v>
      </c>
      <c r="B34" s="395">
        <v>0.22290445714285717</v>
      </c>
      <c r="C34" s="396" t="s">
        <v>572</v>
      </c>
      <c r="D34" s="429">
        <v>500</v>
      </c>
      <c r="E34" s="395" t="s">
        <v>830</v>
      </c>
      <c r="F34" s="395" t="s">
        <v>816</v>
      </c>
      <c r="G34" s="429">
        <v>1.4804696915468301</v>
      </c>
      <c r="H34" s="264">
        <v>0.22290445714285717</v>
      </c>
      <c r="I34" s="399">
        <v>1.8052135599999999</v>
      </c>
    </row>
    <row r="35" spans="1:9" s="366" customFormat="1" ht="11.25" customHeight="1" x14ac:dyDescent="0.2">
      <c r="A35" s="111" t="s">
        <v>107</v>
      </c>
      <c r="B35" s="395">
        <v>14.215161571366792</v>
      </c>
      <c r="C35" s="396" t="s">
        <v>573</v>
      </c>
      <c r="D35" s="429">
        <v>1000</v>
      </c>
      <c r="E35" s="395" t="s">
        <v>830</v>
      </c>
      <c r="F35" s="395">
        <v>2.2999999999999998</v>
      </c>
      <c r="G35" s="429">
        <v>14.215161571366792</v>
      </c>
      <c r="H35" s="264" t="s">
        <v>816</v>
      </c>
      <c r="I35" s="399" t="s">
        <v>1027</v>
      </c>
    </row>
    <row r="36" spans="1:9" s="366" customFormat="1" ht="11.25" customHeight="1" x14ac:dyDescent="0.2">
      <c r="A36" s="111" t="s">
        <v>108</v>
      </c>
      <c r="B36" s="395">
        <v>0.10002123076923075</v>
      </c>
      <c r="C36" s="396" t="s">
        <v>572</v>
      </c>
      <c r="D36" s="429">
        <v>453.26214201257858</v>
      </c>
      <c r="E36" s="395" t="s">
        <v>830</v>
      </c>
      <c r="F36" s="395" t="s">
        <v>816</v>
      </c>
      <c r="G36" s="429">
        <v>0.71011514254445907</v>
      </c>
      <c r="H36" s="264">
        <v>0.10002123076923075</v>
      </c>
      <c r="I36" s="399">
        <v>19.879806548616237</v>
      </c>
    </row>
    <row r="37" spans="1:9" s="366" customFormat="1" ht="11.25" customHeight="1" x14ac:dyDescent="0.2">
      <c r="A37" s="111" t="s">
        <v>524</v>
      </c>
      <c r="B37" s="395">
        <v>16.627770348612255</v>
      </c>
      <c r="C37" s="396" t="s">
        <v>573</v>
      </c>
      <c r="D37" s="429">
        <v>1000</v>
      </c>
      <c r="E37" s="395" t="s">
        <v>830</v>
      </c>
      <c r="F37" s="395" t="s">
        <v>816</v>
      </c>
      <c r="G37" s="429">
        <v>16.627770348612255</v>
      </c>
      <c r="H37" s="264" t="s">
        <v>816</v>
      </c>
      <c r="I37" s="399">
        <v>22.699061202515725</v>
      </c>
    </row>
    <row r="38" spans="1:9" s="366" customFormat="1" ht="11.25" customHeight="1" x14ac:dyDescent="0.2">
      <c r="A38" s="111" t="s">
        <v>109</v>
      </c>
      <c r="B38" s="395">
        <v>2.6142493472050554</v>
      </c>
      <c r="C38" s="396" t="s">
        <v>573</v>
      </c>
      <c r="D38" s="429">
        <v>1000</v>
      </c>
      <c r="E38" s="395" t="s">
        <v>830</v>
      </c>
      <c r="F38" s="395" t="s">
        <v>816</v>
      </c>
      <c r="G38" s="429">
        <v>2.6142493472050554</v>
      </c>
      <c r="H38" s="264" t="s">
        <v>816</v>
      </c>
      <c r="I38" s="399">
        <v>8.5904826156000027</v>
      </c>
    </row>
    <row r="39" spans="1:9" s="366" customFormat="1" ht="11.25" customHeight="1" x14ac:dyDescent="0.2">
      <c r="A39" s="111" t="s">
        <v>110</v>
      </c>
      <c r="B39" s="395">
        <v>2.229044571428572</v>
      </c>
      <c r="C39" s="396" t="s">
        <v>572</v>
      </c>
      <c r="D39" s="429">
        <v>500</v>
      </c>
      <c r="E39" s="395" t="s">
        <v>830</v>
      </c>
      <c r="F39" s="395" t="s">
        <v>816</v>
      </c>
      <c r="G39" s="429">
        <v>58.735856754033783</v>
      </c>
      <c r="H39" s="264">
        <v>2.229044571428572</v>
      </c>
      <c r="I39" s="399">
        <v>12.775202000000002</v>
      </c>
    </row>
    <row r="40" spans="1:9" s="366" customFormat="1" ht="11.25" customHeight="1" x14ac:dyDescent="0.2">
      <c r="A40" s="111" t="s">
        <v>669</v>
      </c>
      <c r="B40" s="395">
        <v>11.501468800000001</v>
      </c>
      <c r="C40" s="396" t="s">
        <v>1025</v>
      </c>
      <c r="D40" s="429">
        <v>500</v>
      </c>
      <c r="E40" s="395" t="s">
        <v>830</v>
      </c>
      <c r="F40" s="395" t="s">
        <v>816</v>
      </c>
      <c r="G40" s="429">
        <v>2117.4658377358492</v>
      </c>
      <c r="H40" s="264">
        <v>445.80891428571431</v>
      </c>
      <c r="I40" s="399">
        <v>11.501468800000001</v>
      </c>
    </row>
    <row r="41" spans="1:9" ht="11.25" customHeight="1" x14ac:dyDescent="0.2">
      <c r="A41" s="356" t="s">
        <v>111</v>
      </c>
      <c r="B41" s="395">
        <v>2.6092494983277589E-2</v>
      </c>
      <c r="C41" s="396" t="s">
        <v>572</v>
      </c>
      <c r="D41" s="429">
        <v>500</v>
      </c>
      <c r="E41" s="395" t="s">
        <v>830</v>
      </c>
      <c r="F41" s="395" t="s">
        <v>816</v>
      </c>
      <c r="G41" s="429">
        <v>0.34283322379966413</v>
      </c>
      <c r="H41" s="264">
        <v>2.6092494983277589E-2</v>
      </c>
      <c r="I41" s="399">
        <v>3.0595261596575343</v>
      </c>
    </row>
    <row r="42" spans="1:9" ht="11.25" customHeight="1" x14ac:dyDescent="0.2">
      <c r="A42" s="353" t="s">
        <v>670</v>
      </c>
      <c r="B42" s="395">
        <v>4.012280228571429</v>
      </c>
      <c r="C42" s="396" t="s">
        <v>572</v>
      </c>
      <c r="D42" s="429">
        <v>100</v>
      </c>
      <c r="E42" s="395" t="s">
        <v>830</v>
      </c>
      <c r="F42" s="395" t="s">
        <v>816</v>
      </c>
      <c r="G42" s="429">
        <v>24.383473244162705</v>
      </c>
      <c r="H42" s="264">
        <v>4.012280228571429</v>
      </c>
      <c r="I42" s="399">
        <v>10.665197382857142</v>
      </c>
    </row>
    <row r="43" spans="1:9" ht="11.25" customHeight="1" x14ac:dyDescent="0.2">
      <c r="A43" s="353" t="s">
        <v>112</v>
      </c>
      <c r="B43" s="395">
        <v>0.1160572986</v>
      </c>
      <c r="C43" s="396" t="s">
        <v>1025</v>
      </c>
      <c r="D43" s="429">
        <v>100</v>
      </c>
      <c r="E43" s="395" t="s">
        <v>830</v>
      </c>
      <c r="F43" s="395" t="s">
        <v>816</v>
      </c>
      <c r="G43" s="429">
        <v>69.558962317676844</v>
      </c>
      <c r="H43" s="264">
        <v>41.778213070056985</v>
      </c>
      <c r="I43" s="399">
        <v>0.1160572986</v>
      </c>
    </row>
    <row r="44" spans="1:9" ht="11.25" customHeight="1" x14ac:dyDescent="0.2">
      <c r="A44" s="353" t="s">
        <v>522</v>
      </c>
      <c r="B44" s="395">
        <v>1145</v>
      </c>
      <c r="C44" s="396" t="s">
        <v>310</v>
      </c>
      <c r="D44" s="429" t="s">
        <v>292</v>
      </c>
      <c r="E44" s="395" t="s">
        <v>830</v>
      </c>
      <c r="F44" s="395">
        <v>1145</v>
      </c>
      <c r="G44" s="429" t="s">
        <v>816</v>
      </c>
      <c r="H44" s="264" t="s">
        <v>816</v>
      </c>
      <c r="I44" s="399" t="s">
        <v>1027</v>
      </c>
    </row>
    <row r="45" spans="1:9" ht="11.25" customHeight="1" x14ac:dyDescent="0.2">
      <c r="A45" s="353" t="s">
        <v>667</v>
      </c>
      <c r="B45" s="395">
        <v>1000</v>
      </c>
      <c r="C45" s="396" t="s">
        <v>1028</v>
      </c>
      <c r="D45" s="429">
        <v>1000</v>
      </c>
      <c r="E45" s="395" t="s">
        <v>830</v>
      </c>
      <c r="F45" s="395" t="s">
        <v>816</v>
      </c>
      <c r="G45" s="429">
        <v>23464.285714285717</v>
      </c>
      <c r="H45" s="264" t="s">
        <v>816</v>
      </c>
      <c r="I45" s="399" t="s">
        <v>1027</v>
      </c>
    </row>
    <row r="46" spans="1:9" ht="11.25" customHeight="1" x14ac:dyDescent="0.2">
      <c r="A46" s="353" t="s">
        <v>668</v>
      </c>
      <c r="B46" s="395">
        <v>29.632417484956957</v>
      </c>
      <c r="C46" s="396" t="s">
        <v>573</v>
      </c>
      <c r="D46" s="429">
        <v>1000</v>
      </c>
      <c r="E46" s="395" t="s">
        <v>830</v>
      </c>
      <c r="F46" s="395" t="s">
        <v>816</v>
      </c>
      <c r="G46" s="429">
        <v>29.632417484956957</v>
      </c>
      <c r="H46" s="264" t="s">
        <v>816</v>
      </c>
      <c r="I46" s="399" t="s">
        <v>1027</v>
      </c>
    </row>
    <row r="47" spans="1:9" ht="11.25" customHeight="1" x14ac:dyDescent="0.2">
      <c r="A47" s="353" t="s">
        <v>113</v>
      </c>
      <c r="B47" s="395">
        <v>29.963032276400003</v>
      </c>
      <c r="C47" s="396" t="s">
        <v>1025</v>
      </c>
      <c r="D47" s="429">
        <v>1000</v>
      </c>
      <c r="E47" s="395" t="s">
        <v>830</v>
      </c>
      <c r="F47" s="395" t="s">
        <v>816</v>
      </c>
      <c r="G47" s="429">
        <v>1128.5807709958024</v>
      </c>
      <c r="H47" s="264" t="s">
        <v>816</v>
      </c>
      <c r="I47" s="399">
        <v>29.963032276400003</v>
      </c>
    </row>
    <row r="48" spans="1:9" ht="11.25" customHeight="1" x14ac:dyDescent="0.2">
      <c r="A48" s="353" t="s">
        <v>114</v>
      </c>
      <c r="B48" s="395">
        <v>80</v>
      </c>
      <c r="C48" s="396" t="s">
        <v>310</v>
      </c>
      <c r="D48" s="429">
        <v>1000</v>
      </c>
      <c r="E48" s="395" t="s">
        <v>830</v>
      </c>
      <c r="F48" s="395">
        <v>80</v>
      </c>
      <c r="G48" s="429">
        <v>4.6799528610711016</v>
      </c>
      <c r="H48" s="264" t="s">
        <v>816</v>
      </c>
      <c r="I48" s="399" t="s">
        <v>1027</v>
      </c>
    </row>
    <row r="49" spans="1:9" ht="11.25" customHeight="1" x14ac:dyDescent="0.2">
      <c r="A49" s="353" t="s">
        <v>115</v>
      </c>
      <c r="B49" s="395">
        <v>625.71428571428567</v>
      </c>
      <c r="C49" s="396" t="s">
        <v>573</v>
      </c>
      <c r="D49" s="429">
        <v>1000</v>
      </c>
      <c r="E49" s="395" t="s">
        <v>830</v>
      </c>
      <c r="F49" s="395">
        <v>252</v>
      </c>
      <c r="G49" s="429">
        <v>625.71428571428567</v>
      </c>
      <c r="H49" s="264" t="s">
        <v>816</v>
      </c>
      <c r="I49" s="399" t="s">
        <v>1027</v>
      </c>
    </row>
    <row r="50" spans="1:9" ht="11.25" customHeight="1" x14ac:dyDescent="0.2">
      <c r="A50" s="353" t="s">
        <v>116</v>
      </c>
      <c r="B50" s="395">
        <v>4.7522674398767206</v>
      </c>
      <c r="C50" s="396" t="s">
        <v>573</v>
      </c>
      <c r="D50" s="429">
        <v>100</v>
      </c>
      <c r="E50" s="395" t="s">
        <v>830</v>
      </c>
      <c r="F50" s="395" t="s">
        <v>816</v>
      </c>
      <c r="G50" s="429">
        <v>4.7522674398767206</v>
      </c>
      <c r="H50" s="264" t="s">
        <v>1026</v>
      </c>
      <c r="I50" s="399" t="s">
        <v>1027</v>
      </c>
    </row>
    <row r="51" spans="1:9" ht="11.25" customHeight="1" x14ac:dyDescent="0.2">
      <c r="A51" s="135" t="s">
        <v>70</v>
      </c>
      <c r="B51" s="395">
        <v>5.8610297767381221</v>
      </c>
      <c r="C51" s="396" t="s">
        <v>573</v>
      </c>
      <c r="D51" s="429">
        <v>500</v>
      </c>
      <c r="E51" s="395" t="s">
        <v>830</v>
      </c>
      <c r="F51" s="395" t="s">
        <v>816</v>
      </c>
      <c r="G51" s="429">
        <v>5.8610297767381221</v>
      </c>
      <c r="H51" s="264" t="s">
        <v>816</v>
      </c>
      <c r="I51" s="399">
        <v>7.6885224645527996</v>
      </c>
    </row>
    <row r="52" spans="1:9" ht="11.25" customHeight="1" x14ac:dyDescent="0.2">
      <c r="A52" s="353" t="s">
        <v>71</v>
      </c>
      <c r="B52" s="395">
        <v>1.5946613970000001</v>
      </c>
      <c r="C52" s="396" t="s">
        <v>1025</v>
      </c>
      <c r="D52" s="429">
        <v>500</v>
      </c>
      <c r="E52" s="395" t="s">
        <v>830</v>
      </c>
      <c r="F52" s="395" t="s">
        <v>816</v>
      </c>
      <c r="G52" s="429">
        <v>379.28207733428781</v>
      </c>
      <c r="H52" s="264" t="s">
        <v>816</v>
      </c>
      <c r="I52" s="399">
        <v>1.5946613970000001</v>
      </c>
    </row>
    <row r="53" spans="1:9" ht="11.25" customHeight="1" x14ac:dyDescent="0.2">
      <c r="A53" s="353" t="s">
        <v>117</v>
      </c>
      <c r="B53" s="395">
        <v>1.1285807709958025</v>
      </c>
      <c r="C53" s="396" t="s">
        <v>573</v>
      </c>
      <c r="D53" s="429">
        <v>500</v>
      </c>
      <c r="E53" s="395" t="s">
        <v>830</v>
      </c>
      <c r="F53" s="395" t="s">
        <v>816</v>
      </c>
      <c r="G53" s="429">
        <v>1.1285807709958025</v>
      </c>
      <c r="H53" s="264" t="s">
        <v>816</v>
      </c>
      <c r="I53" s="399">
        <v>396.74000108622505</v>
      </c>
    </row>
    <row r="54" spans="1:9" ht="11.25" customHeight="1" x14ac:dyDescent="0.2">
      <c r="A54" s="353" t="s">
        <v>311</v>
      </c>
      <c r="B54" s="395">
        <v>8.061539999999999E-4</v>
      </c>
      <c r="C54" s="396" t="s">
        <v>1025</v>
      </c>
      <c r="D54" s="429">
        <v>500</v>
      </c>
      <c r="E54" s="395" t="s">
        <v>830</v>
      </c>
      <c r="F54" s="395" t="s">
        <v>816</v>
      </c>
      <c r="G54" s="429">
        <v>5.7102531036448472E-3</v>
      </c>
      <c r="H54" s="264" t="s">
        <v>1026</v>
      </c>
      <c r="I54" s="399">
        <v>8.061539999999999E-4</v>
      </c>
    </row>
    <row r="55" spans="1:9" ht="11.25" customHeight="1" x14ac:dyDescent="0.2">
      <c r="A55" s="353" t="s">
        <v>118</v>
      </c>
      <c r="B55" s="395">
        <v>3.5664713142857147</v>
      </c>
      <c r="C55" s="396" t="s">
        <v>572</v>
      </c>
      <c r="D55" s="429">
        <v>100</v>
      </c>
      <c r="E55" s="395" t="s">
        <v>830</v>
      </c>
      <c r="F55" s="395" t="s">
        <v>816</v>
      </c>
      <c r="G55" s="429">
        <v>8.0043859649122808</v>
      </c>
      <c r="H55" s="264">
        <v>3.5664713142857147</v>
      </c>
      <c r="I55" s="399">
        <v>29.358382000000002</v>
      </c>
    </row>
    <row r="56" spans="1:9" ht="11.25" customHeight="1" x14ac:dyDescent="0.2">
      <c r="A56" s="353" t="s">
        <v>431</v>
      </c>
      <c r="B56" s="395">
        <v>1.0002123076923077E-3</v>
      </c>
      <c r="C56" s="396" t="s">
        <v>572</v>
      </c>
      <c r="D56" s="429">
        <v>500</v>
      </c>
      <c r="E56" s="395" t="s">
        <v>830</v>
      </c>
      <c r="F56" s="395" t="s">
        <v>816</v>
      </c>
      <c r="G56" s="429">
        <v>3.8604149142467709E-2</v>
      </c>
      <c r="H56" s="264">
        <v>1.0002123076923077E-3</v>
      </c>
      <c r="I56" s="399">
        <v>0.19749944842761794</v>
      </c>
    </row>
    <row r="57" spans="1:9" ht="11.25" customHeight="1" x14ac:dyDescent="0.2">
      <c r="A57" s="353" t="s">
        <v>119</v>
      </c>
      <c r="B57" s="395">
        <v>7.5354699999999992</v>
      </c>
      <c r="C57" s="396" t="s">
        <v>1025</v>
      </c>
      <c r="D57" s="429">
        <v>376.29790188679249</v>
      </c>
      <c r="E57" s="395" t="s">
        <v>830</v>
      </c>
      <c r="F57" s="395" t="s">
        <v>816</v>
      </c>
      <c r="G57" s="429">
        <v>376.29790188679249</v>
      </c>
      <c r="H57" s="264">
        <v>8.9161782857142882</v>
      </c>
      <c r="I57" s="399">
        <v>7.5354699999999992</v>
      </c>
    </row>
    <row r="58" spans="1:9" ht="11.25" customHeight="1" x14ac:dyDescent="0.2">
      <c r="A58" s="353" t="s">
        <v>188</v>
      </c>
      <c r="B58" s="395">
        <v>42.259661000000008</v>
      </c>
      <c r="C58" s="396" t="s">
        <v>1025</v>
      </c>
      <c r="D58" s="429">
        <v>100</v>
      </c>
      <c r="E58" s="395" t="s">
        <v>830</v>
      </c>
      <c r="F58" s="395" t="s">
        <v>816</v>
      </c>
      <c r="G58" s="429">
        <v>204.33995287331547</v>
      </c>
      <c r="H58" s="264" t="s">
        <v>1026</v>
      </c>
      <c r="I58" s="399">
        <v>42.259661000000008</v>
      </c>
    </row>
    <row r="59" spans="1:9" ht="11.25" customHeight="1" x14ac:dyDescent="0.2">
      <c r="A59" s="353" t="s">
        <v>189</v>
      </c>
      <c r="B59" s="395">
        <v>5.4557034965034959E-2</v>
      </c>
      <c r="C59" s="396" t="s">
        <v>572</v>
      </c>
      <c r="D59" s="429">
        <v>500</v>
      </c>
      <c r="E59" s="395" t="s">
        <v>830</v>
      </c>
      <c r="F59" s="395" t="s">
        <v>816</v>
      </c>
      <c r="G59" s="429">
        <v>2.8246065179655564</v>
      </c>
      <c r="H59" s="264">
        <v>5.4557034965034959E-2</v>
      </c>
      <c r="I59" s="399">
        <v>8.4916260000000001</v>
      </c>
    </row>
    <row r="60" spans="1:9" ht="11.25" customHeight="1" x14ac:dyDescent="0.2">
      <c r="A60" s="353" t="s">
        <v>190</v>
      </c>
      <c r="B60" s="395">
        <v>1.1617684070381793</v>
      </c>
      <c r="C60" s="396" t="s">
        <v>573</v>
      </c>
      <c r="D60" s="429">
        <v>500</v>
      </c>
      <c r="E60" s="395" t="s">
        <v>830</v>
      </c>
      <c r="F60" s="395" t="s">
        <v>816</v>
      </c>
      <c r="G60" s="429">
        <v>1.1617684070381793</v>
      </c>
      <c r="H60" s="264" t="s">
        <v>816</v>
      </c>
      <c r="I60" s="399">
        <v>21.711140007125639</v>
      </c>
    </row>
    <row r="61" spans="1:9" ht="11.25" customHeight="1" x14ac:dyDescent="0.2">
      <c r="A61" s="353" t="s">
        <v>286</v>
      </c>
      <c r="B61" s="395">
        <v>2.1784553645811879</v>
      </c>
      <c r="C61" s="396" t="s">
        <v>573</v>
      </c>
      <c r="D61" s="429">
        <v>500</v>
      </c>
      <c r="E61" s="395" t="s">
        <v>830</v>
      </c>
      <c r="F61" s="395" t="s">
        <v>816</v>
      </c>
      <c r="G61" s="429">
        <v>2.1784553645811879</v>
      </c>
      <c r="H61" s="264" t="s">
        <v>816</v>
      </c>
      <c r="I61" s="399">
        <v>63.459004600188678</v>
      </c>
    </row>
    <row r="62" spans="1:9" ht="11.25" customHeight="1" x14ac:dyDescent="0.2">
      <c r="A62" s="353" t="s">
        <v>287</v>
      </c>
      <c r="B62" s="395">
        <v>1.9200322290192162</v>
      </c>
      <c r="C62" s="396" t="s">
        <v>573</v>
      </c>
      <c r="D62" s="429">
        <v>500</v>
      </c>
      <c r="E62" s="395" t="s">
        <v>830</v>
      </c>
      <c r="F62" s="395" t="s">
        <v>816</v>
      </c>
      <c r="G62" s="429">
        <v>1.9200322290192162</v>
      </c>
      <c r="H62" s="264" t="s">
        <v>816</v>
      </c>
      <c r="I62" s="399">
        <v>136.53682485800002</v>
      </c>
    </row>
    <row r="63" spans="1:9" ht="11.25" customHeight="1" x14ac:dyDescent="0.2">
      <c r="A63" s="353" t="s">
        <v>288</v>
      </c>
      <c r="B63" s="395">
        <v>1.8212193250639632</v>
      </c>
      <c r="C63" s="396" t="s">
        <v>573</v>
      </c>
      <c r="D63" s="429">
        <v>1000</v>
      </c>
      <c r="E63" s="395" t="s">
        <v>830</v>
      </c>
      <c r="F63" s="395" t="s">
        <v>816</v>
      </c>
      <c r="G63" s="429">
        <v>1.8212193250639632</v>
      </c>
      <c r="H63" s="264" t="s">
        <v>816</v>
      </c>
      <c r="I63" s="399">
        <v>5.5643503540062893</v>
      </c>
    </row>
    <row r="64" spans="1:9" ht="11.25" customHeight="1" x14ac:dyDescent="0.2">
      <c r="A64" s="353" t="s">
        <v>196</v>
      </c>
      <c r="B64" s="395">
        <v>0.37507961538461537</v>
      </c>
      <c r="C64" s="396" t="s">
        <v>572</v>
      </c>
      <c r="D64" s="429">
        <v>500</v>
      </c>
      <c r="E64" s="395" t="s">
        <v>830</v>
      </c>
      <c r="F64" s="395" t="s">
        <v>816</v>
      </c>
      <c r="G64" s="429">
        <v>3.8337235773200096</v>
      </c>
      <c r="H64" s="264">
        <v>0.37507961538461537</v>
      </c>
      <c r="I64" s="399">
        <v>33.234295599999996</v>
      </c>
    </row>
    <row r="65" spans="1:9" ht="11.25" customHeight="1" x14ac:dyDescent="0.2">
      <c r="A65" s="353" t="s">
        <v>197</v>
      </c>
      <c r="B65" s="395">
        <v>2.3081822485207102E-2</v>
      </c>
      <c r="C65" s="396" t="s">
        <v>572</v>
      </c>
      <c r="D65" s="429">
        <v>500</v>
      </c>
      <c r="E65" s="395" t="s">
        <v>830</v>
      </c>
      <c r="F65" s="395" t="s">
        <v>816</v>
      </c>
      <c r="G65" s="429">
        <v>0.50063402707119875</v>
      </c>
      <c r="H65" s="264">
        <v>2.3081822485207102E-2</v>
      </c>
      <c r="I65" s="399">
        <v>2.5584009872689482</v>
      </c>
    </row>
    <row r="66" spans="1:9" ht="11.25" customHeight="1" x14ac:dyDescent="0.2">
      <c r="A66" s="353" t="s">
        <v>243</v>
      </c>
      <c r="B66" s="395">
        <v>8.9161782857142882</v>
      </c>
      <c r="C66" s="396" t="s">
        <v>572</v>
      </c>
      <c r="D66" s="429">
        <v>500</v>
      </c>
      <c r="E66" s="395" t="s">
        <v>830</v>
      </c>
      <c r="F66" s="395" t="s">
        <v>816</v>
      </c>
      <c r="G66" s="429">
        <v>48.76242864214462</v>
      </c>
      <c r="H66" s="264">
        <v>8.9161782857142882</v>
      </c>
      <c r="I66" s="399">
        <v>649.99006799999995</v>
      </c>
    </row>
    <row r="67" spans="1:9" ht="11.25" customHeight="1" x14ac:dyDescent="0.2">
      <c r="A67" s="353" t="s">
        <v>244</v>
      </c>
      <c r="B67" s="395">
        <v>0.35664713142857146</v>
      </c>
      <c r="C67" s="396" t="s">
        <v>572</v>
      </c>
      <c r="D67" s="429">
        <v>100</v>
      </c>
      <c r="E67" s="395" t="s">
        <v>830</v>
      </c>
      <c r="F67" s="395" t="s">
        <v>816</v>
      </c>
      <c r="G67" s="429">
        <v>3.9357676365013421</v>
      </c>
      <c r="H67" s="264">
        <v>0.35664713142857146</v>
      </c>
      <c r="I67" s="399">
        <v>40.801172461073939</v>
      </c>
    </row>
    <row r="68" spans="1:9" ht="11.25" customHeight="1" x14ac:dyDescent="0.2">
      <c r="A68" s="353" t="s">
        <v>191</v>
      </c>
      <c r="B68" s="395">
        <v>3.5664713142857147</v>
      </c>
      <c r="C68" s="396" t="s">
        <v>572</v>
      </c>
      <c r="D68" s="429">
        <v>500</v>
      </c>
      <c r="E68" s="395" t="s">
        <v>830</v>
      </c>
      <c r="F68" s="395" t="s">
        <v>816</v>
      </c>
      <c r="G68" s="429">
        <v>28.77611403354863</v>
      </c>
      <c r="H68" s="264">
        <v>3.5664713142857147</v>
      </c>
      <c r="I68" s="399">
        <v>168.79044000000005</v>
      </c>
    </row>
    <row r="69" spans="1:9" ht="11.25" customHeight="1" x14ac:dyDescent="0.2">
      <c r="A69" s="353" t="s">
        <v>805</v>
      </c>
      <c r="B69" s="395">
        <v>7.3286070300000006E-2</v>
      </c>
      <c r="C69" s="396" t="s">
        <v>1025</v>
      </c>
      <c r="D69" s="429">
        <v>500</v>
      </c>
      <c r="E69" s="395" t="s">
        <v>830</v>
      </c>
      <c r="F69" s="395" t="s">
        <v>816</v>
      </c>
      <c r="G69" s="429">
        <v>37.928207733428785</v>
      </c>
      <c r="H69" s="264" t="s">
        <v>816</v>
      </c>
      <c r="I69" s="399">
        <v>7.3286070300000006E-2</v>
      </c>
    </row>
    <row r="70" spans="1:9" ht="11.25" customHeight="1" x14ac:dyDescent="0.2">
      <c r="A70" s="353" t="s">
        <v>72</v>
      </c>
      <c r="B70" s="395">
        <v>0.63944364185000002</v>
      </c>
      <c r="C70" s="396" t="s">
        <v>1025</v>
      </c>
      <c r="D70" s="429">
        <v>500</v>
      </c>
      <c r="E70" s="395" t="s">
        <v>830</v>
      </c>
      <c r="F70" s="395" t="s">
        <v>816</v>
      </c>
      <c r="G70" s="429">
        <v>139.83692077823397</v>
      </c>
      <c r="H70" s="264" t="s">
        <v>816</v>
      </c>
      <c r="I70" s="399">
        <v>0.63944364185000002</v>
      </c>
    </row>
    <row r="71" spans="1:9" ht="11.25" customHeight="1" x14ac:dyDescent="0.2">
      <c r="A71" s="353" t="s">
        <v>806</v>
      </c>
      <c r="B71" s="395">
        <v>0.1621965904365904</v>
      </c>
      <c r="C71" s="396" t="s">
        <v>572</v>
      </c>
      <c r="D71" s="429">
        <v>100</v>
      </c>
      <c r="E71" s="395" t="s">
        <v>830</v>
      </c>
      <c r="F71" s="395" t="s">
        <v>816</v>
      </c>
      <c r="G71" s="429">
        <v>2.6265264274451212</v>
      </c>
      <c r="H71" s="264">
        <v>0.1621965904365904</v>
      </c>
      <c r="I71" s="399">
        <v>2.7455800000000004</v>
      </c>
    </row>
    <row r="72" spans="1:9" ht="11.25" customHeight="1" x14ac:dyDescent="0.2">
      <c r="A72" s="353" t="s">
        <v>245</v>
      </c>
      <c r="B72" s="395">
        <v>0.15003184615384613</v>
      </c>
      <c r="C72" s="396" t="s">
        <v>572</v>
      </c>
      <c r="D72" s="429">
        <v>500</v>
      </c>
      <c r="E72" s="395" t="s">
        <v>830</v>
      </c>
      <c r="F72" s="395" t="s">
        <v>816</v>
      </c>
      <c r="G72" s="429">
        <v>1.9127700817840205</v>
      </c>
      <c r="H72" s="264">
        <v>0.15003184615384613</v>
      </c>
      <c r="I72" s="399">
        <v>8.9246092000000008</v>
      </c>
    </row>
    <row r="73" spans="1:9" ht="11.25" customHeight="1" x14ac:dyDescent="0.2">
      <c r="A73" s="353" t="s">
        <v>807</v>
      </c>
      <c r="B73" s="395">
        <v>2.5285471822285857</v>
      </c>
      <c r="C73" s="396" t="s">
        <v>573</v>
      </c>
      <c r="D73" s="429">
        <v>1000</v>
      </c>
      <c r="E73" s="395" t="s">
        <v>830</v>
      </c>
      <c r="F73" s="395" t="s">
        <v>816</v>
      </c>
      <c r="G73" s="429">
        <v>2.5285471822285857</v>
      </c>
      <c r="H73" s="264" t="s">
        <v>816</v>
      </c>
      <c r="I73" s="399">
        <v>23.524815135188682</v>
      </c>
    </row>
    <row r="74" spans="1:9" ht="11.25" customHeight="1" x14ac:dyDescent="0.2">
      <c r="A74" s="353" t="s">
        <v>808</v>
      </c>
      <c r="B74" s="395">
        <v>17.068842544600002</v>
      </c>
      <c r="C74" s="396" t="s">
        <v>1025</v>
      </c>
      <c r="D74" s="429">
        <v>500</v>
      </c>
      <c r="E74" s="395" t="s">
        <v>830</v>
      </c>
      <c r="F74" s="395" t="s">
        <v>816</v>
      </c>
      <c r="G74" s="429">
        <v>10114.188728914341</v>
      </c>
      <c r="H74" s="264" t="s">
        <v>816</v>
      </c>
      <c r="I74" s="399">
        <v>17.068842544600002</v>
      </c>
    </row>
    <row r="75" spans="1:9" ht="11.25" customHeight="1" x14ac:dyDescent="0.2">
      <c r="A75" s="353" t="s">
        <v>810</v>
      </c>
      <c r="B75" s="395">
        <v>57.151287655000004</v>
      </c>
      <c r="C75" s="396" t="s">
        <v>1025</v>
      </c>
      <c r="D75" s="429">
        <v>100</v>
      </c>
      <c r="E75" s="395" t="s">
        <v>830</v>
      </c>
      <c r="F75" s="395" t="s">
        <v>816</v>
      </c>
      <c r="G75" s="429">
        <v>252.85471822285854</v>
      </c>
      <c r="H75" s="264" t="s">
        <v>816</v>
      </c>
      <c r="I75" s="399">
        <v>57.151287655000004</v>
      </c>
    </row>
    <row r="76" spans="1:9" ht="11.25" customHeight="1" x14ac:dyDescent="0.2">
      <c r="A76" s="353" t="s">
        <v>809</v>
      </c>
      <c r="B76" s="395">
        <v>74.37008555200002</v>
      </c>
      <c r="C76" s="396" t="s">
        <v>1025</v>
      </c>
      <c r="D76" s="429">
        <v>500</v>
      </c>
      <c r="E76" s="395" t="s">
        <v>830</v>
      </c>
      <c r="F76" s="395" t="s">
        <v>816</v>
      </c>
      <c r="G76" s="429">
        <v>126427.35911142928</v>
      </c>
      <c r="H76" s="264" t="s">
        <v>816</v>
      </c>
      <c r="I76" s="399">
        <v>74.37008555200002</v>
      </c>
    </row>
    <row r="77" spans="1:9" ht="11.25" customHeight="1" x14ac:dyDescent="0.2">
      <c r="A77" s="135" t="s">
        <v>73</v>
      </c>
      <c r="B77" s="395">
        <v>1.2642735911142928</v>
      </c>
      <c r="C77" s="396" t="s">
        <v>573</v>
      </c>
      <c r="D77" s="429">
        <v>500</v>
      </c>
      <c r="E77" s="395" t="s">
        <v>830</v>
      </c>
      <c r="F77" s="395" t="s">
        <v>816</v>
      </c>
      <c r="G77" s="429">
        <v>1.2642735911142928</v>
      </c>
      <c r="H77" s="264" t="s">
        <v>816</v>
      </c>
      <c r="I77" s="399">
        <v>5.8365904143000007</v>
      </c>
    </row>
    <row r="78" spans="1:9" ht="11.25" customHeight="1" x14ac:dyDescent="0.2">
      <c r="A78" s="353" t="s">
        <v>246</v>
      </c>
      <c r="B78" s="395">
        <v>25.285471822285853</v>
      </c>
      <c r="C78" s="396" t="s">
        <v>573</v>
      </c>
      <c r="D78" s="429">
        <v>500</v>
      </c>
      <c r="E78" s="395" t="s">
        <v>830</v>
      </c>
      <c r="F78" s="395" t="s">
        <v>816</v>
      </c>
      <c r="G78" s="429">
        <v>25.285471822285853</v>
      </c>
      <c r="H78" s="264" t="s">
        <v>816</v>
      </c>
      <c r="I78" s="399">
        <v>28.990973510958003</v>
      </c>
    </row>
    <row r="79" spans="1:9" ht="11.25" customHeight="1" x14ac:dyDescent="0.2">
      <c r="A79" s="135" t="s">
        <v>74</v>
      </c>
      <c r="B79" s="395">
        <v>1.6790787415094435</v>
      </c>
      <c r="C79" s="396" t="s">
        <v>573</v>
      </c>
      <c r="D79" s="429">
        <v>500</v>
      </c>
      <c r="E79" s="395" t="s">
        <v>830</v>
      </c>
      <c r="F79" s="395" t="s">
        <v>816</v>
      </c>
      <c r="G79" s="429">
        <v>1.6790787415094435</v>
      </c>
      <c r="H79" s="264" t="s">
        <v>816</v>
      </c>
      <c r="I79" s="399">
        <v>10.51049286958</v>
      </c>
    </row>
    <row r="80" spans="1:9" ht="11.25" customHeight="1" x14ac:dyDescent="0.2">
      <c r="A80" s="135" t="s">
        <v>75</v>
      </c>
      <c r="B80" s="395">
        <v>0.34934343533368617</v>
      </c>
      <c r="C80" s="396" t="s">
        <v>573</v>
      </c>
      <c r="D80" s="429">
        <v>500</v>
      </c>
      <c r="E80" s="395" t="s">
        <v>830</v>
      </c>
      <c r="F80" s="395" t="s">
        <v>816</v>
      </c>
      <c r="G80" s="429">
        <v>0.34934343533368617</v>
      </c>
      <c r="H80" s="264" t="s">
        <v>816</v>
      </c>
      <c r="I80" s="399">
        <v>10.726436077499999</v>
      </c>
    </row>
    <row r="81" spans="1:9" ht="11.25" customHeight="1" x14ac:dyDescent="0.2">
      <c r="A81" s="353" t="s">
        <v>312</v>
      </c>
      <c r="B81" s="395">
        <v>5.2502538570849584</v>
      </c>
      <c r="C81" s="396" t="s">
        <v>573</v>
      </c>
      <c r="D81" s="429">
        <v>500</v>
      </c>
      <c r="E81" s="395" t="s">
        <v>830</v>
      </c>
      <c r="F81" s="395" t="s">
        <v>816</v>
      </c>
      <c r="G81" s="429">
        <v>5.2502538570849584</v>
      </c>
      <c r="H81" s="264" t="s">
        <v>1026</v>
      </c>
      <c r="I81" s="399">
        <v>23.069680000000002</v>
      </c>
    </row>
    <row r="82" spans="1:9" ht="11.25" customHeight="1" x14ac:dyDescent="0.2">
      <c r="A82" s="111" t="s">
        <v>506</v>
      </c>
      <c r="B82" s="395">
        <v>2.4000000000000001E-4</v>
      </c>
      <c r="C82" s="396" t="s">
        <v>573</v>
      </c>
      <c r="D82" s="429">
        <v>1000</v>
      </c>
      <c r="E82" s="395" t="s">
        <v>830</v>
      </c>
      <c r="F82" s="395">
        <v>2.0000000000000002E-5</v>
      </c>
      <c r="G82" s="429">
        <v>2.4000000000000001E-4</v>
      </c>
      <c r="H82" s="264" t="s">
        <v>816</v>
      </c>
      <c r="I82" s="399">
        <v>0.29894007572327047</v>
      </c>
    </row>
    <row r="83" spans="1:9" ht="11.25" customHeight="1" x14ac:dyDescent="0.2">
      <c r="A83" s="353" t="s">
        <v>76</v>
      </c>
      <c r="B83" s="395">
        <v>3.6221206207000001</v>
      </c>
      <c r="C83" s="396" t="s">
        <v>1025</v>
      </c>
      <c r="D83" s="429">
        <v>500</v>
      </c>
      <c r="E83" s="395" t="s">
        <v>830</v>
      </c>
      <c r="F83" s="395" t="s">
        <v>816</v>
      </c>
      <c r="G83" s="429">
        <v>25.285471822285853</v>
      </c>
      <c r="H83" s="264" t="s">
        <v>816</v>
      </c>
      <c r="I83" s="399">
        <v>3.6221206207000001</v>
      </c>
    </row>
    <row r="84" spans="1:9" ht="11.25" customHeight="1" x14ac:dyDescent="0.2">
      <c r="A84" s="353" t="s">
        <v>295</v>
      </c>
      <c r="B84" s="395">
        <v>13.216616117924531</v>
      </c>
      <c r="C84" s="396" t="s">
        <v>1025</v>
      </c>
      <c r="D84" s="429">
        <v>500</v>
      </c>
      <c r="E84" s="395" t="s">
        <v>830</v>
      </c>
      <c r="F84" s="395" t="s">
        <v>816</v>
      </c>
      <c r="G84" s="429">
        <v>93.857142857142861</v>
      </c>
      <c r="H84" s="264" t="s">
        <v>816</v>
      </c>
      <c r="I84" s="399">
        <v>13.216616117924531</v>
      </c>
    </row>
    <row r="85" spans="1:9" ht="11.25" customHeight="1" x14ac:dyDescent="0.2">
      <c r="A85" s="353" t="s">
        <v>264</v>
      </c>
      <c r="B85" s="395">
        <v>3.7928207733428785</v>
      </c>
      <c r="C85" s="396" t="s">
        <v>573</v>
      </c>
      <c r="D85" s="429">
        <v>500</v>
      </c>
      <c r="E85" s="395" t="s">
        <v>830</v>
      </c>
      <c r="F85" s="395" t="s">
        <v>816</v>
      </c>
      <c r="G85" s="429">
        <v>3.7928207733428785</v>
      </c>
      <c r="H85" s="264" t="s">
        <v>816</v>
      </c>
      <c r="I85" s="399">
        <v>30.160012305031447</v>
      </c>
    </row>
    <row r="86" spans="1:9" ht="11.25" customHeight="1" x14ac:dyDescent="0.2">
      <c r="A86" s="353" t="s">
        <v>27</v>
      </c>
      <c r="B86" s="395">
        <v>4.5168014999999997</v>
      </c>
      <c r="C86" s="396" t="s">
        <v>1025</v>
      </c>
      <c r="D86" s="429">
        <v>500</v>
      </c>
      <c r="E86" s="395" t="s">
        <v>830</v>
      </c>
      <c r="F86" s="395" t="s">
        <v>816</v>
      </c>
      <c r="G86" s="429" t="s">
        <v>816</v>
      </c>
      <c r="H86" s="264" t="s">
        <v>1026</v>
      </c>
      <c r="I86" s="399">
        <v>4.5168014999999997</v>
      </c>
    </row>
    <row r="87" spans="1:9" ht="11.25" customHeight="1" x14ac:dyDescent="0.2">
      <c r="A87" s="353" t="s">
        <v>265</v>
      </c>
      <c r="B87" s="395">
        <v>17.232306000000005</v>
      </c>
      <c r="C87" s="396" t="s">
        <v>1025</v>
      </c>
      <c r="D87" s="429">
        <v>479.48318616352208</v>
      </c>
      <c r="E87" s="395" t="s">
        <v>830</v>
      </c>
      <c r="F87" s="395" t="s">
        <v>816</v>
      </c>
      <c r="G87" s="429">
        <v>62.483630071956853</v>
      </c>
      <c r="H87" s="264">
        <v>24.005095384615387</v>
      </c>
      <c r="I87" s="399">
        <v>17.232306000000005</v>
      </c>
    </row>
    <row r="88" spans="1:9" ht="11.25" customHeight="1" x14ac:dyDescent="0.2">
      <c r="A88" s="353" t="s">
        <v>266</v>
      </c>
      <c r="B88" s="395">
        <v>119.66181814990003</v>
      </c>
      <c r="C88" s="396" t="s">
        <v>1025</v>
      </c>
      <c r="D88" s="429">
        <v>500</v>
      </c>
      <c r="E88" s="395" t="s">
        <v>830</v>
      </c>
      <c r="F88" s="395" t="s">
        <v>816</v>
      </c>
      <c r="G88" s="429">
        <v>478.19569558367709</v>
      </c>
      <c r="H88" s="264" t="s">
        <v>816</v>
      </c>
      <c r="I88" s="399">
        <v>119.66181814990003</v>
      </c>
    </row>
    <row r="89" spans="1:9" ht="11.25" customHeight="1" x14ac:dyDescent="0.2">
      <c r="A89" s="353" t="s">
        <v>267</v>
      </c>
      <c r="B89" s="395">
        <v>93.052630320000006</v>
      </c>
      <c r="C89" s="396" t="s">
        <v>572</v>
      </c>
      <c r="D89" s="429">
        <v>500</v>
      </c>
      <c r="E89" s="395" t="s">
        <v>830</v>
      </c>
      <c r="F89" s="395" t="s">
        <v>816</v>
      </c>
      <c r="G89" s="429">
        <v>456.83916040402846</v>
      </c>
      <c r="H89" s="264">
        <v>93.052630320000006</v>
      </c>
      <c r="I89" s="399">
        <v>456.34676160000009</v>
      </c>
    </row>
    <row r="90" spans="1:9" ht="11.25" customHeight="1" x14ac:dyDescent="0.2">
      <c r="A90" s="353" t="s">
        <v>77</v>
      </c>
      <c r="B90" s="395">
        <v>500</v>
      </c>
      <c r="C90" s="396" t="s">
        <v>1028</v>
      </c>
      <c r="D90" s="429">
        <v>500</v>
      </c>
      <c r="E90" s="395" t="s">
        <v>830</v>
      </c>
      <c r="F90" s="395" t="s">
        <v>816</v>
      </c>
      <c r="G90" s="429">
        <v>1264.2735911142927</v>
      </c>
      <c r="H90" s="264" t="s">
        <v>816</v>
      </c>
      <c r="I90" s="399">
        <v>7494.9000002802468</v>
      </c>
    </row>
    <row r="91" spans="1:9" ht="11.25" customHeight="1" x14ac:dyDescent="0.2">
      <c r="A91" s="353" t="s">
        <v>268</v>
      </c>
      <c r="B91" s="395">
        <v>1.3201258135444218</v>
      </c>
      <c r="C91" s="396" t="s">
        <v>573</v>
      </c>
      <c r="D91" s="429">
        <v>1000</v>
      </c>
      <c r="E91" s="395" t="s">
        <v>830</v>
      </c>
      <c r="F91" s="395" t="s">
        <v>816</v>
      </c>
      <c r="G91" s="429">
        <v>1.3201258135444218</v>
      </c>
      <c r="H91" s="264" t="s">
        <v>816</v>
      </c>
      <c r="I91" s="399">
        <v>44.579208905660373</v>
      </c>
    </row>
    <row r="92" spans="1:9" ht="11.25" customHeight="1" x14ac:dyDescent="0.2">
      <c r="A92" s="353" t="s">
        <v>269</v>
      </c>
      <c r="B92" s="395">
        <v>0.20335714285714288</v>
      </c>
      <c r="C92" s="396" t="s">
        <v>573</v>
      </c>
      <c r="D92" s="429">
        <v>1000</v>
      </c>
      <c r="E92" s="395" t="s">
        <v>830</v>
      </c>
      <c r="F92" s="395" t="s">
        <v>816</v>
      </c>
      <c r="G92" s="429">
        <v>0.20335714285714288</v>
      </c>
      <c r="H92" s="264" t="s">
        <v>816</v>
      </c>
      <c r="I92" s="399">
        <v>12.15203256100629</v>
      </c>
    </row>
    <row r="93" spans="1:9" ht="11.25" customHeight="1" x14ac:dyDescent="0.2">
      <c r="A93" s="353" t="s">
        <v>296</v>
      </c>
      <c r="B93" s="395">
        <v>0.21702556743245119</v>
      </c>
      <c r="C93" s="396" t="s">
        <v>573</v>
      </c>
      <c r="D93" s="429">
        <v>500</v>
      </c>
      <c r="E93" s="395" t="s">
        <v>830</v>
      </c>
      <c r="F93" s="395" t="s">
        <v>816</v>
      </c>
      <c r="G93" s="429">
        <v>0.21702556743245119</v>
      </c>
      <c r="H93" s="264" t="s">
        <v>816</v>
      </c>
      <c r="I93" s="399">
        <v>0.23115615974842768</v>
      </c>
    </row>
    <row r="94" spans="1:9" ht="11.25" customHeight="1" x14ac:dyDescent="0.2">
      <c r="A94" s="353" t="s">
        <v>270</v>
      </c>
      <c r="B94" s="395">
        <v>1.2706826027542686</v>
      </c>
      <c r="C94" s="396" t="s">
        <v>573</v>
      </c>
      <c r="D94" s="429">
        <v>500</v>
      </c>
      <c r="E94" s="395" t="s">
        <v>830</v>
      </c>
      <c r="F94" s="395" t="s">
        <v>816</v>
      </c>
      <c r="G94" s="429">
        <v>1.2706826027542686</v>
      </c>
      <c r="H94" s="264" t="s">
        <v>816</v>
      </c>
      <c r="I94" s="399">
        <v>2.2261052000000001</v>
      </c>
    </row>
    <row r="95" spans="1:9" ht="11.25" customHeight="1" x14ac:dyDescent="0.2">
      <c r="A95" s="353" t="s">
        <v>289</v>
      </c>
      <c r="B95" s="395">
        <v>7.4558984912000012E-2</v>
      </c>
      <c r="C95" s="396" t="s">
        <v>1025</v>
      </c>
      <c r="D95" s="429">
        <v>500</v>
      </c>
      <c r="E95" s="395" t="s">
        <v>830</v>
      </c>
      <c r="F95" s="395" t="s">
        <v>816</v>
      </c>
      <c r="G95" s="429">
        <v>0.54847786239896112</v>
      </c>
      <c r="H95" s="264" t="s">
        <v>816</v>
      </c>
      <c r="I95" s="399">
        <v>7.4558984912000012E-2</v>
      </c>
    </row>
    <row r="96" spans="1:9" ht="11.25" customHeight="1" x14ac:dyDescent="0.2">
      <c r="A96" s="353" t="s">
        <v>271</v>
      </c>
      <c r="B96" s="395">
        <v>1.9583143021736595</v>
      </c>
      <c r="C96" s="396" t="s">
        <v>573</v>
      </c>
      <c r="D96" s="429">
        <v>500</v>
      </c>
      <c r="E96" s="395" t="s">
        <v>830</v>
      </c>
      <c r="F96" s="395" t="s">
        <v>816</v>
      </c>
      <c r="G96" s="429">
        <v>1.9583143021736595</v>
      </c>
      <c r="H96" s="264" t="s">
        <v>816</v>
      </c>
      <c r="I96" s="399">
        <v>5.6876100000000003</v>
      </c>
    </row>
    <row r="97" spans="1:9" ht="11.25" customHeight="1" x14ac:dyDescent="0.2">
      <c r="A97" s="353" t="s">
        <v>78</v>
      </c>
      <c r="B97" s="395">
        <v>417.2102850677166</v>
      </c>
      <c r="C97" s="396" t="s">
        <v>573</v>
      </c>
      <c r="D97" s="429">
        <v>500</v>
      </c>
      <c r="E97" s="395" t="s">
        <v>830</v>
      </c>
      <c r="F97" s="395" t="s">
        <v>816</v>
      </c>
      <c r="G97" s="429">
        <v>417.2102850677166</v>
      </c>
      <c r="H97" s="264" t="s">
        <v>816</v>
      </c>
      <c r="I97" s="399">
        <v>1074.0200007138053</v>
      </c>
    </row>
    <row r="98" spans="1:9" ht="11.25" customHeight="1" x14ac:dyDescent="0.2">
      <c r="A98" s="353" t="s">
        <v>272</v>
      </c>
      <c r="B98" s="395">
        <v>11.285807709958021</v>
      </c>
      <c r="C98" s="396" t="s">
        <v>573</v>
      </c>
      <c r="D98" s="429">
        <v>500</v>
      </c>
      <c r="E98" s="395" t="s">
        <v>830</v>
      </c>
      <c r="F98" s="395" t="s">
        <v>816</v>
      </c>
      <c r="G98" s="429">
        <v>11.285807709958021</v>
      </c>
      <c r="H98" s="264" t="s">
        <v>816</v>
      </c>
      <c r="I98" s="399">
        <v>30.767270206382754</v>
      </c>
    </row>
    <row r="99" spans="1:9" ht="11.25" customHeight="1" x14ac:dyDescent="0.2">
      <c r="A99" s="353" t="s">
        <v>79</v>
      </c>
      <c r="B99" s="395">
        <v>46.57315466</v>
      </c>
      <c r="C99" s="396" t="s">
        <v>1025</v>
      </c>
      <c r="D99" s="429">
        <v>500</v>
      </c>
      <c r="E99" s="395" t="s">
        <v>830</v>
      </c>
      <c r="F99" s="395" t="s">
        <v>816</v>
      </c>
      <c r="G99" s="429">
        <v>550.36828362211691</v>
      </c>
      <c r="H99" s="264" t="s">
        <v>816</v>
      </c>
      <c r="I99" s="399">
        <v>46.57315466</v>
      </c>
    </row>
    <row r="100" spans="1:9" ht="11.25" customHeight="1" x14ac:dyDescent="0.2">
      <c r="A100" s="353" t="s">
        <v>273</v>
      </c>
      <c r="B100" s="395">
        <v>200</v>
      </c>
      <c r="C100" s="396" t="s">
        <v>573</v>
      </c>
      <c r="D100" s="429">
        <v>1000</v>
      </c>
      <c r="E100" s="395" t="s">
        <v>830</v>
      </c>
      <c r="F100" s="395">
        <v>73</v>
      </c>
      <c r="G100" s="429">
        <v>200</v>
      </c>
      <c r="H100" s="264" t="s">
        <v>816</v>
      </c>
      <c r="I100" s="399" t="s">
        <v>1027</v>
      </c>
    </row>
    <row r="101" spans="1:9" ht="11.25" customHeight="1" x14ac:dyDescent="0.2">
      <c r="A101" s="353" t="s">
        <v>274</v>
      </c>
      <c r="B101" s="395">
        <v>4.6925983598593568</v>
      </c>
      <c r="C101" s="396" t="s">
        <v>573</v>
      </c>
      <c r="D101" s="429">
        <v>500</v>
      </c>
      <c r="E101" s="395" t="s">
        <v>830</v>
      </c>
      <c r="F101" s="395">
        <v>0.72</v>
      </c>
      <c r="G101" s="429">
        <v>4.6925983598593568</v>
      </c>
      <c r="H101" s="264" t="s">
        <v>816</v>
      </c>
      <c r="I101" s="399" t="s">
        <v>1027</v>
      </c>
    </row>
    <row r="102" spans="1:9" ht="11.25" customHeight="1" x14ac:dyDescent="0.2">
      <c r="A102" s="353" t="s">
        <v>275</v>
      </c>
      <c r="B102" s="395">
        <v>16.144000157125785</v>
      </c>
      <c r="C102" s="396" t="s">
        <v>1025</v>
      </c>
      <c r="D102" s="429">
        <v>500</v>
      </c>
      <c r="E102" s="395" t="s">
        <v>830</v>
      </c>
      <c r="F102" s="395" t="s">
        <v>816</v>
      </c>
      <c r="G102" s="429">
        <v>63.213679555714634</v>
      </c>
      <c r="H102" s="264" t="s">
        <v>816</v>
      </c>
      <c r="I102" s="399">
        <v>16.144000157125785</v>
      </c>
    </row>
    <row r="103" spans="1:9" ht="11.25" customHeight="1" x14ac:dyDescent="0.2">
      <c r="A103" s="353" t="s">
        <v>277</v>
      </c>
      <c r="B103" s="395">
        <v>55.122950000000003</v>
      </c>
      <c r="C103" s="396" t="s">
        <v>1025</v>
      </c>
      <c r="D103" s="429">
        <v>500</v>
      </c>
      <c r="E103" s="395" t="s">
        <v>830</v>
      </c>
      <c r="F103" s="395" t="s">
        <v>816</v>
      </c>
      <c r="G103" s="429">
        <v>5607.4340205591161</v>
      </c>
      <c r="H103" s="264">
        <v>2229.044571428572</v>
      </c>
      <c r="I103" s="399">
        <v>55.122950000000003</v>
      </c>
    </row>
    <row r="104" spans="1:9" ht="11.25" customHeight="1" x14ac:dyDescent="0.2">
      <c r="A104" s="353" t="s">
        <v>278</v>
      </c>
      <c r="B104" s="395">
        <v>6.5132760000000012</v>
      </c>
      <c r="C104" s="396" t="s">
        <v>1025</v>
      </c>
      <c r="D104" s="429">
        <v>100</v>
      </c>
      <c r="E104" s="395" t="s">
        <v>830</v>
      </c>
      <c r="F104" s="395" t="s">
        <v>816</v>
      </c>
      <c r="G104" s="429">
        <v>3356.5423899371067</v>
      </c>
      <c r="H104" s="264">
        <v>1337.4267428571429</v>
      </c>
      <c r="I104" s="399">
        <v>6.5132760000000012</v>
      </c>
    </row>
    <row r="105" spans="1:9" ht="11.25" customHeight="1" x14ac:dyDescent="0.2">
      <c r="A105" s="353" t="s">
        <v>279</v>
      </c>
      <c r="B105" s="395">
        <v>1.5642857142857143</v>
      </c>
      <c r="C105" s="396" t="s">
        <v>573</v>
      </c>
      <c r="D105" s="429">
        <v>100</v>
      </c>
      <c r="E105" s="395" t="s">
        <v>830</v>
      </c>
      <c r="F105" s="395" t="s">
        <v>816</v>
      </c>
      <c r="G105" s="429">
        <v>1.5642857142857143</v>
      </c>
      <c r="H105" s="264" t="s">
        <v>816</v>
      </c>
      <c r="I105" s="399" t="s">
        <v>1027</v>
      </c>
    </row>
    <row r="106" spans="1:9" ht="11.25" customHeight="1" x14ac:dyDescent="0.2">
      <c r="A106" s="353" t="s">
        <v>280</v>
      </c>
      <c r="B106" s="395">
        <v>2.3081822485207097</v>
      </c>
      <c r="C106" s="396" t="s">
        <v>572</v>
      </c>
      <c r="D106" s="429">
        <v>100</v>
      </c>
      <c r="E106" s="395" t="s">
        <v>830</v>
      </c>
      <c r="F106" s="395" t="s">
        <v>816</v>
      </c>
      <c r="G106" s="429">
        <v>49.897973388145594</v>
      </c>
      <c r="H106" s="264">
        <v>2.3081822485207097</v>
      </c>
      <c r="I106" s="399">
        <v>10.045962000000001</v>
      </c>
    </row>
    <row r="107" spans="1:9" ht="11.25" customHeight="1" x14ac:dyDescent="0.2">
      <c r="A107" s="353" t="s">
        <v>276</v>
      </c>
      <c r="B107" s="395">
        <v>21.671266666666664</v>
      </c>
      <c r="C107" s="396" t="s">
        <v>572</v>
      </c>
      <c r="D107" s="429">
        <v>500</v>
      </c>
      <c r="E107" s="395" t="s">
        <v>830</v>
      </c>
      <c r="F107" s="395" t="s">
        <v>816</v>
      </c>
      <c r="G107" s="429">
        <v>57.608321104047015</v>
      </c>
      <c r="H107" s="264">
        <v>21.671266666666664</v>
      </c>
      <c r="I107" s="399">
        <v>204.76738</v>
      </c>
    </row>
    <row r="108" spans="1:9" ht="11.25" customHeight="1" x14ac:dyDescent="0.2">
      <c r="A108" s="111" t="s">
        <v>502</v>
      </c>
      <c r="B108" s="395">
        <v>15.644102090000001</v>
      </c>
      <c r="C108" s="396" t="s">
        <v>1025</v>
      </c>
      <c r="D108" s="429">
        <v>500</v>
      </c>
      <c r="E108" s="395" t="s">
        <v>830</v>
      </c>
      <c r="F108" s="395" t="s">
        <v>816</v>
      </c>
      <c r="G108" s="429">
        <v>169.01743569313257</v>
      </c>
      <c r="H108" s="264">
        <v>394.015536</v>
      </c>
      <c r="I108" s="399">
        <v>15.644102090000001</v>
      </c>
    </row>
    <row r="109" spans="1:9" ht="11.25" customHeight="1" x14ac:dyDescent="0.2">
      <c r="A109" s="111" t="s">
        <v>503</v>
      </c>
      <c r="B109" s="395">
        <v>17.412176880000001</v>
      </c>
      <c r="C109" s="396" t="s">
        <v>1025</v>
      </c>
      <c r="D109" s="429">
        <v>500</v>
      </c>
      <c r="E109" s="395" t="s">
        <v>830</v>
      </c>
      <c r="F109" s="395" t="s">
        <v>816</v>
      </c>
      <c r="G109" s="429">
        <v>39.017574725251635</v>
      </c>
      <c r="H109" s="264">
        <v>50.23569920090128</v>
      </c>
      <c r="I109" s="399">
        <v>17.412176880000001</v>
      </c>
    </row>
    <row r="110" spans="1:9" ht="11.25" customHeight="1" x14ac:dyDescent="0.2">
      <c r="A110" s="353" t="s">
        <v>409</v>
      </c>
      <c r="B110" s="395">
        <v>78.214285714285708</v>
      </c>
      <c r="C110" s="396" t="s">
        <v>573</v>
      </c>
      <c r="D110" s="429">
        <v>1000</v>
      </c>
      <c r="E110" s="395" t="s">
        <v>830</v>
      </c>
      <c r="F110" s="395">
        <v>4</v>
      </c>
      <c r="G110" s="429">
        <v>78.214285714285708</v>
      </c>
      <c r="H110" s="264" t="s">
        <v>816</v>
      </c>
      <c r="I110" s="399" t="s">
        <v>1027</v>
      </c>
    </row>
    <row r="111" spans="1:9" ht="11.25" customHeight="1" x14ac:dyDescent="0.2">
      <c r="A111" s="353" t="s">
        <v>410</v>
      </c>
      <c r="B111" s="395">
        <v>6.9968054941286626</v>
      </c>
      <c r="C111" s="396" t="s">
        <v>572</v>
      </c>
      <c r="D111" s="429">
        <v>500</v>
      </c>
      <c r="E111" s="395" t="s">
        <v>830</v>
      </c>
      <c r="F111" s="395" t="s">
        <v>816</v>
      </c>
      <c r="G111" s="429">
        <v>27.92004024229982</v>
      </c>
      <c r="H111" s="264">
        <v>6.9968054941286626</v>
      </c>
      <c r="I111" s="399">
        <v>54.397366800000015</v>
      </c>
    </row>
    <row r="112" spans="1:9" ht="11.25" customHeight="1" x14ac:dyDescent="0.2">
      <c r="A112" s="353" t="s">
        <v>703</v>
      </c>
      <c r="B112" s="395">
        <v>410</v>
      </c>
      <c r="C112" s="396" t="s">
        <v>310</v>
      </c>
      <c r="D112" s="429">
        <v>1000</v>
      </c>
      <c r="E112" s="395" t="s">
        <v>830</v>
      </c>
      <c r="F112" s="395">
        <v>410</v>
      </c>
      <c r="G112" s="429">
        <v>309.06952611553095</v>
      </c>
      <c r="H112" s="264" t="s">
        <v>816</v>
      </c>
      <c r="I112" s="399" t="s">
        <v>1027</v>
      </c>
    </row>
    <row r="113" spans="1:9" ht="11.25" customHeight="1" x14ac:dyDescent="0.2">
      <c r="A113" s="135" t="s">
        <v>80</v>
      </c>
      <c r="B113" s="395">
        <v>5.5889478096309899</v>
      </c>
      <c r="C113" s="396" t="s">
        <v>573</v>
      </c>
      <c r="D113" s="429">
        <v>500</v>
      </c>
      <c r="E113" s="395" t="s">
        <v>830</v>
      </c>
      <c r="F113" s="395" t="s">
        <v>816</v>
      </c>
      <c r="G113" s="429">
        <v>5.5889478096309899</v>
      </c>
      <c r="H113" s="264" t="s">
        <v>1026</v>
      </c>
      <c r="I113" s="399">
        <v>75.462736000000007</v>
      </c>
    </row>
    <row r="114" spans="1:9" ht="11.25" customHeight="1" x14ac:dyDescent="0.2">
      <c r="A114" s="135" t="s">
        <v>81</v>
      </c>
      <c r="B114" s="395">
        <v>1.2642735911142928</v>
      </c>
      <c r="C114" s="396" t="s">
        <v>573</v>
      </c>
      <c r="D114" s="429">
        <v>500</v>
      </c>
      <c r="E114" s="395" t="s">
        <v>830</v>
      </c>
      <c r="F114" s="395" t="s">
        <v>816</v>
      </c>
      <c r="G114" s="429">
        <v>1.2642735911142928</v>
      </c>
      <c r="H114" s="264" t="s">
        <v>816</v>
      </c>
      <c r="I114" s="399">
        <v>3.0757344014400001</v>
      </c>
    </row>
    <row r="115" spans="1:9" ht="11.25" customHeight="1" x14ac:dyDescent="0.2">
      <c r="A115" s="135" t="s">
        <v>82</v>
      </c>
      <c r="B115" s="395">
        <v>3.0562200956937802</v>
      </c>
      <c r="C115" s="396" t="s">
        <v>573</v>
      </c>
      <c r="D115" s="429">
        <v>500</v>
      </c>
      <c r="E115" s="395" t="s">
        <v>830</v>
      </c>
      <c r="F115" s="395" t="s">
        <v>816</v>
      </c>
      <c r="G115" s="429">
        <v>3.0562200956937802</v>
      </c>
      <c r="H115" s="264" t="s">
        <v>1026</v>
      </c>
      <c r="I115" s="399">
        <v>39.424186240000004</v>
      </c>
    </row>
    <row r="116" spans="1:9" ht="11.25" customHeight="1" x14ac:dyDescent="0.2">
      <c r="A116" s="135" t="s">
        <v>83</v>
      </c>
      <c r="B116" s="395">
        <v>1.2642735911142928</v>
      </c>
      <c r="C116" s="396" t="s">
        <v>573</v>
      </c>
      <c r="D116" s="429">
        <v>500</v>
      </c>
      <c r="E116" s="395" t="s">
        <v>830</v>
      </c>
      <c r="F116" s="395" t="s">
        <v>816</v>
      </c>
      <c r="G116" s="429">
        <v>1.2642735911142928</v>
      </c>
      <c r="H116" s="264" t="s">
        <v>816</v>
      </c>
      <c r="I116" s="399">
        <v>22.932591538</v>
      </c>
    </row>
    <row r="117" spans="1:9" ht="11.25" customHeight="1" x14ac:dyDescent="0.2">
      <c r="A117" s="135" t="s">
        <v>84</v>
      </c>
      <c r="B117" s="395">
        <v>24.733643272000002</v>
      </c>
      <c r="C117" s="396" t="s">
        <v>1025</v>
      </c>
      <c r="D117" s="429">
        <v>500</v>
      </c>
      <c r="E117" s="395" t="s">
        <v>830</v>
      </c>
      <c r="F117" s="395" t="s">
        <v>816</v>
      </c>
      <c r="G117" s="429">
        <v>32.678116840063197</v>
      </c>
      <c r="H117" s="264" t="s">
        <v>816</v>
      </c>
      <c r="I117" s="399">
        <v>24.733643272000002</v>
      </c>
    </row>
    <row r="118" spans="1:9" ht="11.25" customHeight="1" x14ac:dyDescent="0.2">
      <c r="A118" s="353" t="s">
        <v>411</v>
      </c>
      <c r="B118" s="395">
        <v>0.98017273127524474</v>
      </c>
      <c r="C118" s="396" t="s">
        <v>573</v>
      </c>
      <c r="D118" s="429">
        <v>500</v>
      </c>
      <c r="E118" s="395" t="s">
        <v>830</v>
      </c>
      <c r="F118" s="395" t="s">
        <v>816</v>
      </c>
      <c r="G118" s="429">
        <v>0.98017273127524474</v>
      </c>
      <c r="H118" s="264" t="s">
        <v>816</v>
      </c>
      <c r="I118" s="399">
        <v>1.2775380172750002</v>
      </c>
    </row>
    <row r="119" spans="1:9" ht="11.25" customHeight="1" x14ac:dyDescent="0.2">
      <c r="A119" s="135" t="s">
        <v>85</v>
      </c>
      <c r="B119" s="395">
        <v>25.285471822285853</v>
      </c>
      <c r="C119" s="396" t="s">
        <v>573</v>
      </c>
      <c r="D119" s="429">
        <v>500</v>
      </c>
      <c r="E119" s="395" t="s">
        <v>830</v>
      </c>
      <c r="F119" s="395" t="s">
        <v>816</v>
      </c>
      <c r="G119" s="429">
        <v>25.285471822285853</v>
      </c>
      <c r="H119" s="264" t="s">
        <v>816</v>
      </c>
      <c r="I119" s="399">
        <v>2312.3552734856503</v>
      </c>
    </row>
    <row r="120" spans="1:9" ht="11.25" customHeight="1" x14ac:dyDescent="0.2">
      <c r="A120" s="353" t="s">
        <v>193</v>
      </c>
      <c r="B120" s="395">
        <v>1.2</v>
      </c>
      <c r="C120" s="396" t="s">
        <v>1025</v>
      </c>
      <c r="D120" s="429">
        <v>1000</v>
      </c>
      <c r="E120" s="395" t="s">
        <v>830</v>
      </c>
      <c r="F120" s="395" t="s">
        <v>816</v>
      </c>
      <c r="G120" s="429">
        <v>10.95</v>
      </c>
      <c r="H120" s="264" t="s">
        <v>816</v>
      </c>
      <c r="I120" s="399">
        <v>1.2</v>
      </c>
    </row>
    <row r="121" spans="1:9" ht="11.25" customHeight="1" x14ac:dyDescent="0.2">
      <c r="A121" s="353" t="s">
        <v>412</v>
      </c>
      <c r="B121" s="395">
        <v>463.04414452751359</v>
      </c>
      <c r="C121" s="396" t="s">
        <v>573</v>
      </c>
      <c r="D121" s="429">
        <v>500</v>
      </c>
      <c r="E121" s="395" t="s">
        <v>830</v>
      </c>
      <c r="F121" s="395" t="s">
        <v>816</v>
      </c>
      <c r="G121" s="429">
        <v>463.04414452751359</v>
      </c>
      <c r="H121" s="264" t="s">
        <v>1026</v>
      </c>
      <c r="I121" s="399">
        <v>697.27318052999988</v>
      </c>
    </row>
    <row r="122" spans="1:9" ht="11.25" customHeight="1" x14ac:dyDescent="0.2">
      <c r="A122" s="353" t="s">
        <v>413</v>
      </c>
      <c r="B122" s="395">
        <v>9.323174492999998</v>
      </c>
      <c r="C122" s="396" t="s">
        <v>1025</v>
      </c>
      <c r="D122" s="429">
        <v>500</v>
      </c>
      <c r="E122" s="395" t="s">
        <v>830</v>
      </c>
      <c r="F122" s="395" t="s">
        <v>816</v>
      </c>
      <c r="G122" s="429">
        <v>3792.5672185128146</v>
      </c>
      <c r="H122" s="264" t="s">
        <v>816</v>
      </c>
      <c r="I122" s="399">
        <v>9.323174492999998</v>
      </c>
    </row>
    <row r="123" spans="1:9" ht="11.25" customHeight="1" x14ac:dyDescent="0.2">
      <c r="A123" s="353" t="s">
        <v>290</v>
      </c>
      <c r="B123" s="395">
        <v>1.1741947383207836</v>
      </c>
      <c r="C123" s="396" t="s">
        <v>573</v>
      </c>
      <c r="D123" s="429">
        <v>500</v>
      </c>
      <c r="E123" s="395" t="s">
        <v>830</v>
      </c>
      <c r="F123" s="395" t="s">
        <v>816</v>
      </c>
      <c r="G123" s="429">
        <v>1.1741947383207836</v>
      </c>
      <c r="H123" s="264" t="s">
        <v>816</v>
      </c>
      <c r="I123" s="399">
        <v>43.32947592</v>
      </c>
    </row>
    <row r="124" spans="1:9" ht="11.25" customHeight="1" x14ac:dyDescent="0.2">
      <c r="A124" s="353" t="s">
        <v>86</v>
      </c>
      <c r="B124" s="395">
        <v>109.7758044845575</v>
      </c>
      <c r="C124" s="396" t="s">
        <v>1025</v>
      </c>
      <c r="D124" s="429">
        <v>500</v>
      </c>
      <c r="E124" s="395" t="s">
        <v>830</v>
      </c>
      <c r="F124" s="395" t="s">
        <v>816</v>
      </c>
      <c r="G124" s="429">
        <v>1264.2735911142927</v>
      </c>
      <c r="H124" s="264" t="s">
        <v>816</v>
      </c>
      <c r="I124" s="399">
        <v>109.7758044845575</v>
      </c>
    </row>
    <row r="125" spans="1:9" ht="11.25" customHeight="1" x14ac:dyDescent="0.2">
      <c r="A125" s="353" t="s">
        <v>414</v>
      </c>
      <c r="B125" s="395">
        <v>44.028912348000006</v>
      </c>
      <c r="C125" s="396" t="s">
        <v>572</v>
      </c>
      <c r="D125" s="429">
        <v>500</v>
      </c>
      <c r="E125" s="395" t="s">
        <v>830</v>
      </c>
      <c r="F125" s="395" t="s">
        <v>816</v>
      </c>
      <c r="G125" s="429">
        <v>356.65218343259949</v>
      </c>
      <c r="H125" s="264">
        <v>44.028912348000006</v>
      </c>
      <c r="I125" s="399">
        <v>608.88472767000007</v>
      </c>
    </row>
    <row r="126" spans="1:9" ht="11.25" customHeight="1" x14ac:dyDescent="0.2">
      <c r="A126" s="353" t="s">
        <v>415</v>
      </c>
      <c r="B126" s="395">
        <v>78.213207407198283</v>
      </c>
      <c r="C126" s="396" t="s">
        <v>573</v>
      </c>
      <c r="D126" s="429">
        <v>1000</v>
      </c>
      <c r="E126" s="395" t="s">
        <v>830</v>
      </c>
      <c r="F126" s="395">
        <v>7.1</v>
      </c>
      <c r="G126" s="429">
        <v>78.213207407198283</v>
      </c>
      <c r="H126" s="264" t="s">
        <v>816</v>
      </c>
      <c r="I126" s="399" t="s">
        <v>1027</v>
      </c>
    </row>
    <row r="127" spans="1:9" ht="11.25" customHeight="1" x14ac:dyDescent="0.2">
      <c r="A127" s="353" t="s">
        <v>704</v>
      </c>
      <c r="B127" s="395">
        <v>78.214285714285708</v>
      </c>
      <c r="C127" s="396" t="s">
        <v>573</v>
      </c>
      <c r="D127" s="429">
        <v>1000</v>
      </c>
      <c r="E127" s="395" t="s">
        <v>830</v>
      </c>
      <c r="F127" s="395">
        <v>1.5</v>
      </c>
      <c r="G127" s="429">
        <v>78.214285714285708</v>
      </c>
      <c r="H127" s="264" t="s">
        <v>816</v>
      </c>
      <c r="I127" s="399" t="s">
        <v>1027</v>
      </c>
    </row>
    <row r="128" spans="1:9" ht="11.25" customHeight="1" x14ac:dyDescent="0.2">
      <c r="A128" s="353" t="s">
        <v>87</v>
      </c>
      <c r="B128" s="395">
        <v>1.9455204667664003</v>
      </c>
      <c r="C128" s="396" t="s">
        <v>1025</v>
      </c>
      <c r="D128" s="429">
        <v>500</v>
      </c>
      <c r="E128" s="395" t="s">
        <v>830</v>
      </c>
      <c r="F128" s="395" t="s">
        <v>816</v>
      </c>
      <c r="G128" s="429">
        <v>4.3570822453417595</v>
      </c>
      <c r="H128" s="264" t="s">
        <v>816</v>
      </c>
      <c r="I128" s="399">
        <v>1.9455204667664003</v>
      </c>
    </row>
    <row r="129" spans="1:9" ht="11.25" customHeight="1" x14ac:dyDescent="0.2">
      <c r="A129" s="353" t="s">
        <v>416</v>
      </c>
      <c r="B129" s="395">
        <v>10.057542000000002</v>
      </c>
      <c r="C129" s="396" t="s">
        <v>1025</v>
      </c>
      <c r="D129" s="429">
        <v>500</v>
      </c>
      <c r="E129" s="395" t="s">
        <v>830</v>
      </c>
      <c r="F129" s="395" t="s">
        <v>816</v>
      </c>
      <c r="G129" s="429">
        <v>867.20140880503141</v>
      </c>
      <c r="H129" s="264">
        <v>445.80891428571431</v>
      </c>
      <c r="I129" s="399">
        <v>10.057542000000002</v>
      </c>
    </row>
    <row r="130" spans="1:9" ht="11.25" customHeight="1" x14ac:dyDescent="0.2">
      <c r="A130" s="353" t="s">
        <v>88</v>
      </c>
      <c r="B130" s="395">
        <v>2.1682566227618572</v>
      </c>
      <c r="C130" s="396" t="s">
        <v>1025</v>
      </c>
      <c r="D130" s="429">
        <v>500</v>
      </c>
      <c r="E130" s="395" t="s">
        <v>830</v>
      </c>
      <c r="F130" s="395" t="s">
        <v>816</v>
      </c>
      <c r="G130" s="429">
        <v>164.35556684485806</v>
      </c>
      <c r="H130" s="264" t="s">
        <v>816</v>
      </c>
      <c r="I130" s="399">
        <v>2.1682566227618572</v>
      </c>
    </row>
    <row r="131" spans="1:9" ht="11.25" customHeight="1" x14ac:dyDescent="0.2">
      <c r="A131" s="353" t="s">
        <v>20</v>
      </c>
      <c r="B131" s="395">
        <v>90.255782150144626</v>
      </c>
      <c r="C131" s="396" t="s">
        <v>573</v>
      </c>
      <c r="D131" s="429">
        <v>100</v>
      </c>
      <c r="E131" s="395" t="s">
        <v>830</v>
      </c>
      <c r="F131" s="395" t="s">
        <v>816</v>
      </c>
      <c r="G131" s="429">
        <v>90.255782150144626</v>
      </c>
      <c r="H131" s="264" t="s">
        <v>1026</v>
      </c>
      <c r="I131" s="399">
        <v>310.73109500000004</v>
      </c>
    </row>
    <row r="132" spans="1:9" ht="11.25" customHeight="1" x14ac:dyDescent="0.2">
      <c r="A132" s="353" t="s">
        <v>417</v>
      </c>
      <c r="B132" s="395">
        <v>2.1697025011683992</v>
      </c>
      <c r="C132" s="396" t="s">
        <v>573</v>
      </c>
      <c r="D132" s="429">
        <v>100</v>
      </c>
      <c r="E132" s="395" t="s">
        <v>830</v>
      </c>
      <c r="F132" s="395" t="s">
        <v>816</v>
      </c>
      <c r="G132" s="429">
        <v>2.1697025011683992</v>
      </c>
      <c r="H132" s="264" t="s">
        <v>1026</v>
      </c>
      <c r="I132" s="399">
        <v>22.944829600000002</v>
      </c>
    </row>
    <row r="133" spans="1:9" ht="11.25" customHeight="1" x14ac:dyDescent="0.2">
      <c r="A133" s="353" t="s">
        <v>418</v>
      </c>
      <c r="B133" s="395">
        <v>1.0347023872679044E-2</v>
      </c>
      <c r="C133" s="396" t="s">
        <v>572</v>
      </c>
      <c r="D133" s="429">
        <v>500</v>
      </c>
      <c r="E133" s="395" t="s">
        <v>830</v>
      </c>
      <c r="F133" s="395" t="s">
        <v>816</v>
      </c>
      <c r="G133" s="429">
        <v>0.64236269696443038</v>
      </c>
      <c r="H133" s="264">
        <v>1.0347023872679044E-2</v>
      </c>
      <c r="I133" s="399">
        <v>4.3406778365182381</v>
      </c>
    </row>
    <row r="134" spans="1:9" ht="11.25" customHeight="1" x14ac:dyDescent="0.2">
      <c r="A134" s="353" t="s">
        <v>419</v>
      </c>
      <c r="B134" s="395">
        <v>9.8381538461538437E-2</v>
      </c>
      <c r="C134" s="396" t="s">
        <v>572</v>
      </c>
      <c r="D134" s="429">
        <v>166.02402867924528</v>
      </c>
      <c r="E134" s="395" t="s">
        <v>830</v>
      </c>
      <c r="F134" s="395" t="s">
        <v>816</v>
      </c>
      <c r="G134" s="429">
        <v>1.1398717475371951</v>
      </c>
      <c r="H134" s="264">
        <v>9.8381538461538437E-2</v>
      </c>
      <c r="I134" s="399">
        <v>24.757739463813646</v>
      </c>
    </row>
    <row r="135" spans="1:9" ht="11.25" customHeight="1" x14ac:dyDescent="0.2">
      <c r="A135" s="353" t="s">
        <v>89</v>
      </c>
      <c r="B135" s="395">
        <v>0.51188083760000003</v>
      </c>
      <c r="C135" s="396" t="s">
        <v>1025</v>
      </c>
      <c r="D135" s="429">
        <v>500</v>
      </c>
      <c r="E135" s="395" t="s">
        <v>830</v>
      </c>
      <c r="F135" s="395" t="s">
        <v>816</v>
      </c>
      <c r="G135" s="429">
        <v>379.28207733428781</v>
      </c>
      <c r="H135" s="264" t="s">
        <v>816</v>
      </c>
      <c r="I135" s="399">
        <v>0.51188083760000003</v>
      </c>
    </row>
    <row r="136" spans="1:9" ht="11.25" customHeight="1" x14ac:dyDescent="0.2">
      <c r="A136" s="135" t="s">
        <v>90</v>
      </c>
      <c r="B136" s="395">
        <v>105.89472648010802</v>
      </c>
      <c r="C136" s="396" t="s">
        <v>1025</v>
      </c>
      <c r="D136" s="429">
        <v>500</v>
      </c>
      <c r="E136" s="395" t="s">
        <v>830</v>
      </c>
      <c r="F136" s="395" t="s">
        <v>816</v>
      </c>
      <c r="G136" s="429">
        <v>771.16303781051113</v>
      </c>
      <c r="H136" s="264" t="s">
        <v>816</v>
      </c>
      <c r="I136" s="399">
        <v>105.89472648010802</v>
      </c>
    </row>
    <row r="137" spans="1:9" ht="11.25" customHeight="1" x14ac:dyDescent="0.2">
      <c r="A137" s="353" t="s">
        <v>420</v>
      </c>
      <c r="B137" s="395">
        <v>0.78214285714285714</v>
      </c>
      <c r="C137" s="396" t="s">
        <v>573</v>
      </c>
      <c r="D137" s="429">
        <v>1000</v>
      </c>
      <c r="E137" s="395" t="s">
        <v>830</v>
      </c>
      <c r="F137" s="395">
        <v>0.25</v>
      </c>
      <c r="G137" s="429">
        <v>0.78214285714285714</v>
      </c>
      <c r="H137" s="264" t="s">
        <v>816</v>
      </c>
      <c r="I137" s="399" t="s">
        <v>1027</v>
      </c>
    </row>
    <row r="138" spans="1:9" ht="11.25" customHeight="1" x14ac:dyDescent="0.2">
      <c r="A138" s="353" t="s">
        <v>291</v>
      </c>
      <c r="B138" s="395">
        <v>31.917439999999999</v>
      </c>
      <c r="C138" s="396" t="s">
        <v>1025</v>
      </c>
      <c r="D138" s="429">
        <v>500</v>
      </c>
      <c r="E138" s="395" t="s">
        <v>830</v>
      </c>
      <c r="F138" s="395" t="s">
        <v>816</v>
      </c>
      <c r="G138" s="429">
        <v>817.67394716981141</v>
      </c>
      <c r="H138" s="264">
        <v>817.29880000000014</v>
      </c>
      <c r="I138" s="399">
        <v>31.917439999999999</v>
      </c>
    </row>
    <row r="139" spans="1:9" ht="11.25" customHeight="1" x14ac:dyDescent="0.2">
      <c r="A139" s="353" t="s">
        <v>21</v>
      </c>
      <c r="B139" s="395">
        <v>0.47529913041323968</v>
      </c>
      <c r="C139" s="396" t="s">
        <v>573</v>
      </c>
      <c r="D139" s="429">
        <v>500</v>
      </c>
      <c r="E139" s="395" t="s">
        <v>830</v>
      </c>
      <c r="F139" s="395" t="s">
        <v>816</v>
      </c>
      <c r="G139" s="429">
        <v>0.47529913041323968</v>
      </c>
      <c r="H139" s="264" t="s">
        <v>816</v>
      </c>
      <c r="I139" s="399">
        <v>254.81502602987422</v>
      </c>
    </row>
    <row r="140" spans="1:9" ht="11.25" customHeight="1" x14ac:dyDescent="0.2">
      <c r="A140" s="353" t="s">
        <v>44</v>
      </c>
      <c r="B140" s="395">
        <v>100</v>
      </c>
      <c r="C140" s="396" t="s">
        <v>1028</v>
      </c>
      <c r="D140" s="429">
        <v>100</v>
      </c>
      <c r="E140" s="395" t="s">
        <v>830</v>
      </c>
      <c r="F140" s="395" t="s">
        <v>816</v>
      </c>
      <c r="G140" s="429">
        <v>450.51607169874791</v>
      </c>
      <c r="H140" s="264" t="s">
        <v>1026</v>
      </c>
      <c r="I140" s="399">
        <v>5000</v>
      </c>
    </row>
    <row r="141" spans="1:9" ht="11.25" customHeight="1" x14ac:dyDescent="0.2">
      <c r="A141" s="353" t="s">
        <v>43</v>
      </c>
      <c r="B141" s="395">
        <v>219.04798534341549</v>
      </c>
      <c r="C141" s="396" t="s">
        <v>573</v>
      </c>
      <c r="D141" s="429">
        <v>500</v>
      </c>
      <c r="E141" s="395" t="s">
        <v>830</v>
      </c>
      <c r="F141" s="395" t="s">
        <v>816</v>
      </c>
      <c r="G141" s="429">
        <v>219.04798534341549</v>
      </c>
      <c r="H141" s="264" t="s">
        <v>1026</v>
      </c>
      <c r="I141" s="399">
        <v>5000</v>
      </c>
    </row>
    <row r="142" spans="1:9" ht="11.25" customHeight="1" x14ac:dyDescent="0.2">
      <c r="A142" s="353" t="s">
        <v>665</v>
      </c>
      <c r="B142" s="395">
        <v>500</v>
      </c>
      <c r="C142" s="396" t="s">
        <v>1028</v>
      </c>
      <c r="D142" s="429">
        <v>500</v>
      </c>
      <c r="E142" s="395" t="s">
        <v>830</v>
      </c>
      <c r="F142" s="395" t="s">
        <v>816</v>
      </c>
      <c r="G142" s="429">
        <v>9385.7142857142862</v>
      </c>
      <c r="H142" s="264" t="s">
        <v>816</v>
      </c>
      <c r="I142" s="399">
        <v>5000</v>
      </c>
    </row>
    <row r="143" spans="1:9" ht="11.25" customHeight="1" x14ac:dyDescent="0.2">
      <c r="A143" s="353" t="s">
        <v>705</v>
      </c>
      <c r="B143" s="395">
        <v>0.17652248407169688</v>
      </c>
      <c r="C143" s="396" t="s">
        <v>572</v>
      </c>
      <c r="D143" s="429">
        <v>500</v>
      </c>
      <c r="E143" s="395" t="s">
        <v>830</v>
      </c>
      <c r="F143" s="395" t="s">
        <v>816</v>
      </c>
      <c r="G143" s="429">
        <v>12.423206309478356</v>
      </c>
      <c r="H143" s="264">
        <v>0.17652248407169688</v>
      </c>
      <c r="I143" s="399">
        <v>98.190035999999992</v>
      </c>
    </row>
    <row r="144" spans="1:9" ht="11.25" customHeight="1" x14ac:dyDescent="0.2">
      <c r="A144" s="353" t="s">
        <v>706</v>
      </c>
      <c r="B144" s="395">
        <v>222.90445714285715</v>
      </c>
      <c r="C144" s="396" t="s">
        <v>572</v>
      </c>
      <c r="D144" s="429">
        <v>500</v>
      </c>
      <c r="E144" s="395" t="s">
        <v>830</v>
      </c>
      <c r="F144" s="395" t="s">
        <v>816</v>
      </c>
      <c r="G144" s="429">
        <v>639.65388301886787</v>
      </c>
      <c r="H144" s="264">
        <v>222.90445714285715</v>
      </c>
      <c r="I144" s="399">
        <v>676.82844000000011</v>
      </c>
    </row>
    <row r="145" spans="1:9" ht="11.25" customHeight="1" x14ac:dyDescent="0.2">
      <c r="A145" s="353" t="s">
        <v>421</v>
      </c>
      <c r="B145" s="395">
        <v>8.9161782857142876E-3</v>
      </c>
      <c r="C145" s="396" t="s">
        <v>572</v>
      </c>
      <c r="D145" s="429">
        <v>100</v>
      </c>
      <c r="E145" s="395" t="s">
        <v>830</v>
      </c>
      <c r="F145" s="395" t="s">
        <v>816</v>
      </c>
      <c r="G145" s="429">
        <v>0.32364531998538026</v>
      </c>
      <c r="H145" s="264">
        <v>8.9161782857142876E-3</v>
      </c>
      <c r="I145" s="399">
        <v>1.6171378439206749</v>
      </c>
    </row>
    <row r="146" spans="1:9" ht="11.25" customHeight="1" x14ac:dyDescent="0.2">
      <c r="A146" s="353" t="s">
        <v>422</v>
      </c>
      <c r="B146" s="395">
        <v>8.9161782857142866E-2</v>
      </c>
      <c r="C146" s="396" t="s">
        <v>572</v>
      </c>
      <c r="D146" s="429">
        <v>500</v>
      </c>
      <c r="E146" s="395" t="s">
        <v>830</v>
      </c>
      <c r="F146" s="395" t="s">
        <v>816</v>
      </c>
      <c r="G146" s="429">
        <v>0.88767733974939533</v>
      </c>
      <c r="H146" s="264">
        <v>8.9161782857142866E-2</v>
      </c>
      <c r="I146" s="399">
        <v>14.94096390998954</v>
      </c>
    </row>
    <row r="147" spans="1:9" ht="11.25" customHeight="1" x14ac:dyDescent="0.2">
      <c r="A147" s="353" t="s">
        <v>423</v>
      </c>
      <c r="B147" s="395">
        <v>4.5069028304000005</v>
      </c>
      <c r="C147" s="396" t="s">
        <v>1025</v>
      </c>
      <c r="D147" s="429">
        <v>100</v>
      </c>
      <c r="E147" s="395" t="s">
        <v>830</v>
      </c>
      <c r="F147" s="395" t="s">
        <v>816</v>
      </c>
      <c r="G147" s="429">
        <v>1264.2735911142927</v>
      </c>
      <c r="H147" s="264" t="s">
        <v>816</v>
      </c>
      <c r="I147" s="399">
        <v>4.5069028304000005</v>
      </c>
    </row>
    <row r="148" spans="1:9" ht="11.25" customHeight="1" x14ac:dyDescent="0.2">
      <c r="A148" s="353" t="s">
        <v>424</v>
      </c>
      <c r="B148" s="395">
        <v>2.4672233898</v>
      </c>
      <c r="C148" s="396" t="s">
        <v>1025</v>
      </c>
      <c r="D148" s="429">
        <v>500</v>
      </c>
      <c r="E148" s="395" t="s">
        <v>830</v>
      </c>
      <c r="F148" s="395" t="s">
        <v>816</v>
      </c>
      <c r="G148" s="429">
        <v>12.642735911142926</v>
      </c>
      <c r="H148" s="264" t="s">
        <v>816</v>
      </c>
      <c r="I148" s="399">
        <v>2.4672233898</v>
      </c>
    </row>
    <row r="149" spans="1:9" ht="11.25" customHeight="1" x14ac:dyDescent="0.2">
      <c r="A149" s="135" t="s">
        <v>91</v>
      </c>
      <c r="B149" s="395">
        <v>12.184769044617401</v>
      </c>
      <c r="C149" s="396" t="s">
        <v>1025</v>
      </c>
      <c r="D149" s="429">
        <v>1000</v>
      </c>
      <c r="E149" s="395" t="s">
        <v>830</v>
      </c>
      <c r="F149" s="395" t="s">
        <v>816</v>
      </c>
      <c r="G149" s="429">
        <v>126.42735911142927</v>
      </c>
      <c r="H149" s="264" t="s">
        <v>816</v>
      </c>
      <c r="I149" s="399">
        <v>12.184769044617401</v>
      </c>
    </row>
    <row r="150" spans="1:9" ht="11.25" customHeight="1" x14ac:dyDescent="0.2">
      <c r="A150" s="353" t="s">
        <v>92</v>
      </c>
      <c r="B150" s="395">
        <v>7.8569612505990012</v>
      </c>
      <c r="C150" s="396" t="s">
        <v>1025</v>
      </c>
      <c r="D150" s="429">
        <v>500</v>
      </c>
      <c r="E150" s="395" t="s">
        <v>830</v>
      </c>
      <c r="F150" s="395" t="s">
        <v>816</v>
      </c>
      <c r="G150" s="429">
        <v>101.14188728914341</v>
      </c>
      <c r="H150" s="264" t="s">
        <v>816</v>
      </c>
      <c r="I150" s="399">
        <v>7.8569612505990012</v>
      </c>
    </row>
    <row r="151" spans="1:9" ht="11.25" customHeight="1" x14ac:dyDescent="0.2">
      <c r="A151" s="353" t="s">
        <v>93</v>
      </c>
      <c r="B151" s="395">
        <v>5.029527559055118E-3</v>
      </c>
      <c r="C151" s="396" t="s">
        <v>573</v>
      </c>
      <c r="D151" s="429">
        <v>100</v>
      </c>
      <c r="E151" s="395" t="s">
        <v>830</v>
      </c>
      <c r="F151" s="395" t="s">
        <v>816</v>
      </c>
      <c r="G151" s="429">
        <v>5.029527559055118E-3</v>
      </c>
      <c r="H151" s="264" t="s">
        <v>1026</v>
      </c>
      <c r="I151" s="399">
        <v>2.9866451999999999</v>
      </c>
    </row>
    <row r="152" spans="1:9" ht="11.25" customHeight="1" x14ac:dyDescent="0.2">
      <c r="A152" s="353" t="s">
        <v>94</v>
      </c>
      <c r="B152" s="395">
        <v>8.1093165931455699E-2</v>
      </c>
      <c r="C152" s="396" t="s">
        <v>1025</v>
      </c>
      <c r="D152" s="429">
        <v>100</v>
      </c>
      <c r="E152" s="395" t="s">
        <v>830</v>
      </c>
      <c r="F152" s="395" t="s">
        <v>816</v>
      </c>
      <c r="G152" s="429">
        <v>0.15845058605710996</v>
      </c>
      <c r="H152" s="264" t="s">
        <v>1026</v>
      </c>
      <c r="I152" s="399">
        <v>8.1093165931455699E-2</v>
      </c>
    </row>
    <row r="153" spans="1:9" ht="11.25" customHeight="1" x14ac:dyDescent="0.2">
      <c r="A153" s="353" t="s">
        <v>513</v>
      </c>
      <c r="B153" s="395">
        <v>55.787894350000002</v>
      </c>
      <c r="C153" s="396" t="s">
        <v>1025</v>
      </c>
      <c r="D153" s="429">
        <v>100</v>
      </c>
      <c r="E153" s="395" t="s">
        <v>830</v>
      </c>
      <c r="F153" s="395" t="s">
        <v>816</v>
      </c>
      <c r="G153" s="429">
        <v>87.320574162679421</v>
      </c>
      <c r="H153" s="264" t="s">
        <v>816</v>
      </c>
      <c r="I153" s="399">
        <v>55.787894350000002</v>
      </c>
    </row>
    <row r="154" spans="1:9" ht="11.25" customHeight="1" x14ac:dyDescent="0.2">
      <c r="A154" s="135" t="s">
        <v>802</v>
      </c>
      <c r="B154" s="395">
        <v>7.5432070893285008</v>
      </c>
      <c r="C154" s="396" t="s">
        <v>1025</v>
      </c>
      <c r="D154" s="429">
        <v>500</v>
      </c>
      <c r="E154" s="395" t="s">
        <v>830</v>
      </c>
      <c r="F154" s="395" t="s">
        <v>816</v>
      </c>
      <c r="G154" s="429">
        <v>449.03985437165932</v>
      </c>
      <c r="H154" s="264" t="s">
        <v>816</v>
      </c>
      <c r="I154" s="399">
        <v>7.5432070893285008</v>
      </c>
    </row>
    <row r="155" spans="1:9" ht="11.25" customHeight="1" x14ac:dyDescent="0.2">
      <c r="A155" s="135" t="s">
        <v>514</v>
      </c>
      <c r="B155" s="395">
        <v>30.661203968900935</v>
      </c>
      <c r="C155" s="396" t="s">
        <v>1025</v>
      </c>
      <c r="D155" s="429">
        <v>500</v>
      </c>
      <c r="E155" s="395" t="s">
        <v>830</v>
      </c>
      <c r="F155" s="395" t="s">
        <v>816</v>
      </c>
      <c r="G155" s="429">
        <v>31.237531954550995</v>
      </c>
      <c r="H155" s="264" t="s">
        <v>816</v>
      </c>
      <c r="I155" s="399">
        <v>30.661203968900935</v>
      </c>
    </row>
    <row r="156" spans="1:9" ht="11.25" customHeight="1" x14ac:dyDescent="0.2">
      <c r="A156" s="135" t="s">
        <v>516</v>
      </c>
      <c r="B156" s="395">
        <v>7.2694180429212993</v>
      </c>
      <c r="C156" s="396" t="s">
        <v>573</v>
      </c>
      <c r="D156" s="429">
        <v>500</v>
      </c>
      <c r="E156" s="395" t="s">
        <v>830</v>
      </c>
      <c r="F156" s="395" t="s">
        <v>816</v>
      </c>
      <c r="G156" s="429">
        <v>7.2694180429212993</v>
      </c>
      <c r="H156" s="264" t="s">
        <v>816</v>
      </c>
      <c r="I156" s="399">
        <v>98.026347372870006</v>
      </c>
    </row>
    <row r="157" spans="1:9" ht="11.25" customHeight="1" x14ac:dyDescent="0.2">
      <c r="A157" s="353" t="s">
        <v>425</v>
      </c>
      <c r="B157" s="395">
        <v>770</v>
      </c>
      <c r="C157" s="396" t="s">
        <v>310</v>
      </c>
      <c r="D157" s="429">
        <v>1000</v>
      </c>
      <c r="E157" s="395" t="s">
        <v>830</v>
      </c>
      <c r="F157" s="395">
        <v>770</v>
      </c>
      <c r="G157" s="429">
        <v>77.999214351185017</v>
      </c>
      <c r="H157" s="264" t="s">
        <v>816</v>
      </c>
      <c r="I157" s="399" t="s">
        <v>1027</v>
      </c>
    </row>
    <row r="158" spans="1:9" ht="11.25" customHeight="1" x14ac:dyDescent="0.2">
      <c r="A158" s="353" t="s">
        <v>426</v>
      </c>
      <c r="B158" s="395">
        <v>3.6336480000000004E-2</v>
      </c>
      <c r="C158" s="396" t="s">
        <v>572</v>
      </c>
      <c r="D158" s="429">
        <v>500</v>
      </c>
      <c r="E158" s="395" t="s">
        <v>830</v>
      </c>
      <c r="F158" s="395" t="s">
        <v>816</v>
      </c>
      <c r="G158" s="429">
        <v>5.8999999999999997E-2</v>
      </c>
      <c r="H158" s="264">
        <v>3.6336480000000004E-2</v>
      </c>
      <c r="I158" s="399">
        <v>3.2814192109612192</v>
      </c>
    </row>
    <row r="159" spans="1:9" ht="11.25" customHeight="1" x14ac:dyDescent="0.2">
      <c r="A159" s="353" t="s">
        <v>427</v>
      </c>
      <c r="B159" s="395">
        <v>24.041348000000003</v>
      </c>
      <c r="C159" s="396" t="s">
        <v>1025</v>
      </c>
      <c r="D159" s="429">
        <v>259.54240000000004</v>
      </c>
      <c r="E159" s="395" t="s">
        <v>830</v>
      </c>
      <c r="F159" s="395" t="s">
        <v>816</v>
      </c>
      <c r="G159" s="429">
        <v>129.23345456467081</v>
      </c>
      <c r="H159" s="264">
        <v>44.580891428571441</v>
      </c>
      <c r="I159" s="399">
        <v>24.041348000000003</v>
      </c>
    </row>
    <row r="160" spans="1:9" ht="11.25" customHeight="1" thickBot="1" x14ac:dyDescent="0.25">
      <c r="A160" s="353" t="s">
        <v>428</v>
      </c>
      <c r="B160" s="395">
        <v>1000</v>
      </c>
      <c r="C160" s="396" t="s">
        <v>1028</v>
      </c>
      <c r="D160" s="429">
        <v>1000</v>
      </c>
      <c r="E160" s="395" t="s">
        <v>830</v>
      </c>
      <c r="F160" s="395">
        <v>349</v>
      </c>
      <c r="G160" s="429">
        <v>4692.8571428571431</v>
      </c>
      <c r="H160" s="264" t="s">
        <v>816</v>
      </c>
      <c r="I160" s="433" t="s">
        <v>1027</v>
      </c>
    </row>
    <row r="161" spans="1:9" ht="22.5" customHeight="1" thickTop="1" x14ac:dyDescent="0.2">
      <c r="A161" s="332" t="s">
        <v>525</v>
      </c>
      <c r="B161" s="395" t="s">
        <v>430</v>
      </c>
      <c r="C161" s="395" t="s">
        <v>292</v>
      </c>
      <c r="D161" s="429" t="s">
        <v>292</v>
      </c>
      <c r="E161" s="395" t="s">
        <v>292</v>
      </c>
      <c r="F161" s="395" t="s">
        <v>292</v>
      </c>
      <c r="G161" s="398" t="s">
        <v>292</v>
      </c>
      <c r="H161" s="264" t="s">
        <v>292</v>
      </c>
      <c r="I161" s="430" t="s">
        <v>292</v>
      </c>
    </row>
    <row r="162" spans="1:9" ht="11.25" customHeight="1" thickBot="1" x14ac:dyDescent="0.25">
      <c r="A162" s="148" t="s">
        <v>526</v>
      </c>
      <c r="B162" s="405" t="s">
        <v>293</v>
      </c>
      <c r="C162" s="405" t="s">
        <v>292</v>
      </c>
      <c r="D162" s="406" t="s">
        <v>292</v>
      </c>
      <c r="E162" s="405" t="s">
        <v>292</v>
      </c>
      <c r="F162" s="405" t="s">
        <v>292</v>
      </c>
      <c r="G162" s="408" t="s">
        <v>292</v>
      </c>
      <c r="H162" s="409" t="s">
        <v>292</v>
      </c>
      <c r="I162" s="431" t="s">
        <v>292</v>
      </c>
    </row>
    <row r="163" spans="1:9" s="112" customFormat="1" ht="11.25" customHeight="1" thickTop="1" x14ac:dyDescent="0.2">
      <c r="A163" s="65" t="s">
        <v>432</v>
      </c>
      <c r="B163" s="109"/>
      <c r="C163" s="109"/>
      <c r="D163" s="109"/>
      <c r="E163" s="109"/>
      <c r="F163" s="411"/>
      <c r="G163" s="109"/>
      <c r="H163" s="109"/>
      <c r="I163" s="412"/>
    </row>
    <row r="164" spans="1:9" ht="11.25" customHeight="1" x14ac:dyDescent="0.2">
      <c r="A164" s="255" t="s">
        <v>435</v>
      </c>
      <c r="B164" s="109"/>
      <c r="C164" s="109"/>
      <c r="D164" s="109"/>
      <c r="E164" s="108"/>
      <c r="F164" s="109"/>
      <c r="G164" s="109"/>
      <c r="H164" s="109"/>
      <c r="I164" s="336"/>
    </row>
    <row r="165" spans="1:9" ht="11.25" customHeight="1" x14ac:dyDescent="0.2">
      <c r="A165" s="65"/>
      <c r="B165" s="109"/>
      <c r="C165" s="109"/>
      <c r="D165" s="109"/>
      <c r="E165" s="108"/>
      <c r="F165" s="109"/>
      <c r="G165" s="109"/>
      <c r="H165" s="109"/>
      <c r="I165" s="336"/>
    </row>
    <row r="166" spans="1:9" ht="11.25" customHeight="1" x14ac:dyDescent="0.2">
      <c r="A166" s="66" t="s">
        <v>320</v>
      </c>
      <c r="B166" s="109"/>
      <c r="C166" s="109"/>
      <c r="D166" s="109"/>
      <c r="E166" s="109"/>
      <c r="F166" s="411"/>
      <c r="G166" s="109"/>
      <c r="H166" s="109"/>
      <c r="I166" s="336"/>
    </row>
    <row r="167" spans="1:9" ht="11.25" customHeight="1" x14ac:dyDescent="0.2">
      <c r="A167" s="66" t="s">
        <v>527</v>
      </c>
      <c r="B167" s="109"/>
      <c r="C167" s="109"/>
      <c r="D167" s="109"/>
      <c r="E167" s="109"/>
      <c r="F167" s="411"/>
      <c r="G167" s="109"/>
      <c r="H167" s="109"/>
      <c r="I167" s="336"/>
    </row>
    <row r="168" spans="1:9" ht="11.25" customHeight="1" x14ac:dyDescent="0.2">
      <c r="A168" s="158" t="s">
        <v>903</v>
      </c>
      <c r="B168" s="109"/>
      <c r="C168" s="109"/>
      <c r="D168" s="109"/>
      <c r="E168" s="109"/>
      <c r="F168" s="411"/>
      <c r="G168" s="109"/>
      <c r="H168" s="109"/>
      <c r="I168" s="336"/>
    </row>
    <row r="169" spans="1:9" ht="11.25" customHeight="1" x14ac:dyDescent="0.2">
      <c r="A169" s="66" t="s">
        <v>666</v>
      </c>
      <c r="B169" s="109"/>
      <c r="C169" s="109"/>
      <c r="D169" s="109"/>
      <c r="E169" s="109"/>
      <c r="F169" s="411"/>
      <c r="G169" s="109"/>
      <c r="H169" s="109"/>
      <c r="I169" s="336"/>
    </row>
    <row r="170" spans="1:9" ht="11.25" customHeight="1" thickBot="1" x14ac:dyDescent="0.25">
      <c r="A170" s="415"/>
      <c r="B170" s="416"/>
      <c r="C170" s="416"/>
      <c r="D170" s="416"/>
      <c r="E170" s="416"/>
      <c r="F170" s="417"/>
      <c r="G170" s="416"/>
      <c r="H170" s="416"/>
      <c r="I170" s="418"/>
    </row>
    <row r="171" spans="1:9" ht="12" thickTop="1" x14ac:dyDescent="0.2"/>
  </sheetData>
  <sheetProtection algorithmName="SHA-512" hashValue="k+ItYhuZHE8zMEIe4PHK4LkhO5EHYfpgZowkD+dTD4tU8aRu/uo9tI+6Af0X48cKPcu206ZS9eps8VroOxCYwQ==" saltValue="5ad7pUaQ5Lu9ll9t4gyrmA==" spinCount="100000" sheet="1" objects="1" scenarios="1"/>
  <mergeCells count="5">
    <mergeCell ref="F4:F5"/>
    <mergeCell ref="A4:A6"/>
    <mergeCell ref="B4:B6"/>
    <mergeCell ref="D4:D5"/>
    <mergeCell ref="E4:E5"/>
  </mergeCells>
  <phoneticPr fontId="0" type="noConversion"/>
  <printOptions horizontalCentered="1"/>
  <pageMargins left="0.17" right="0.16" top="0.53" bottom="1" header="0.5" footer="0.5"/>
  <pageSetup scale="74" fitToHeight="4" orientation="landscape" r:id="rId1"/>
  <headerFooter alignWithMargins="0">
    <oddFooter>&amp;LHawai'i DOH
Fall 2017&amp;C&amp;8Page &amp;P of &amp;N&amp;R&amp;A</oddFooter>
  </headerFooter>
  <rowBreaks count="1" manualBreakCount="1">
    <brk id="160"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F169"/>
  <sheetViews>
    <sheetView zoomScaleNormal="100" workbookViewId="0">
      <pane ySplit="1605" topLeftCell="A4" activePane="bottomLeft"/>
      <selection activeCell="I16" sqref="I16"/>
      <selection pane="bottomLeft" activeCell="I16" sqref="I16"/>
    </sheetView>
  </sheetViews>
  <sheetFormatPr defaultColWidth="9.140625" defaultRowHeight="12.75" x14ac:dyDescent="0.2"/>
  <cols>
    <col min="1" max="1" width="40.7109375" style="126" customWidth="1"/>
    <col min="2" max="4" width="15.7109375" style="126" customWidth="1"/>
    <col min="5" max="5" width="15.7109375" style="341" customWidth="1"/>
    <col min="6" max="6" width="9.140625" style="367"/>
    <col min="7" max="16384" width="9.140625" style="126"/>
  </cols>
  <sheetData>
    <row r="1" spans="1:6" s="366" customFormat="1" ht="18.75" x14ac:dyDescent="0.25">
      <c r="A1" s="144" t="s">
        <v>836</v>
      </c>
      <c r="B1" s="144"/>
      <c r="C1" s="144"/>
      <c r="D1" s="144"/>
      <c r="E1" s="363"/>
      <c r="F1" s="367"/>
    </row>
    <row r="2" spans="1:6" s="366" customFormat="1" ht="14.1" customHeight="1" thickBot="1" x14ac:dyDescent="0.25">
      <c r="A2" s="146"/>
      <c r="B2" s="146"/>
      <c r="C2" s="146"/>
      <c r="D2" s="146"/>
      <c r="E2" s="794"/>
    </row>
    <row r="3" spans="1:6" s="366" customFormat="1" ht="35.25" customHeight="1" thickTop="1" thickBot="1" x14ac:dyDescent="0.25">
      <c r="A3" s="933" t="s">
        <v>194</v>
      </c>
      <c r="B3" s="357" t="s">
        <v>834</v>
      </c>
      <c r="C3" s="934" t="s">
        <v>838</v>
      </c>
      <c r="D3" s="935" t="s">
        <v>839</v>
      </c>
      <c r="E3" s="358" t="s">
        <v>840</v>
      </c>
    </row>
    <row r="4" spans="1:6" s="366" customFormat="1" ht="12" customHeight="1" x14ac:dyDescent="0.2">
      <c r="A4" s="138" t="s">
        <v>477</v>
      </c>
      <c r="B4" s="936"/>
      <c r="C4" s="937"/>
      <c r="D4" s="938"/>
      <c r="E4" s="737" t="str">
        <f>IF(C4=0,"",C4)</f>
        <v/>
      </c>
    </row>
    <row r="5" spans="1:6" s="366" customFormat="1" ht="12" customHeight="1" x14ac:dyDescent="0.2">
      <c r="A5" s="111" t="s">
        <v>478</v>
      </c>
      <c r="B5" s="939"/>
      <c r="C5" s="712"/>
      <c r="D5" s="438"/>
      <c r="E5" s="737" t="str">
        <f t="shared" ref="E5:E69" si="0">IF(C5=0,"",C5)</f>
        <v/>
      </c>
    </row>
    <row r="6" spans="1:6" s="366" customFormat="1" ht="12" customHeight="1" x14ac:dyDescent="0.2">
      <c r="A6" s="111" t="s">
        <v>479</v>
      </c>
      <c r="B6" s="939"/>
      <c r="C6" s="712"/>
      <c r="D6" s="438"/>
      <c r="E6" s="737" t="str">
        <f t="shared" si="0"/>
        <v/>
      </c>
    </row>
    <row r="7" spans="1:6" s="366" customFormat="1" ht="12" customHeight="1" x14ac:dyDescent="0.2">
      <c r="A7" s="111" t="s">
        <v>480</v>
      </c>
      <c r="B7" s="939"/>
      <c r="C7" s="712"/>
      <c r="D7" s="438"/>
      <c r="E7" s="737" t="str">
        <f t="shared" si="0"/>
        <v/>
      </c>
    </row>
    <row r="8" spans="1:6" s="366" customFormat="1" ht="12" customHeight="1" x14ac:dyDescent="0.2">
      <c r="A8" s="111" t="s">
        <v>133</v>
      </c>
      <c r="B8" s="939"/>
      <c r="C8" s="712"/>
      <c r="D8" s="438"/>
      <c r="E8" s="737" t="str">
        <f t="shared" si="0"/>
        <v/>
      </c>
    </row>
    <row r="9" spans="1:6" s="366" customFormat="1" ht="12" customHeight="1" x14ac:dyDescent="0.2">
      <c r="A9" s="134" t="s">
        <v>134</v>
      </c>
      <c r="B9" s="940"/>
      <c r="C9" s="941"/>
      <c r="D9" s="942"/>
      <c r="E9" s="737" t="str">
        <f t="shared" si="0"/>
        <v/>
      </c>
    </row>
    <row r="10" spans="1:6" s="366" customFormat="1" ht="12" customHeight="1" x14ac:dyDescent="0.2">
      <c r="A10" s="134" t="s">
        <v>68</v>
      </c>
      <c r="B10" s="940"/>
      <c r="C10" s="941"/>
      <c r="D10" s="942"/>
      <c r="E10" s="737" t="str">
        <f t="shared" si="0"/>
        <v/>
      </c>
    </row>
    <row r="11" spans="1:6" s="366" customFormat="1" ht="12" customHeight="1" x14ac:dyDescent="0.2">
      <c r="A11" s="111" t="s">
        <v>481</v>
      </c>
      <c r="B11" s="939"/>
      <c r="C11" s="712"/>
      <c r="D11" s="438"/>
      <c r="E11" s="737" t="str">
        <f t="shared" si="0"/>
        <v/>
      </c>
    </row>
    <row r="12" spans="1:6" s="366" customFormat="1" ht="12" customHeight="1" x14ac:dyDescent="0.2">
      <c r="A12" s="111" t="s">
        <v>482</v>
      </c>
      <c r="B12" s="939" t="s">
        <v>835</v>
      </c>
      <c r="C12" s="712">
        <v>2.4</v>
      </c>
      <c r="D12" s="438">
        <v>2.4</v>
      </c>
      <c r="E12" s="737">
        <f t="shared" si="0"/>
        <v>2.4</v>
      </c>
    </row>
    <row r="13" spans="1:6" s="366" customFormat="1" ht="12" customHeight="1" x14ac:dyDescent="0.2">
      <c r="A13" s="111" t="s">
        <v>584</v>
      </c>
      <c r="B13" s="939" t="s">
        <v>837</v>
      </c>
      <c r="C13" s="712">
        <v>24</v>
      </c>
      <c r="D13" s="438">
        <v>50</v>
      </c>
      <c r="E13" s="737">
        <f t="shared" si="0"/>
        <v>24</v>
      </c>
    </row>
    <row r="14" spans="1:6" s="366" customFormat="1" ht="12" customHeight="1" x14ac:dyDescent="0.2">
      <c r="A14" s="111" t="s">
        <v>69</v>
      </c>
      <c r="B14" s="939"/>
      <c r="C14" s="712"/>
      <c r="D14" s="438"/>
      <c r="E14" s="737" t="str">
        <f t="shared" si="0"/>
        <v/>
      </c>
    </row>
    <row r="15" spans="1:6" s="366" customFormat="1" ht="12" customHeight="1" x14ac:dyDescent="0.2">
      <c r="A15" s="111" t="s">
        <v>585</v>
      </c>
      <c r="B15" s="939" t="s">
        <v>847</v>
      </c>
      <c r="C15" s="712">
        <v>690</v>
      </c>
      <c r="D15" s="438">
        <v>926</v>
      </c>
      <c r="E15" s="737">
        <f t="shared" si="0"/>
        <v>690</v>
      </c>
    </row>
    <row r="16" spans="1:6" s="366" customFormat="1" ht="12" customHeight="1" x14ac:dyDescent="0.2">
      <c r="A16" s="111" t="s">
        <v>964</v>
      </c>
      <c r="B16" s="939"/>
      <c r="C16" s="712"/>
      <c r="D16" s="438"/>
      <c r="E16" s="737"/>
    </row>
    <row r="17" spans="1:5" s="366" customFormat="1" ht="12" customHeight="1" x14ac:dyDescent="0.2">
      <c r="A17" s="111" t="s">
        <v>586</v>
      </c>
      <c r="B17" s="939"/>
      <c r="C17" s="712"/>
      <c r="D17" s="438"/>
      <c r="E17" s="737" t="str">
        <f t="shared" si="0"/>
        <v/>
      </c>
    </row>
    <row r="18" spans="1:5" s="366" customFormat="1" ht="12" customHeight="1" x14ac:dyDescent="0.2">
      <c r="A18" s="111" t="s">
        <v>587</v>
      </c>
      <c r="B18" s="939"/>
      <c r="C18" s="712"/>
      <c r="D18" s="438"/>
      <c r="E18" s="737" t="str">
        <f t="shared" si="0"/>
        <v/>
      </c>
    </row>
    <row r="19" spans="1:5" s="366" customFormat="1" ht="12" customHeight="1" x14ac:dyDescent="0.2">
      <c r="A19" s="111" t="s">
        <v>588</v>
      </c>
      <c r="B19" s="939"/>
      <c r="C19" s="712"/>
      <c r="D19" s="438"/>
      <c r="E19" s="737" t="str">
        <f t="shared" si="0"/>
        <v/>
      </c>
    </row>
    <row r="20" spans="1:5" s="366" customFormat="1" ht="12" customHeight="1" x14ac:dyDescent="0.2">
      <c r="A20" s="111" t="s">
        <v>589</v>
      </c>
      <c r="B20" s="939"/>
      <c r="C20" s="712"/>
      <c r="D20" s="438"/>
      <c r="E20" s="737" t="str">
        <f t="shared" si="0"/>
        <v/>
      </c>
    </row>
    <row r="21" spans="1:5" s="366" customFormat="1" ht="12" customHeight="1" x14ac:dyDescent="0.2">
      <c r="A21" s="111" t="s">
        <v>590</v>
      </c>
      <c r="B21" s="939"/>
      <c r="C21" s="712"/>
      <c r="D21" s="438"/>
      <c r="E21" s="737" t="str">
        <f t="shared" si="0"/>
        <v/>
      </c>
    </row>
    <row r="22" spans="1:5" s="366" customFormat="1" ht="12" customHeight="1" x14ac:dyDescent="0.2">
      <c r="A22" s="111" t="s">
        <v>591</v>
      </c>
      <c r="B22" s="939"/>
      <c r="C22" s="712"/>
      <c r="D22" s="438"/>
      <c r="E22" s="737" t="str">
        <f t="shared" si="0"/>
        <v/>
      </c>
    </row>
    <row r="23" spans="1:5" s="366" customFormat="1" ht="12" customHeight="1" x14ac:dyDescent="0.2">
      <c r="A23" s="111" t="s">
        <v>100</v>
      </c>
      <c r="B23" s="939" t="s">
        <v>848</v>
      </c>
      <c r="C23" s="712">
        <v>3</v>
      </c>
      <c r="D23" s="438">
        <v>3.8</v>
      </c>
      <c r="E23" s="737">
        <f t="shared" si="0"/>
        <v>3</v>
      </c>
    </row>
    <row r="24" spans="1:5" s="366" customFormat="1" ht="12" customHeight="1" x14ac:dyDescent="0.2">
      <c r="A24" s="111" t="s">
        <v>195</v>
      </c>
      <c r="B24" s="939"/>
      <c r="C24" s="712"/>
      <c r="D24" s="438"/>
      <c r="E24" s="737" t="str">
        <f t="shared" si="0"/>
        <v/>
      </c>
    </row>
    <row r="25" spans="1:5" s="366" customFormat="1" ht="12" customHeight="1" x14ac:dyDescent="0.2">
      <c r="A25" s="111" t="s">
        <v>101</v>
      </c>
      <c r="B25" s="939"/>
      <c r="C25" s="712"/>
      <c r="D25" s="438"/>
      <c r="E25" s="737" t="str">
        <f t="shared" si="0"/>
        <v/>
      </c>
    </row>
    <row r="26" spans="1:5" s="366" customFormat="1" ht="12" customHeight="1" x14ac:dyDescent="0.2">
      <c r="A26" s="353" t="s">
        <v>927</v>
      </c>
      <c r="B26" s="939"/>
      <c r="C26" s="712"/>
      <c r="D26" s="438"/>
      <c r="E26" s="737" t="str">
        <f t="shared" si="0"/>
        <v/>
      </c>
    </row>
    <row r="27" spans="1:5" s="366" customFormat="1" ht="12" customHeight="1" x14ac:dyDescent="0.2">
      <c r="A27" s="111" t="s">
        <v>102</v>
      </c>
      <c r="B27" s="939"/>
      <c r="C27" s="712"/>
      <c r="D27" s="438"/>
      <c r="E27" s="737" t="str">
        <f t="shared" si="0"/>
        <v/>
      </c>
    </row>
    <row r="28" spans="1:5" s="366" customFormat="1" ht="12" customHeight="1" x14ac:dyDescent="0.2">
      <c r="A28" s="111" t="s">
        <v>103</v>
      </c>
      <c r="B28" s="939"/>
      <c r="C28" s="712"/>
      <c r="D28" s="438"/>
      <c r="E28" s="737" t="str">
        <f t="shared" si="0"/>
        <v/>
      </c>
    </row>
    <row r="29" spans="1:5" s="366" customFormat="1" ht="12" customHeight="1" x14ac:dyDescent="0.2">
      <c r="A29" s="111" t="s">
        <v>104</v>
      </c>
      <c r="B29" s="939"/>
      <c r="C29" s="712"/>
      <c r="D29" s="438"/>
      <c r="E29" s="737" t="str">
        <f t="shared" si="0"/>
        <v/>
      </c>
    </row>
    <row r="30" spans="1:5" s="366" customFormat="1" ht="12" customHeight="1" x14ac:dyDescent="0.2">
      <c r="A30" s="111" t="s">
        <v>105</v>
      </c>
      <c r="B30" s="939"/>
      <c r="C30" s="712"/>
      <c r="D30" s="438"/>
      <c r="E30" s="737" t="str">
        <f t="shared" si="0"/>
        <v/>
      </c>
    </row>
    <row r="31" spans="1:5" s="366" customFormat="1" ht="12" customHeight="1" x14ac:dyDescent="0.2">
      <c r="A31" s="111" t="s">
        <v>106</v>
      </c>
      <c r="B31" s="939"/>
      <c r="C31" s="712"/>
      <c r="D31" s="438"/>
      <c r="E31" s="737" t="str">
        <f t="shared" si="0"/>
        <v/>
      </c>
    </row>
    <row r="32" spans="1:5" s="366" customFormat="1" ht="12" customHeight="1" x14ac:dyDescent="0.2">
      <c r="A32" s="111" t="s">
        <v>107</v>
      </c>
      <c r="B32" s="939" t="s">
        <v>849</v>
      </c>
      <c r="C32" s="712">
        <v>2.2999999999999998</v>
      </c>
      <c r="D32" s="438">
        <v>17</v>
      </c>
      <c r="E32" s="737">
        <f t="shared" si="0"/>
        <v>2.2999999999999998</v>
      </c>
    </row>
    <row r="33" spans="1:5" s="366" customFormat="1" ht="12" customHeight="1" x14ac:dyDescent="0.2">
      <c r="A33" s="111" t="s">
        <v>108</v>
      </c>
      <c r="B33" s="939"/>
      <c r="C33" s="712"/>
      <c r="D33" s="438"/>
      <c r="E33" s="737" t="str">
        <f t="shared" si="0"/>
        <v/>
      </c>
    </row>
    <row r="34" spans="1:5" s="366" customFormat="1" ht="12" customHeight="1" x14ac:dyDescent="0.2">
      <c r="A34" s="111" t="s">
        <v>524</v>
      </c>
      <c r="B34" s="939"/>
      <c r="C34" s="712"/>
      <c r="D34" s="438"/>
      <c r="E34" s="737" t="str">
        <f t="shared" si="0"/>
        <v/>
      </c>
    </row>
    <row r="35" spans="1:5" s="366" customFormat="1" ht="12" customHeight="1" x14ac:dyDescent="0.2">
      <c r="A35" s="111" t="s">
        <v>109</v>
      </c>
      <c r="B35" s="939"/>
      <c r="C35" s="712"/>
      <c r="D35" s="438"/>
      <c r="E35" s="737" t="str">
        <f t="shared" si="0"/>
        <v/>
      </c>
    </row>
    <row r="36" spans="1:5" s="366" customFormat="1" ht="12" customHeight="1" x14ac:dyDescent="0.2">
      <c r="A36" s="111" t="s">
        <v>110</v>
      </c>
      <c r="B36" s="939"/>
      <c r="C36" s="712"/>
      <c r="D36" s="438"/>
      <c r="E36" s="737" t="str">
        <f t="shared" si="0"/>
        <v/>
      </c>
    </row>
    <row r="37" spans="1:5" s="366" customFormat="1" ht="12" customHeight="1" x14ac:dyDescent="0.2">
      <c r="A37" s="111" t="s">
        <v>669</v>
      </c>
      <c r="B37" s="939"/>
      <c r="C37" s="712"/>
      <c r="D37" s="438"/>
      <c r="E37" s="737" t="str">
        <f t="shared" si="0"/>
        <v/>
      </c>
    </row>
    <row r="38" spans="1:5" s="112" customFormat="1" ht="11.25" customHeight="1" x14ac:dyDescent="0.2">
      <c r="A38" s="136" t="s">
        <v>111</v>
      </c>
      <c r="B38" s="939"/>
      <c r="C38" s="712"/>
      <c r="D38" s="438"/>
      <c r="E38" s="737" t="str">
        <f t="shared" si="0"/>
        <v/>
      </c>
    </row>
    <row r="39" spans="1:5" s="112" customFormat="1" ht="11.25" customHeight="1" x14ac:dyDescent="0.2">
      <c r="A39" s="111" t="s">
        <v>670</v>
      </c>
      <c r="B39" s="261"/>
      <c r="C39" s="263"/>
      <c r="D39" s="264"/>
      <c r="E39" s="737" t="str">
        <f t="shared" si="0"/>
        <v/>
      </c>
    </row>
    <row r="40" spans="1:5" s="112" customFormat="1" ht="11.25" customHeight="1" x14ac:dyDescent="0.2">
      <c r="A40" s="111" t="s">
        <v>112</v>
      </c>
      <c r="B40" s="261"/>
      <c r="C40" s="263"/>
      <c r="D40" s="264"/>
      <c r="E40" s="737" t="str">
        <f t="shared" si="0"/>
        <v/>
      </c>
    </row>
    <row r="41" spans="1:5" s="112" customFormat="1" ht="11.25" customHeight="1" x14ac:dyDescent="0.2">
      <c r="A41" s="111" t="s">
        <v>522</v>
      </c>
      <c r="B41" s="261" t="s">
        <v>851</v>
      </c>
      <c r="C41" s="263">
        <v>1145</v>
      </c>
      <c r="D41" s="264">
        <v>3180</v>
      </c>
      <c r="E41" s="737">
        <f t="shared" si="0"/>
        <v>1145</v>
      </c>
    </row>
    <row r="42" spans="1:5" s="112" customFormat="1" ht="11.25" customHeight="1" x14ac:dyDescent="0.2">
      <c r="A42" s="111" t="s">
        <v>667</v>
      </c>
      <c r="B42" s="261"/>
      <c r="C42" s="263"/>
      <c r="D42" s="264"/>
      <c r="E42" s="737" t="str">
        <f t="shared" si="0"/>
        <v/>
      </c>
    </row>
    <row r="43" spans="1:5" s="112" customFormat="1" ht="11.25" customHeight="1" x14ac:dyDescent="0.2">
      <c r="A43" s="111" t="s">
        <v>668</v>
      </c>
      <c r="B43" s="261"/>
      <c r="C43" s="263"/>
      <c r="D43" s="264"/>
      <c r="E43" s="737" t="str">
        <f t="shared" si="0"/>
        <v/>
      </c>
    </row>
    <row r="44" spans="1:5" s="112" customFormat="1" ht="11.25" customHeight="1" x14ac:dyDescent="0.2">
      <c r="A44" s="111" t="s">
        <v>113</v>
      </c>
      <c r="B44" s="261"/>
      <c r="C44" s="263"/>
      <c r="D44" s="264"/>
      <c r="E44" s="737" t="str">
        <f t="shared" si="0"/>
        <v/>
      </c>
    </row>
    <row r="45" spans="1:5" s="112" customFormat="1" ht="11.25" customHeight="1" x14ac:dyDescent="0.2">
      <c r="A45" s="111" t="s">
        <v>114</v>
      </c>
      <c r="B45" s="261" t="s">
        <v>850</v>
      </c>
      <c r="C45" s="263">
        <v>80</v>
      </c>
      <c r="D45" s="264">
        <v>113</v>
      </c>
      <c r="E45" s="737">
        <f t="shared" si="0"/>
        <v>80</v>
      </c>
    </row>
    <row r="46" spans="1:5" s="112" customFormat="1" ht="11.25" customHeight="1" x14ac:dyDescent="0.2">
      <c r="A46" s="111" t="s">
        <v>115</v>
      </c>
      <c r="B46" s="261" t="s">
        <v>852</v>
      </c>
      <c r="C46" s="263">
        <v>252</v>
      </c>
      <c r="D46" s="264">
        <v>450</v>
      </c>
      <c r="E46" s="737">
        <f t="shared" si="0"/>
        <v>252</v>
      </c>
    </row>
    <row r="47" spans="1:5" s="112" customFormat="1" ht="11.25" customHeight="1" x14ac:dyDescent="0.2">
      <c r="A47" s="111" t="s">
        <v>116</v>
      </c>
      <c r="B47" s="261"/>
      <c r="C47" s="263"/>
      <c r="D47" s="264"/>
      <c r="E47" s="737" t="str">
        <f t="shared" si="0"/>
        <v/>
      </c>
    </row>
    <row r="48" spans="1:5" s="112" customFormat="1" ht="11.25" customHeight="1" x14ac:dyDescent="0.2">
      <c r="A48" s="134" t="s">
        <v>70</v>
      </c>
      <c r="B48" s="262"/>
      <c r="C48" s="265"/>
      <c r="D48" s="266"/>
      <c r="E48" s="737" t="str">
        <f t="shared" si="0"/>
        <v/>
      </c>
    </row>
    <row r="49" spans="1:5" s="112" customFormat="1" ht="11.25" customHeight="1" x14ac:dyDescent="0.2">
      <c r="A49" s="111" t="s">
        <v>71</v>
      </c>
      <c r="B49" s="261"/>
      <c r="C49" s="263"/>
      <c r="D49" s="264"/>
      <c r="E49" s="737" t="str">
        <f t="shared" si="0"/>
        <v/>
      </c>
    </row>
    <row r="50" spans="1:5" s="112" customFormat="1" ht="11.25" customHeight="1" x14ac:dyDescent="0.2">
      <c r="A50" s="111" t="s">
        <v>117</v>
      </c>
      <c r="B50" s="261"/>
      <c r="C50" s="263"/>
      <c r="D50" s="264"/>
      <c r="E50" s="737" t="str">
        <f t="shared" si="0"/>
        <v/>
      </c>
    </row>
    <row r="51" spans="1:5" s="112" customFormat="1" ht="11.25" customHeight="1" x14ac:dyDescent="0.2">
      <c r="A51" s="111" t="s">
        <v>311</v>
      </c>
      <c r="B51" s="261"/>
      <c r="C51" s="263"/>
      <c r="D51" s="264"/>
      <c r="E51" s="737" t="str">
        <f t="shared" si="0"/>
        <v/>
      </c>
    </row>
    <row r="52" spans="1:5" s="112" customFormat="1" ht="11.25" customHeight="1" x14ac:dyDescent="0.2">
      <c r="A52" s="111" t="s">
        <v>118</v>
      </c>
      <c r="B52" s="261"/>
      <c r="C52" s="263"/>
      <c r="D52" s="264"/>
      <c r="E52" s="737" t="str">
        <f t="shared" si="0"/>
        <v/>
      </c>
    </row>
    <row r="53" spans="1:5" s="112" customFormat="1" ht="11.25" customHeight="1" x14ac:dyDescent="0.2">
      <c r="A53" s="111" t="s">
        <v>431</v>
      </c>
      <c r="B53" s="261"/>
      <c r="C53" s="263"/>
      <c r="D53" s="264"/>
      <c r="E53" s="737" t="str">
        <f t="shared" si="0"/>
        <v/>
      </c>
    </row>
    <row r="54" spans="1:5" s="112" customFormat="1" ht="11.25" customHeight="1" x14ac:dyDescent="0.2">
      <c r="A54" s="111" t="s">
        <v>119</v>
      </c>
      <c r="B54" s="261"/>
      <c r="C54" s="263"/>
      <c r="D54" s="264"/>
      <c r="E54" s="737" t="str">
        <f t="shared" si="0"/>
        <v/>
      </c>
    </row>
    <row r="55" spans="1:5" s="112" customFormat="1" ht="11.25" customHeight="1" x14ac:dyDescent="0.2">
      <c r="A55" s="111" t="s">
        <v>188</v>
      </c>
      <c r="B55" s="261"/>
      <c r="C55" s="263"/>
      <c r="D55" s="264"/>
      <c r="E55" s="737" t="str">
        <f t="shared" si="0"/>
        <v/>
      </c>
    </row>
    <row r="56" spans="1:5" s="112" customFormat="1" ht="11.25" customHeight="1" x14ac:dyDescent="0.2">
      <c r="A56" s="111" t="s">
        <v>189</v>
      </c>
      <c r="B56" s="261"/>
      <c r="C56" s="263"/>
      <c r="D56" s="264"/>
      <c r="E56" s="737" t="str">
        <f t="shared" si="0"/>
        <v/>
      </c>
    </row>
    <row r="57" spans="1:5" s="112" customFormat="1" ht="11.25" customHeight="1" x14ac:dyDescent="0.2">
      <c r="A57" s="111" t="s">
        <v>190</v>
      </c>
      <c r="B57" s="261"/>
      <c r="C57" s="263"/>
      <c r="D57" s="264"/>
      <c r="E57" s="737" t="str">
        <f t="shared" si="0"/>
        <v/>
      </c>
    </row>
    <row r="58" spans="1:5" s="112" customFormat="1" ht="11.25" customHeight="1" x14ac:dyDescent="0.2">
      <c r="A58" s="111" t="s">
        <v>286</v>
      </c>
      <c r="B58" s="261"/>
      <c r="C58" s="263"/>
      <c r="D58" s="264"/>
      <c r="E58" s="737" t="str">
        <f t="shared" si="0"/>
        <v/>
      </c>
    </row>
    <row r="59" spans="1:5" s="112" customFormat="1" ht="11.25" customHeight="1" x14ac:dyDescent="0.2">
      <c r="A59" s="111" t="s">
        <v>287</v>
      </c>
      <c r="B59" s="261"/>
      <c r="C59" s="263"/>
      <c r="D59" s="264"/>
      <c r="E59" s="737" t="str">
        <f t="shared" si="0"/>
        <v/>
      </c>
    </row>
    <row r="60" spans="1:5" s="112" customFormat="1" ht="11.25" customHeight="1" x14ac:dyDescent="0.2">
      <c r="A60" s="111" t="s">
        <v>288</v>
      </c>
      <c r="B60" s="261"/>
      <c r="C60" s="263"/>
      <c r="D60" s="264"/>
      <c r="E60" s="737" t="str">
        <f t="shared" si="0"/>
        <v/>
      </c>
    </row>
    <row r="61" spans="1:5" s="112" customFormat="1" ht="11.25" customHeight="1" x14ac:dyDescent="0.2">
      <c r="A61" s="111" t="s">
        <v>196</v>
      </c>
      <c r="B61" s="261"/>
      <c r="C61" s="263"/>
      <c r="D61" s="264"/>
      <c r="E61" s="737" t="str">
        <f t="shared" si="0"/>
        <v/>
      </c>
    </row>
    <row r="62" spans="1:5" s="112" customFormat="1" ht="11.25" customHeight="1" x14ac:dyDescent="0.2">
      <c r="A62" s="111" t="s">
        <v>197</v>
      </c>
      <c r="B62" s="261"/>
      <c r="C62" s="263"/>
      <c r="D62" s="264"/>
      <c r="E62" s="737" t="str">
        <f t="shared" si="0"/>
        <v/>
      </c>
    </row>
    <row r="63" spans="1:5" s="112" customFormat="1" ht="11.25" customHeight="1" x14ac:dyDescent="0.2">
      <c r="A63" s="111" t="s">
        <v>243</v>
      </c>
      <c r="B63" s="261"/>
      <c r="C63" s="263"/>
      <c r="D63" s="264"/>
      <c r="E63" s="737" t="str">
        <f t="shared" si="0"/>
        <v/>
      </c>
    </row>
    <row r="64" spans="1:5" s="112" customFormat="1" ht="11.25" customHeight="1" x14ac:dyDescent="0.2">
      <c r="A64" s="111" t="s">
        <v>244</v>
      </c>
      <c r="B64" s="261"/>
      <c r="C64" s="263"/>
      <c r="D64" s="264"/>
      <c r="E64" s="737" t="str">
        <f t="shared" si="0"/>
        <v/>
      </c>
    </row>
    <row r="65" spans="1:5" s="112" customFormat="1" ht="11.25" customHeight="1" x14ac:dyDescent="0.2">
      <c r="A65" s="111" t="s">
        <v>191</v>
      </c>
      <c r="B65" s="261"/>
      <c r="C65" s="263"/>
      <c r="D65" s="264"/>
      <c r="E65" s="737" t="str">
        <f t="shared" si="0"/>
        <v/>
      </c>
    </row>
    <row r="66" spans="1:5" s="112" customFormat="1" ht="11.25" customHeight="1" x14ac:dyDescent="0.2">
      <c r="A66" s="111" t="s">
        <v>805</v>
      </c>
      <c r="B66" s="261"/>
      <c r="C66" s="263"/>
      <c r="D66" s="264"/>
      <c r="E66" s="737" t="str">
        <f t="shared" si="0"/>
        <v/>
      </c>
    </row>
    <row r="67" spans="1:5" s="112" customFormat="1" ht="11.25" customHeight="1" x14ac:dyDescent="0.2">
      <c r="A67" s="111" t="s">
        <v>72</v>
      </c>
      <c r="B67" s="261"/>
      <c r="C67" s="263"/>
      <c r="D67" s="264"/>
      <c r="E67" s="737" t="str">
        <f t="shared" si="0"/>
        <v/>
      </c>
    </row>
    <row r="68" spans="1:5" s="112" customFormat="1" ht="11.25" customHeight="1" x14ac:dyDescent="0.2">
      <c r="A68" s="111" t="s">
        <v>806</v>
      </c>
      <c r="B68" s="261"/>
      <c r="C68" s="263"/>
      <c r="D68" s="264"/>
      <c r="E68" s="737" t="str">
        <f t="shared" si="0"/>
        <v/>
      </c>
    </row>
    <row r="69" spans="1:5" s="112" customFormat="1" ht="11.25" customHeight="1" x14ac:dyDescent="0.2">
      <c r="A69" s="111" t="s">
        <v>245</v>
      </c>
      <c r="B69" s="261"/>
      <c r="C69" s="263"/>
      <c r="D69" s="264"/>
      <c r="E69" s="737" t="str">
        <f t="shared" si="0"/>
        <v/>
      </c>
    </row>
    <row r="70" spans="1:5" s="112" customFormat="1" ht="11.25" customHeight="1" x14ac:dyDescent="0.2">
      <c r="A70" s="111" t="s">
        <v>807</v>
      </c>
      <c r="B70" s="261"/>
      <c r="C70" s="263"/>
      <c r="D70" s="264"/>
      <c r="E70" s="737" t="str">
        <f t="shared" ref="E70:E133" si="1">IF(C70=0,"",C70)</f>
        <v/>
      </c>
    </row>
    <row r="71" spans="1:5" s="112" customFormat="1" ht="11.25" customHeight="1" x14ac:dyDescent="0.2">
      <c r="A71" s="111" t="s">
        <v>808</v>
      </c>
      <c r="B71" s="261"/>
      <c r="C71" s="263"/>
      <c r="D71" s="264"/>
      <c r="E71" s="737" t="str">
        <f t="shared" si="1"/>
        <v/>
      </c>
    </row>
    <row r="72" spans="1:5" s="112" customFormat="1" ht="11.25" customHeight="1" x14ac:dyDescent="0.2">
      <c r="A72" s="111" t="s">
        <v>810</v>
      </c>
      <c r="B72" s="261"/>
      <c r="C72" s="263"/>
      <c r="D72" s="264"/>
      <c r="E72" s="737" t="str">
        <f t="shared" si="1"/>
        <v/>
      </c>
    </row>
    <row r="73" spans="1:5" s="112" customFormat="1" ht="11.25" customHeight="1" x14ac:dyDescent="0.2">
      <c r="A73" s="111" t="s">
        <v>809</v>
      </c>
      <c r="B73" s="261"/>
      <c r="C73" s="263"/>
      <c r="D73" s="264"/>
      <c r="E73" s="737" t="str">
        <f t="shared" si="1"/>
        <v/>
      </c>
    </row>
    <row r="74" spans="1:5" s="112" customFormat="1" ht="11.25" customHeight="1" x14ac:dyDescent="0.2">
      <c r="A74" s="134" t="s">
        <v>73</v>
      </c>
      <c r="B74" s="262"/>
      <c r="C74" s="265"/>
      <c r="D74" s="266"/>
      <c r="E74" s="737" t="str">
        <f t="shared" si="1"/>
        <v/>
      </c>
    </row>
    <row r="75" spans="1:5" s="112" customFormat="1" ht="11.25" customHeight="1" x14ac:dyDescent="0.2">
      <c r="A75" s="111" t="s">
        <v>246</v>
      </c>
      <c r="B75" s="261"/>
      <c r="C75" s="263"/>
      <c r="D75" s="264"/>
      <c r="E75" s="737" t="str">
        <f t="shared" si="1"/>
        <v/>
      </c>
    </row>
    <row r="76" spans="1:5" s="112" customFormat="1" ht="11.25" customHeight="1" x14ac:dyDescent="0.2">
      <c r="A76" s="134" t="s">
        <v>74</v>
      </c>
      <c r="B76" s="262"/>
      <c r="C76" s="265"/>
      <c r="D76" s="266"/>
      <c r="E76" s="737" t="str">
        <f t="shared" si="1"/>
        <v/>
      </c>
    </row>
    <row r="77" spans="1:5" s="112" customFormat="1" ht="11.25" customHeight="1" x14ac:dyDescent="0.2">
      <c r="A77" s="134" t="s">
        <v>75</v>
      </c>
      <c r="B77" s="262"/>
      <c r="C77" s="265"/>
      <c r="D77" s="266"/>
      <c r="E77" s="737" t="str">
        <f t="shared" si="1"/>
        <v/>
      </c>
    </row>
    <row r="78" spans="1:5" s="112" customFormat="1" ht="11.25" customHeight="1" x14ac:dyDescent="0.2">
      <c r="A78" s="111" t="s">
        <v>312</v>
      </c>
      <c r="B78" s="261"/>
      <c r="C78" s="263"/>
      <c r="D78" s="264"/>
      <c r="E78" s="737" t="str">
        <f t="shared" si="1"/>
        <v/>
      </c>
    </row>
    <row r="79" spans="1:5" s="112" customFormat="1" ht="11.25" customHeight="1" x14ac:dyDescent="0.2">
      <c r="A79" s="111" t="s">
        <v>506</v>
      </c>
      <c r="B79" s="261"/>
      <c r="C79" s="263"/>
      <c r="D79" s="264"/>
      <c r="E79" s="737">
        <f>20/1000000</f>
        <v>2.0000000000000002E-5</v>
      </c>
    </row>
    <row r="80" spans="1:5" s="112" customFormat="1" ht="11.25" customHeight="1" x14ac:dyDescent="0.2">
      <c r="A80" s="111" t="s">
        <v>76</v>
      </c>
      <c r="B80" s="261"/>
      <c r="C80" s="263"/>
      <c r="D80" s="264"/>
      <c r="E80" s="737" t="str">
        <f t="shared" si="1"/>
        <v/>
      </c>
    </row>
    <row r="81" spans="1:5" s="112" customFormat="1" ht="11.25" customHeight="1" x14ac:dyDescent="0.2">
      <c r="A81" s="111" t="s">
        <v>295</v>
      </c>
      <c r="B81" s="261"/>
      <c r="C81" s="263"/>
      <c r="D81" s="264"/>
      <c r="E81" s="737" t="str">
        <f t="shared" si="1"/>
        <v/>
      </c>
    </row>
    <row r="82" spans="1:5" s="112" customFormat="1" ht="11.25" customHeight="1" x14ac:dyDescent="0.2">
      <c r="A82" s="111" t="s">
        <v>264</v>
      </c>
      <c r="B82" s="261"/>
      <c r="C82" s="263"/>
      <c r="D82" s="264"/>
      <c r="E82" s="737" t="str">
        <f t="shared" si="1"/>
        <v/>
      </c>
    </row>
    <row r="83" spans="1:5" s="112" customFormat="1" ht="11.25" customHeight="1" x14ac:dyDescent="0.2">
      <c r="A83" s="111" t="s">
        <v>27</v>
      </c>
      <c r="B83" s="261"/>
      <c r="C83" s="263"/>
      <c r="D83" s="264"/>
      <c r="E83" s="737" t="str">
        <f t="shared" si="1"/>
        <v/>
      </c>
    </row>
    <row r="84" spans="1:5" s="112" customFormat="1" ht="11.25" customHeight="1" x14ac:dyDescent="0.2">
      <c r="A84" s="111" t="s">
        <v>265</v>
      </c>
      <c r="B84" s="261"/>
      <c r="C84" s="263"/>
      <c r="D84" s="264"/>
      <c r="E84" s="737" t="str">
        <f t="shared" si="1"/>
        <v/>
      </c>
    </row>
    <row r="85" spans="1:5" s="112" customFormat="1" ht="11.25" customHeight="1" x14ac:dyDescent="0.2">
      <c r="A85" s="111" t="s">
        <v>266</v>
      </c>
      <c r="B85" s="261"/>
      <c r="C85" s="263"/>
      <c r="D85" s="264"/>
      <c r="E85" s="737" t="str">
        <f t="shared" si="1"/>
        <v/>
      </c>
    </row>
    <row r="86" spans="1:5" s="112" customFormat="1" ht="11.25" customHeight="1" x14ac:dyDescent="0.2">
      <c r="A86" s="111" t="s">
        <v>267</v>
      </c>
      <c r="B86" s="261"/>
      <c r="C86" s="263"/>
      <c r="D86" s="264"/>
      <c r="E86" s="737" t="str">
        <f t="shared" si="1"/>
        <v/>
      </c>
    </row>
    <row r="87" spans="1:5" s="112" customFormat="1" ht="11.25" customHeight="1" x14ac:dyDescent="0.2">
      <c r="A87" s="111" t="s">
        <v>77</v>
      </c>
      <c r="B87" s="261"/>
      <c r="C87" s="263"/>
      <c r="D87" s="264"/>
      <c r="E87" s="737" t="str">
        <f t="shared" si="1"/>
        <v/>
      </c>
    </row>
    <row r="88" spans="1:5" s="112" customFormat="1" ht="11.25" customHeight="1" x14ac:dyDescent="0.2">
      <c r="A88" s="111" t="s">
        <v>268</v>
      </c>
      <c r="B88" s="261"/>
      <c r="C88" s="263"/>
      <c r="D88" s="264"/>
      <c r="E88" s="737" t="str">
        <f t="shared" si="1"/>
        <v/>
      </c>
    </row>
    <row r="89" spans="1:5" s="112" customFormat="1" ht="11.25" customHeight="1" x14ac:dyDescent="0.2">
      <c r="A89" s="111" t="s">
        <v>269</v>
      </c>
      <c r="B89" s="261"/>
      <c r="C89" s="263"/>
      <c r="D89" s="264"/>
      <c r="E89" s="737" t="str">
        <f t="shared" si="1"/>
        <v/>
      </c>
    </row>
    <row r="90" spans="1:5" s="112" customFormat="1" ht="11.25" customHeight="1" x14ac:dyDescent="0.2">
      <c r="A90" s="111" t="s">
        <v>296</v>
      </c>
      <c r="B90" s="261"/>
      <c r="C90" s="263"/>
      <c r="D90" s="264"/>
      <c r="E90" s="737" t="str">
        <f t="shared" si="1"/>
        <v/>
      </c>
    </row>
    <row r="91" spans="1:5" s="112" customFormat="1" ht="11.25" customHeight="1" x14ac:dyDescent="0.2">
      <c r="A91" s="111" t="s">
        <v>270</v>
      </c>
      <c r="B91" s="261"/>
      <c r="C91" s="263"/>
      <c r="D91" s="264"/>
      <c r="E91" s="737" t="str">
        <f t="shared" si="1"/>
        <v/>
      </c>
    </row>
    <row r="92" spans="1:5" s="112" customFormat="1" ht="11.25" customHeight="1" x14ac:dyDescent="0.2">
      <c r="A92" s="111" t="s">
        <v>289</v>
      </c>
      <c r="B92" s="261"/>
      <c r="C92" s="263"/>
      <c r="D92" s="264"/>
      <c r="E92" s="737" t="str">
        <f t="shared" si="1"/>
        <v/>
      </c>
    </row>
    <row r="93" spans="1:5" s="112" customFormat="1" ht="11.25" customHeight="1" x14ac:dyDescent="0.2">
      <c r="A93" s="111" t="s">
        <v>271</v>
      </c>
      <c r="B93" s="261"/>
      <c r="C93" s="263"/>
      <c r="D93" s="264"/>
      <c r="E93" s="737" t="str">
        <f t="shared" si="1"/>
        <v/>
      </c>
    </row>
    <row r="94" spans="1:5" s="112" customFormat="1" ht="11.25" customHeight="1" x14ac:dyDescent="0.2">
      <c r="A94" s="111" t="s">
        <v>78</v>
      </c>
      <c r="B94" s="261"/>
      <c r="C94" s="263"/>
      <c r="D94" s="264"/>
      <c r="E94" s="737" t="str">
        <f t="shared" si="1"/>
        <v/>
      </c>
    </row>
    <row r="95" spans="1:5" s="112" customFormat="1" ht="11.25" customHeight="1" x14ac:dyDescent="0.2">
      <c r="A95" s="111" t="s">
        <v>272</v>
      </c>
      <c r="B95" s="261"/>
      <c r="C95" s="263"/>
      <c r="D95" s="264"/>
      <c r="E95" s="737" t="str">
        <f t="shared" si="1"/>
        <v/>
      </c>
    </row>
    <row r="96" spans="1:5" s="112" customFormat="1" ht="11.25" customHeight="1" x14ac:dyDescent="0.2">
      <c r="A96" s="111" t="s">
        <v>79</v>
      </c>
      <c r="B96" s="261"/>
      <c r="C96" s="263"/>
      <c r="D96" s="264"/>
      <c r="E96" s="737" t="str">
        <f t="shared" si="1"/>
        <v/>
      </c>
    </row>
    <row r="97" spans="1:5" s="112" customFormat="1" ht="11.25" customHeight="1" x14ac:dyDescent="0.2">
      <c r="A97" s="111" t="s">
        <v>273</v>
      </c>
      <c r="B97" s="261" t="s">
        <v>853</v>
      </c>
      <c r="C97" s="263">
        <v>73</v>
      </c>
      <c r="D97" s="264">
        <v>73</v>
      </c>
      <c r="E97" s="737">
        <f t="shared" si="1"/>
        <v>73</v>
      </c>
    </row>
    <row r="98" spans="1:5" s="112" customFormat="1" ht="11.25" customHeight="1" x14ac:dyDescent="0.2">
      <c r="A98" s="111" t="s">
        <v>274</v>
      </c>
      <c r="B98" s="261" t="s">
        <v>859</v>
      </c>
      <c r="C98" s="263">
        <v>0.72</v>
      </c>
      <c r="D98" s="264">
        <v>1.4</v>
      </c>
      <c r="E98" s="737">
        <f t="shared" si="1"/>
        <v>0.72</v>
      </c>
    </row>
    <row r="99" spans="1:5" s="112" customFormat="1" ht="11.25" customHeight="1" x14ac:dyDescent="0.2">
      <c r="A99" s="111" t="s">
        <v>275</v>
      </c>
      <c r="B99" s="261"/>
      <c r="C99" s="263"/>
      <c r="D99" s="264"/>
      <c r="E99" s="737" t="str">
        <f t="shared" si="1"/>
        <v/>
      </c>
    </row>
    <row r="100" spans="1:5" s="112" customFormat="1" ht="11.25" customHeight="1" x14ac:dyDescent="0.2">
      <c r="A100" s="111" t="s">
        <v>277</v>
      </c>
      <c r="B100" s="261"/>
      <c r="C100" s="263"/>
      <c r="D100" s="264"/>
      <c r="E100" s="737" t="str">
        <f t="shared" si="1"/>
        <v/>
      </c>
    </row>
    <row r="101" spans="1:5" s="112" customFormat="1" ht="11.25" customHeight="1" x14ac:dyDescent="0.2">
      <c r="A101" s="111" t="s">
        <v>278</v>
      </c>
      <c r="B101" s="261"/>
      <c r="C101" s="263"/>
      <c r="D101" s="264"/>
      <c r="E101" s="737" t="str">
        <f t="shared" si="1"/>
        <v/>
      </c>
    </row>
    <row r="102" spans="1:5" s="112" customFormat="1" ht="11.25" customHeight="1" x14ac:dyDescent="0.2">
      <c r="A102" s="111" t="s">
        <v>279</v>
      </c>
      <c r="B102" s="261"/>
      <c r="C102" s="263"/>
      <c r="D102" s="264"/>
      <c r="E102" s="737" t="str">
        <f t="shared" si="1"/>
        <v/>
      </c>
    </row>
    <row r="103" spans="1:5" s="112" customFormat="1" ht="11.25" customHeight="1" x14ac:dyDescent="0.2">
      <c r="A103" s="111" t="s">
        <v>280</v>
      </c>
      <c r="B103" s="261"/>
      <c r="C103" s="263"/>
      <c r="D103" s="264"/>
      <c r="E103" s="737" t="str">
        <f t="shared" si="1"/>
        <v/>
      </c>
    </row>
    <row r="104" spans="1:5" s="112" customFormat="1" ht="11.25" customHeight="1" x14ac:dyDescent="0.2">
      <c r="A104" s="111" t="s">
        <v>276</v>
      </c>
      <c r="B104" s="261"/>
      <c r="C104" s="263"/>
      <c r="D104" s="264"/>
      <c r="E104" s="737" t="str">
        <f t="shared" si="1"/>
        <v/>
      </c>
    </row>
    <row r="105" spans="1:5" s="112" customFormat="1" ht="11.25" customHeight="1" x14ac:dyDescent="0.2">
      <c r="A105" s="111" t="s">
        <v>502</v>
      </c>
      <c r="B105" s="261"/>
      <c r="C105" s="263"/>
      <c r="D105" s="264"/>
      <c r="E105" s="737" t="str">
        <f t="shared" si="1"/>
        <v/>
      </c>
    </row>
    <row r="106" spans="1:5" s="112" customFormat="1" ht="11.25" customHeight="1" x14ac:dyDescent="0.2">
      <c r="A106" s="111" t="s">
        <v>503</v>
      </c>
      <c r="B106" s="261"/>
      <c r="C106" s="263"/>
      <c r="D106" s="264"/>
      <c r="E106" s="737" t="str">
        <f t="shared" si="1"/>
        <v/>
      </c>
    </row>
    <row r="107" spans="1:5" s="112" customFormat="1" ht="11.25" customHeight="1" x14ac:dyDescent="0.2">
      <c r="A107" s="111" t="s">
        <v>409</v>
      </c>
      <c r="B107" s="261" t="s">
        <v>854</v>
      </c>
      <c r="C107" s="263">
        <v>4</v>
      </c>
      <c r="D107" s="264">
        <v>4</v>
      </c>
      <c r="E107" s="737">
        <f t="shared" si="1"/>
        <v>4</v>
      </c>
    </row>
    <row r="108" spans="1:5" s="112" customFormat="1" ht="11.25" customHeight="1" x14ac:dyDescent="0.2">
      <c r="A108" s="111" t="s">
        <v>410</v>
      </c>
      <c r="B108" s="261"/>
      <c r="C108" s="263"/>
      <c r="D108" s="264"/>
      <c r="E108" s="737" t="str">
        <f t="shared" si="1"/>
        <v/>
      </c>
    </row>
    <row r="109" spans="1:5" s="112" customFormat="1" ht="11.25" customHeight="1" x14ac:dyDescent="0.2">
      <c r="A109" s="111" t="s">
        <v>703</v>
      </c>
      <c r="B109" s="261" t="s">
        <v>855</v>
      </c>
      <c r="C109" s="263">
        <v>410</v>
      </c>
      <c r="D109" s="264">
        <v>767</v>
      </c>
      <c r="E109" s="737">
        <f t="shared" si="1"/>
        <v>410</v>
      </c>
    </row>
    <row r="110" spans="1:5" s="112" customFormat="1" ht="11.25" customHeight="1" x14ac:dyDescent="0.2">
      <c r="A110" s="134" t="s">
        <v>80</v>
      </c>
      <c r="B110" s="262"/>
      <c r="C110" s="265"/>
      <c r="D110" s="266"/>
      <c r="E110" s="737" t="str">
        <f t="shared" si="1"/>
        <v/>
      </c>
    </row>
    <row r="111" spans="1:5" s="112" customFormat="1" ht="11.25" customHeight="1" x14ac:dyDescent="0.2">
      <c r="A111" s="134" t="s">
        <v>81</v>
      </c>
      <c r="B111" s="262"/>
      <c r="C111" s="265"/>
      <c r="D111" s="266"/>
      <c r="E111" s="737" t="str">
        <f t="shared" si="1"/>
        <v/>
      </c>
    </row>
    <row r="112" spans="1:5" s="112" customFormat="1" ht="11.25" customHeight="1" x14ac:dyDescent="0.2">
      <c r="A112" s="134" t="s">
        <v>82</v>
      </c>
      <c r="B112" s="262"/>
      <c r="C112" s="265"/>
      <c r="D112" s="266"/>
      <c r="E112" s="737" t="str">
        <f t="shared" si="1"/>
        <v/>
      </c>
    </row>
    <row r="113" spans="1:5" s="112" customFormat="1" ht="11.25" customHeight="1" x14ac:dyDescent="0.2">
      <c r="A113" s="134" t="s">
        <v>83</v>
      </c>
      <c r="B113" s="262"/>
      <c r="C113" s="265"/>
      <c r="D113" s="266"/>
      <c r="E113" s="737" t="str">
        <f t="shared" si="1"/>
        <v/>
      </c>
    </row>
    <row r="114" spans="1:5" s="112" customFormat="1" ht="11.25" customHeight="1" x14ac:dyDescent="0.2">
      <c r="A114" s="134" t="s">
        <v>84</v>
      </c>
      <c r="B114" s="262"/>
      <c r="C114" s="265"/>
      <c r="D114" s="266"/>
      <c r="E114" s="737" t="str">
        <f t="shared" si="1"/>
        <v/>
      </c>
    </row>
    <row r="115" spans="1:5" s="112" customFormat="1" ht="11.25" customHeight="1" x14ac:dyDescent="0.2">
      <c r="A115" s="111" t="s">
        <v>411</v>
      </c>
      <c r="B115" s="261"/>
      <c r="C115" s="263"/>
      <c r="D115" s="264"/>
      <c r="E115" s="737" t="str">
        <f t="shared" si="1"/>
        <v/>
      </c>
    </row>
    <row r="116" spans="1:5" s="112" customFormat="1" ht="11.25" customHeight="1" x14ac:dyDescent="0.2">
      <c r="A116" s="134" t="s">
        <v>85</v>
      </c>
      <c r="B116" s="262"/>
      <c r="C116" s="265"/>
      <c r="D116" s="266"/>
      <c r="E116" s="737" t="str">
        <f t="shared" si="1"/>
        <v/>
      </c>
    </row>
    <row r="117" spans="1:5" s="112" customFormat="1" ht="11.25" customHeight="1" x14ac:dyDescent="0.2">
      <c r="A117" s="111" t="s">
        <v>193</v>
      </c>
      <c r="B117" s="261"/>
      <c r="C117" s="263"/>
      <c r="D117" s="264"/>
      <c r="E117" s="737" t="str">
        <f t="shared" si="1"/>
        <v/>
      </c>
    </row>
    <row r="118" spans="1:5" s="112" customFormat="1" ht="11.25" customHeight="1" x14ac:dyDescent="0.2">
      <c r="A118" s="111" t="s">
        <v>412</v>
      </c>
      <c r="B118" s="261"/>
      <c r="C118" s="263"/>
      <c r="D118" s="264"/>
      <c r="E118" s="737" t="str">
        <f t="shared" si="1"/>
        <v/>
      </c>
    </row>
    <row r="119" spans="1:5" s="112" customFormat="1" ht="11.25" customHeight="1" x14ac:dyDescent="0.2">
      <c r="A119" s="111" t="s">
        <v>413</v>
      </c>
      <c r="B119" s="261"/>
      <c r="C119" s="263"/>
      <c r="D119" s="264"/>
      <c r="E119" s="737" t="str">
        <f t="shared" si="1"/>
        <v/>
      </c>
    </row>
    <row r="120" spans="1:5" s="112" customFormat="1" ht="11.25" customHeight="1" x14ac:dyDescent="0.2">
      <c r="A120" s="111" t="s">
        <v>290</v>
      </c>
      <c r="B120" s="261"/>
      <c r="C120" s="263"/>
      <c r="D120" s="264"/>
      <c r="E120" s="737" t="str">
        <f t="shared" si="1"/>
        <v/>
      </c>
    </row>
    <row r="121" spans="1:5" s="112" customFormat="1" ht="11.25" customHeight="1" x14ac:dyDescent="0.2">
      <c r="A121" s="111" t="s">
        <v>86</v>
      </c>
      <c r="B121" s="261"/>
      <c r="C121" s="263"/>
      <c r="D121" s="264"/>
      <c r="E121" s="737" t="str">
        <f t="shared" si="1"/>
        <v/>
      </c>
    </row>
    <row r="122" spans="1:5" s="112" customFormat="1" ht="11.25" customHeight="1" x14ac:dyDescent="0.2">
      <c r="A122" s="111" t="s">
        <v>414</v>
      </c>
      <c r="B122" s="261"/>
      <c r="C122" s="263"/>
      <c r="D122" s="264"/>
      <c r="E122" s="737" t="str">
        <f t="shared" si="1"/>
        <v/>
      </c>
    </row>
    <row r="123" spans="1:5" s="112" customFormat="1" ht="11.25" customHeight="1" x14ac:dyDescent="0.2">
      <c r="A123" s="111" t="s">
        <v>415</v>
      </c>
      <c r="B123" s="261" t="s">
        <v>857</v>
      </c>
      <c r="C123" s="263">
        <v>7.1</v>
      </c>
      <c r="D123" s="264">
        <v>12</v>
      </c>
      <c r="E123" s="737">
        <f t="shared" si="1"/>
        <v>7.1</v>
      </c>
    </row>
    <row r="124" spans="1:5" s="112" customFormat="1" ht="11.25" customHeight="1" x14ac:dyDescent="0.2">
      <c r="A124" s="111" t="s">
        <v>704</v>
      </c>
      <c r="B124" s="261" t="s">
        <v>856</v>
      </c>
      <c r="C124" s="263">
        <v>1.5</v>
      </c>
      <c r="D124" s="264">
        <v>1.5</v>
      </c>
      <c r="E124" s="737">
        <f t="shared" si="1"/>
        <v>1.5</v>
      </c>
    </row>
    <row r="125" spans="1:5" s="112" customFormat="1" ht="11.25" customHeight="1" x14ac:dyDescent="0.2">
      <c r="A125" s="111" t="s">
        <v>87</v>
      </c>
      <c r="B125" s="261"/>
      <c r="C125" s="263"/>
      <c r="D125" s="264"/>
      <c r="E125" s="737" t="str">
        <f t="shared" si="1"/>
        <v/>
      </c>
    </row>
    <row r="126" spans="1:5" s="112" customFormat="1" ht="11.25" customHeight="1" x14ac:dyDescent="0.2">
      <c r="A126" s="111" t="s">
        <v>416</v>
      </c>
      <c r="B126" s="261"/>
      <c r="C126" s="263"/>
      <c r="D126" s="264"/>
      <c r="E126" s="737" t="str">
        <f t="shared" si="1"/>
        <v/>
      </c>
    </row>
    <row r="127" spans="1:5" s="112" customFormat="1" ht="11.25" customHeight="1" x14ac:dyDescent="0.2">
      <c r="A127" s="111" t="s">
        <v>88</v>
      </c>
      <c r="B127" s="261"/>
      <c r="C127" s="263"/>
      <c r="D127" s="264"/>
      <c r="E127" s="737" t="str">
        <f t="shared" si="1"/>
        <v/>
      </c>
    </row>
    <row r="128" spans="1:5" s="112" customFormat="1" ht="11.25" customHeight="1" x14ac:dyDescent="0.2">
      <c r="A128" s="111" t="s">
        <v>20</v>
      </c>
      <c r="B128" s="261"/>
      <c r="C128" s="263"/>
      <c r="D128" s="264"/>
      <c r="E128" s="737" t="str">
        <f t="shared" si="1"/>
        <v/>
      </c>
    </row>
    <row r="129" spans="1:5" s="112" customFormat="1" ht="11.25" customHeight="1" x14ac:dyDescent="0.2">
      <c r="A129" s="111" t="s">
        <v>417</v>
      </c>
      <c r="B129" s="261"/>
      <c r="C129" s="263"/>
      <c r="D129" s="264"/>
      <c r="E129" s="737" t="str">
        <f t="shared" si="1"/>
        <v/>
      </c>
    </row>
    <row r="130" spans="1:5" s="112" customFormat="1" ht="11.25" customHeight="1" x14ac:dyDescent="0.2">
      <c r="A130" s="111" t="s">
        <v>418</v>
      </c>
      <c r="B130" s="261"/>
      <c r="C130" s="263"/>
      <c r="D130" s="264"/>
      <c r="E130" s="737" t="str">
        <f t="shared" si="1"/>
        <v/>
      </c>
    </row>
    <row r="131" spans="1:5" s="112" customFormat="1" ht="11.25" customHeight="1" x14ac:dyDescent="0.2">
      <c r="A131" s="111" t="s">
        <v>419</v>
      </c>
      <c r="B131" s="261"/>
      <c r="C131" s="263"/>
      <c r="D131" s="264"/>
      <c r="E131" s="737" t="str">
        <f t="shared" si="1"/>
        <v/>
      </c>
    </row>
    <row r="132" spans="1:5" s="112" customFormat="1" ht="11.25" customHeight="1" x14ac:dyDescent="0.2">
      <c r="A132" s="111" t="s">
        <v>89</v>
      </c>
      <c r="B132" s="261"/>
      <c r="C132" s="263"/>
      <c r="D132" s="264"/>
      <c r="E132" s="737" t="str">
        <f t="shared" si="1"/>
        <v/>
      </c>
    </row>
    <row r="133" spans="1:5" s="112" customFormat="1" ht="11.25" customHeight="1" x14ac:dyDescent="0.2">
      <c r="A133" s="134" t="s">
        <v>90</v>
      </c>
      <c r="B133" s="262"/>
      <c r="C133" s="265"/>
      <c r="D133" s="266"/>
      <c r="E133" s="737" t="str">
        <f t="shared" si="1"/>
        <v/>
      </c>
    </row>
    <row r="134" spans="1:5" s="112" customFormat="1" ht="11.25" customHeight="1" x14ac:dyDescent="0.2">
      <c r="A134" s="111" t="s">
        <v>420</v>
      </c>
      <c r="B134" s="261" t="s">
        <v>858</v>
      </c>
      <c r="C134" s="263">
        <v>0.25</v>
      </c>
      <c r="D134" s="264">
        <v>15</v>
      </c>
      <c r="E134" s="737">
        <f t="shared" ref="E134:E159" si="2">IF(C134=0,"",C134)</f>
        <v>0.25</v>
      </c>
    </row>
    <row r="135" spans="1:5" s="112" customFormat="1" ht="11.25" customHeight="1" x14ac:dyDescent="0.2">
      <c r="A135" s="111" t="s">
        <v>291</v>
      </c>
      <c r="B135" s="261"/>
      <c r="C135" s="263"/>
      <c r="D135" s="264"/>
      <c r="E135" s="737" t="str">
        <f t="shared" si="2"/>
        <v/>
      </c>
    </row>
    <row r="136" spans="1:5" s="112" customFormat="1" ht="11.25" customHeight="1" x14ac:dyDescent="0.2">
      <c r="A136" s="111" t="s">
        <v>21</v>
      </c>
      <c r="B136" s="261"/>
      <c r="C136" s="263"/>
      <c r="D136" s="264"/>
      <c r="E136" s="737" t="str">
        <f t="shared" si="2"/>
        <v/>
      </c>
    </row>
    <row r="137" spans="1:5" s="112" customFormat="1" ht="11.25" customHeight="1" x14ac:dyDescent="0.2">
      <c r="A137" s="111" t="s">
        <v>44</v>
      </c>
      <c r="B137" s="261"/>
      <c r="C137" s="263"/>
      <c r="D137" s="264"/>
      <c r="E137" s="737" t="str">
        <f t="shared" si="2"/>
        <v/>
      </c>
    </row>
    <row r="138" spans="1:5" s="112" customFormat="1" ht="11.25" customHeight="1" x14ac:dyDescent="0.2">
      <c r="A138" s="111" t="s">
        <v>43</v>
      </c>
      <c r="B138" s="261"/>
      <c r="C138" s="263"/>
      <c r="D138" s="264"/>
      <c r="E138" s="737" t="str">
        <f t="shared" si="2"/>
        <v/>
      </c>
    </row>
    <row r="139" spans="1:5" s="112" customFormat="1" ht="11.25" customHeight="1" x14ac:dyDescent="0.2">
      <c r="A139" s="111" t="s">
        <v>665</v>
      </c>
      <c r="B139" s="261"/>
      <c r="C139" s="263"/>
      <c r="D139" s="264"/>
      <c r="E139" s="737" t="str">
        <f t="shared" si="2"/>
        <v/>
      </c>
    </row>
    <row r="140" spans="1:5" s="112" customFormat="1" ht="11.25" customHeight="1" x14ac:dyDescent="0.2">
      <c r="A140" s="111" t="s">
        <v>705</v>
      </c>
      <c r="B140" s="261"/>
      <c r="C140" s="263"/>
      <c r="D140" s="264"/>
      <c r="E140" s="737" t="str">
        <f t="shared" si="2"/>
        <v/>
      </c>
    </row>
    <row r="141" spans="1:5" s="112" customFormat="1" ht="11.25" customHeight="1" x14ac:dyDescent="0.2">
      <c r="A141" s="111" t="s">
        <v>706</v>
      </c>
      <c r="B141" s="261"/>
      <c r="C141" s="263"/>
      <c r="D141" s="264"/>
      <c r="E141" s="737" t="str">
        <f t="shared" si="2"/>
        <v/>
      </c>
    </row>
    <row r="142" spans="1:5" s="112" customFormat="1" ht="11.25" customHeight="1" x14ac:dyDescent="0.2">
      <c r="A142" s="111" t="s">
        <v>421</v>
      </c>
      <c r="B142" s="261"/>
      <c r="C142" s="263"/>
      <c r="D142" s="264"/>
      <c r="E142" s="737" t="str">
        <f t="shared" si="2"/>
        <v/>
      </c>
    </row>
    <row r="143" spans="1:5" s="112" customFormat="1" ht="11.25" customHeight="1" x14ac:dyDescent="0.2">
      <c r="A143" s="111" t="s">
        <v>422</v>
      </c>
      <c r="B143" s="261"/>
      <c r="C143" s="263"/>
      <c r="D143" s="264"/>
      <c r="E143" s="737" t="str">
        <f t="shared" si="2"/>
        <v/>
      </c>
    </row>
    <row r="144" spans="1:5" s="112" customFormat="1" ht="11.25" customHeight="1" x14ac:dyDescent="0.2">
      <c r="A144" s="111" t="s">
        <v>423</v>
      </c>
      <c r="B144" s="261"/>
      <c r="C144" s="263"/>
      <c r="D144" s="264"/>
      <c r="E144" s="737" t="str">
        <f t="shared" si="2"/>
        <v/>
      </c>
    </row>
    <row r="145" spans="1:5" s="112" customFormat="1" ht="11.25" customHeight="1" x14ac:dyDescent="0.2">
      <c r="A145" s="111" t="s">
        <v>424</v>
      </c>
      <c r="B145" s="261"/>
      <c r="C145" s="263"/>
      <c r="D145" s="264"/>
      <c r="E145" s="737" t="str">
        <f t="shared" si="2"/>
        <v/>
      </c>
    </row>
    <row r="146" spans="1:5" s="112" customFormat="1" ht="11.25" customHeight="1" x14ac:dyDescent="0.2">
      <c r="A146" s="134" t="s">
        <v>91</v>
      </c>
      <c r="B146" s="262"/>
      <c r="C146" s="265"/>
      <c r="D146" s="266"/>
      <c r="E146" s="737" t="str">
        <f t="shared" si="2"/>
        <v/>
      </c>
    </row>
    <row r="147" spans="1:5" s="112" customFormat="1" ht="11.25" customHeight="1" x14ac:dyDescent="0.2">
      <c r="A147" s="111" t="s">
        <v>92</v>
      </c>
      <c r="B147" s="261"/>
      <c r="C147" s="263"/>
      <c r="D147" s="264"/>
      <c r="E147" s="737" t="str">
        <f t="shared" si="2"/>
        <v/>
      </c>
    </row>
    <row r="148" spans="1:5" s="112" customFormat="1" ht="11.25" customHeight="1" x14ac:dyDescent="0.2">
      <c r="A148" s="111" t="s">
        <v>93</v>
      </c>
      <c r="B148" s="261"/>
      <c r="C148" s="263"/>
      <c r="D148" s="264"/>
      <c r="E148" s="737" t="str">
        <f t="shared" si="2"/>
        <v/>
      </c>
    </row>
    <row r="149" spans="1:5" s="112" customFormat="1" ht="11.25" customHeight="1" x14ac:dyDescent="0.2">
      <c r="A149" s="111" t="s">
        <v>94</v>
      </c>
      <c r="B149" s="261"/>
      <c r="C149" s="263"/>
      <c r="D149" s="264"/>
      <c r="E149" s="737" t="str">
        <f t="shared" si="2"/>
        <v/>
      </c>
    </row>
    <row r="150" spans="1:5" s="112" customFormat="1" ht="11.25" customHeight="1" x14ac:dyDescent="0.2">
      <c r="A150" s="111" t="s">
        <v>513</v>
      </c>
      <c r="B150" s="261"/>
      <c r="C150" s="263"/>
      <c r="D150" s="264"/>
      <c r="E150" s="737" t="str">
        <f t="shared" si="2"/>
        <v/>
      </c>
    </row>
    <row r="151" spans="1:5" s="112" customFormat="1" ht="11.25" customHeight="1" x14ac:dyDescent="0.2">
      <c r="A151" s="134" t="s">
        <v>802</v>
      </c>
      <c r="B151" s="262"/>
      <c r="C151" s="265"/>
      <c r="D151" s="266"/>
      <c r="E151" s="737" t="str">
        <f t="shared" si="2"/>
        <v/>
      </c>
    </row>
    <row r="152" spans="1:5" s="112" customFormat="1" ht="11.25" customHeight="1" x14ac:dyDescent="0.2">
      <c r="A152" s="134" t="s">
        <v>514</v>
      </c>
      <c r="B152" s="262"/>
      <c r="C152" s="265"/>
      <c r="D152" s="266"/>
      <c r="E152" s="737" t="str">
        <f t="shared" si="2"/>
        <v/>
      </c>
    </row>
    <row r="153" spans="1:5" s="112" customFormat="1" ht="11.25" customHeight="1" x14ac:dyDescent="0.2">
      <c r="A153" s="134" t="s">
        <v>516</v>
      </c>
      <c r="B153" s="262"/>
      <c r="C153" s="265"/>
      <c r="D153" s="266"/>
      <c r="E153" s="737" t="str">
        <f t="shared" si="2"/>
        <v/>
      </c>
    </row>
    <row r="154" spans="1:5" s="112" customFormat="1" ht="11.25" customHeight="1" x14ac:dyDescent="0.2">
      <c r="A154" s="111" t="s">
        <v>425</v>
      </c>
      <c r="B154" s="261" t="s">
        <v>860</v>
      </c>
      <c r="C154" s="263">
        <v>770</v>
      </c>
      <c r="D154" s="264">
        <v>1090</v>
      </c>
      <c r="E154" s="737">
        <f t="shared" si="2"/>
        <v>770</v>
      </c>
    </row>
    <row r="155" spans="1:5" s="112" customFormat="1" ht="11.25" customHeight="1" x14ac:dyDescent="0.2">
      <c r="A155" s="111" t="s">
        <v>426</v>
      </c>
      <c r="B155" s="261"/>
      <c r="C155" s="263"/>
      <c r="D155" s="264"/>
      <c r="E155" s="737" t="str">
        <f t="shared" si="2"/>
        <v/>
      </c>
    </row>
    <row r="156" spans="1:5" s="112" customFormat="1" ht="11.25" customHeight="1" x14ac:dyDescent="0.2">
      <c r="A156" s="111" t="s">
        <v>427</v>
      </c>
      <c r="B156" s="261"/>
      <c r="C156" s="263"/>
      <c r="D156" s="264"/>
      <c r="E156" s="737" t="str">
        <f t="shared" si="2"/>
        <v/>
      </c>
    </row>
    <row r="157" spans="1:5" s="112" customFormat="1" ht="11.25" customHeight="1" x14ac:dyDescent="0.2">
      <c r="A157" s="111" t="s">
        <v>428</v>
      </c>
      <c r="B157" s="261" t="s">
        <v>861</v>
      </c>
      <c r="C157" s="263">
        <v>349</v>
      </c>
      <c r="D157" s="264">
        <v>1200</v>
      </c>
      <c r="E157" s="737">
        <f t="shared" si="2"/>
        <v>349</v>
      </c>
    </row>
    <row r="158" spans="1:5" s="112" customFormat="1" ht="22.5" customHeight="1" x14ac:dyDescent="0.2">
      <c r="A158" s="332" t="s">
        <v>525</v>
      </c>
      <c r="B158" s="943"/>
      <c r="C158" s="683"/>
      <c r="D158" s="773"/>
      <c r="E158" s="737" t="str">
        <f t="shared" si="2"/>
        <v/>
      </c>
    </row>
    <row r="159" spans="1:5" s="112" customFormat="1" ht="11.25" customHeight="1" thickBot="1" x14ac:dyDescent="0.25">
      <c r="A159" s="148" t="s">
        <v>526</v>
      </c>
      <c r="B159" s="944"/>
      <c r="C159" s="292"/>
      <c r="D159" s="409"/>
      <c r="E159" s="433" t="str">
        <f t="shared" si="2"/>
        <v/>
      </c>
    </row>
    <row r="160" spans="1:5" s="112" customFormat="1" ht="11.25" customHeight="1" thickTop="1" x14ac:dyDescent="0.2">
      <c r="A160" s="66" t="s">
        <v>911</v>
      </c>
      <c r="B160" s="107"/>
      <c r="C160" s="107"/>
      <c r="D160" s="107"/>
      <c r="E160" s="336"/>
    </row>
    <row r="161" spans="1:6" s="112" customFormat="1" ht="11.25" customHeight="1" x14ac:dyDescent="0.2">
      <c r="A161" s="65" t="s">
        <v>432</v>
      </c>
      <c r="B161" s="67"/>
      <c r="C161" s="67"/>
      <c r="D161" s="67"/>
      <c r="E161" s="336"/>
    </row>
    <row r="162" spans="1:6" s="112" customFormat="1" ht="11.25" customHeight="1" x14ac:dyDescent="0.2">
      <c r="A162" s="66" t="s">
        <v>843</v>
      </c>
      <c r="B162" s="67"/>
      <c r="C162" s="67"/>
      <c r="D162" s="67"/>
      <c r="E162" s="336"/>
    </row>
    <row r="163" spans="1:6" s="112" customFormat="1" ht="11.25" customHeight="1" x14ac:dyDescent="0.2">
      <c r="A163" s="66" t="s">
        <v>841</v>
      </c>
      <c r="B163" s="67"/>
      <c r="C163" s="67"/>
      <c r="D163" s="67"/>
      <c r="E163" s="336"/>
    </row>
    <row r="164" spans="1:6" s="112" customFormat="1" ht="11.25" customHeight="1" x14ac:dyDescent="0.2">
      <c r="A164" s="66" t="s">
        <v>842</v>
      </c>
      <c r="B164" s="67"/>
      <c r="C164" s="67"/>
      <c r="D164" s="67"/>
      <c r="E164" s="336"/>
    </row>
    <row r="165" spans="1:6" s="112" customFormat="1" ht="11.25" customHeight="1" x14ac:dyDescent="0.2">
      <c r="A165" s="66" t="s">
        <v>844</v>
      </c>
      <c r="B165" s="67"/>
      <c r="C165" s="67"/>
      <c r="D165" s="67"/>
      <c r="E165" s="336"/>
    </row>
    <row r="166" spans="1:6" s="112" customFormat="1" ht="24" customHeight="1" x14ac:dyDescent="0.2">
      <c r="A166" s="957" t="s">
        <v>845</v>
      </c>
      <c r="B166" s="955"/>
      <c r="C166" s="955"/>
      <c r="D166" s="955"/>
      <c r="E166" s="956"/>
    </row>
    <row r="167" spans="1:6" ht="24.75" customHeight="1" x14ac:dyDescent="0.2">
      <c r="A167" s="960" t="s">
        <v>846</v>
      </c>
      <c r="B167" s="1027"/>
      <c r="C167" s="1027"/>
      <c r="D167" s="1027"/>
      <c r="E167" s="956"/>
      <c r="F167" s="126"/>
    </row>
    <row r="168" spans="1:6" ht="13.5" thickBot="1" x14ac:dyDescent="0.25">
      <c r="A168" s="481" t="s">
        <v>895</v>
      </c>
      <c r="B168" s="450"/>
      <c r="C168" s="450"/>
      <c r="D168" s="450"/>
      <c r="E168" s="596"/>
    </row>
    <row r="169" spans="1:6" ht="13.5" thickTop="1" x14ac:dyDescent="0.2"/>
  </sheetData>
  <sheetProtection algorithmName="SHA-512" hashValue="b+EH1Uxxta6nsHnSq5ZjkAEz5QYzChOI2jIf08Dx+s4LVkWM8PMLPCUVwSjRsvUeW1fQTo5ZlSoGHb9ncYiBZg==" saltValue="lceRmDBGQCTGrDBTBf7Ihw==" spinCount="100000" sheet="1" objects="1" scenarios="1"/>
  <mergeCells count="2">
    <mergeCell ref="A167:E167"/>
    <mergeCell ref="A166:E166"/>
  </mergeCells>
  <phoneticPr fontId="15" type="noConversion"/>
  <printOptions horizontalCentered="1"/>
  <pageMargins left="0.75" right="0.75" top="0.52" bottom="1" header="0.5" footer="0.5"/>
  <pageSetup scale="91" fitToHeight="4" orientation="landscape" horizontalDpi="4294967293" r:id="rId1"/>
  <headerFooter alignWithMargins="0">
    <oddFooter>&amp;LHawai'i DOH
Fall 2017&amp;CPage &amp;P of &amp;N&amp;R&amp;A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F163"/>
  <sheetViews>
    <sheetView zoomScaleNormal="100" workbookViewId="0">
      <pane ySplit="2385" topLeftCell="A5" activePane="bottomLeft"/>
      <selection activeCell="I16" sqref="I16"/>
      <selection pane="bottomLeft" activeCell="I16" sqref="I16"/>
    </sheetView>
  </sheetViews>
  <sheetFormatPr defaultColWidth="9.140625" defaultRowHeight="12.75" x14ac:dyDescent="0.2"/>
  <cols>
    <col min="1" max="1" width="40.7109375" style="126" customWidth="1"/>
    <col min="2" max="3" width="15.7109375" style="341" customWidth="1"/>
    <col min="4" max="4" width="9.140625" style="367"/>
    <col min="5" max="5" width="9.140625" style="126"/>
    <col min="6" max="6" width="10.5703125" style="124" customWidth="1"/>
    <col min="7" max="16384" width="9.140625" style="126"/>
  </cols>
  <sheetData>
    <row r="1" spans="1:6" s="366" customFormat="1" ht="41.25" x14ac:dyDescent="0.2">
      <c r="A1" s="144" t="s">
        <v>894</v>
      </c>
      <c r="B1" s="363"/>
      <c r="C1" s="364"/>
      <c r="D1" s="367"/>
      <c r="F1" s="124"/>
    </row>
    <row r="2" spans="1:6" s="145" customFormat="1" ht="16.5" thickBot="1" x14ac:dyDescent="0.3">
      <c r="A2" s="144"/>
      <c r="B2" s="363"/>
      <c r="C2" s="364"/>
      <c r="D2" s="367"/>
      <c r="F2" s="945"/>
    </row>
    <row r="3" spans="1:6" s="366" customFormat="1" ht="14.1" customHeight="1" thickTop="1" thickBot="1" x14ac:dyDescent="0.25">
      <c r="A3" s="368"/>
      <c r="B3" s="754" t="s">
        <v>404</v>
      </c>
      <c r="C3" s="373"/>
      <c r="D3" s="124"/>
      <c r="F3" s="124"/>
    </row>
    <row r="4" spans="1:6" s="366" customFormat="1" ht="35.25" customHeight="1" thickTop="1" thickBot="1" x14ac:dyDescent="0.25">
      <c r="A4" s="933" t="s">
        <v>194</v>
      </c>
      <c r="B4" s="946" t="s">
        <v>405</v>
      </c>
      <c r="C4" s="947" t="s">
        <v>406</v>
      </c>
      <c r="D4" s="124"/>
      <c r="F4" s="124"/>
    </row>
    <row r="5" spans="1:6" s="366" customFormat="1" ht="12" customHeight="1" x14ac:dyDescent="0.2">
      <c r="A5" s="676" t="s">
        <v>477</v>
      </c>
      <c r="B5" s="427" t="s">
        <v>830</v>
      </c>
      <c r="C5" s="330" t="s">
        <v>830</v>
      </c>
      <c r="D5" s="124"/>
      <c r="F5" s="124"/>
    </row>
    <row r="6" spans="1:6" s="366" customFormat="1" ht="12" customHeight="1" x14ac:dyDescent="0.2">
      <c r="A6" s="353" t="s">
        <v>478</v>
      </c>
      <c r="B6" s="429" t="s">
        <v>830</v>
      </c>
      <c r="C6" s="286" t="s">
        <v>830</v>
      </c>
      <c r="D6" s="124"/>
      <c r="F6" s="124"/>
    </row>
    <row r="7" spans="1:6" s="366" customFormat="1" ht="12" customHeight="1" x14ac:dyDescent="0.2">
      <c r="A7" s="353" t="s">
        <v>479</v>
      </c>
      <c r="B7" s="429" t="s">
        <v>830</v>
      </c>
      <c r="C7" s="286" t="s">
        <v>830</v>
      </c>
      <c r="D7" s="124"/>
      <c r="F7" s="124"/>
    </row>
    <row r="8" spans="1:6" s="366" customFormat="1" ht="12" customHeight="1" x14ac:dyDescent="0.2">
      <c r="A8" s="353" t="s">
        <v>480</v>
      </c>
      <c r="B8" s="429" t="s">
        <v>830</v>
      </c>
      <c r="C8" s="286" t="s">
        <v>830</v>
      </c>
      <c r="D8" s="124"/>
      <c r="F8" s="124"/>
    </row>
    <row r="9" spans="1:6" s="366" customFormat="1" ht="12" customHeight="1" x14ac:dyDescent="0.2">
      <c r="A9" s="353" t="s">
        <v>133</v>
      </c>
      <c r="B9" s="429" t="s">
        <v>830</v>
      </c>
      <c r="C9" s="286" t="s">
        <v>830</v>
      </c>
      <c r="D9" s="124"/>
      <c r="F9" s="124"/>
    </row>
    <row r="10" spans="1:6" s="366" customFormat="1" ht="12" customHeight="1" x14ac:dyDescent="0.2">
      <c r="A10" s="135" t="s">
        <v>134</v>
      </c>
      <c r="B10" s="429" t="s">
        <v>830</v>
      </c>
      <c r="C10" s="286" t="s">
        <v>830</v>
      </c>
      <c r="D10" s="124"/>
      <c r="F10" s="124"/>
    </row>
    <row r="11" spans="1:6" s="366" customFormat="1" ht="12" customHeight="1" x14ac:dyDescent="0.2">
      <c r="A11" s="135" t="s">
        <v>68</v>
      </c>
      <c r="B11" s="429" t="s">
        <v>830</v>
      </c>
      <c r="C11" s="286" t="s">
        <v>830</v>
      </c>
      <c r="D11" s="124"/>
      <c r="F11" s="124"/>
    </row>
    <row r="12" spans="1:6" s="366" customFormat="1" ht="12" customHeight="1" x14ac:dyDescent="0.2">
      <c r="A12" s="353" t="s">
        <v>481</v>
      </c>
      <c r="B12" s="429" t="s">
        <v>830</v>
      </c>
      <c r="C12" s="286" t="s">
        <v>830</v>
      </c>
      <c r="D12" s="124"/>
      <c r="F12" s="124"/>
    </row>
    <row r="13" spans="1:6" s="366" customFormat="1" ht="12" customHeight="1" x14ac:dyDescent="0.2">
      <c r="A13" s="353" t="s">
        <v>482</v>
      </c>
      <c r="B13" s="429" t="s">
        <v>830</v>
      </c>
      <c r="C13" s="286" t="s">
        <v>830</v>
      </c>
      <c r="D13" s="124"/>
      <c r="E13" s="112"/>
      <c r="F13" s="124"/>
    </row>
    <row r="14" spans="1:6" s="366" customFormat="1" ht="12" customHeight="1" x14ac:dyDescent="0.2">
      <c r="A14" s="353" t="s">
        <v>584</v>
      </c>
      <c r="B14" s="429" t="s">
        <v>830</v>
      </c>
      <c r="C14" s="286" t="s">
        <v>830</v>
      </c>
      <c r="D14" s="124"/>
      <c r="F14" s="124"/>
    </row>
    <row r="15" spans="1:6" s="366" customFormat="1" ht="12" customHeight="1" x14ac:dyDescent="0.2">
      <c r="A15" s="353" t="s">
        <v>69</v>
      </c>
      <c r="B15" s="429" t="s">
        <v>830</v>
      </c>
      <c r="C15" s="286" t="s">
        <v>830</v>
      </c>
      <c r="D15" s="124"/>
      <c r="F15" s="124"/>
    </row>
    <row r="16" spans="1:6" s="366" customFormat="1" ht="12" customHeight="1" x14ac:dyDescent="0.2">
      <c r="A16" s="353" t="s">
        <v>585</v>
      </c>
      <c r="B16" s="429" t="s">
        <v>830</v>
      </c>
      <c r="C16" s="286" t="s">
        <v>830</v>
      </c>
      <c r="D16" s="124"/>
      <c r="F16" s="124"/>
    </row>
    <row r="17" spans="1:6" s="366" customFormat="1" ht="12" customHeight="1" x14ac:dyDescent="0.2">
      <c r="A17" s="111" t="s">
        <v>964</v>
      </c>
      <c r="B17" s="351" t="s">
        <v>830</v>
      </c>
      <c r="C17" s="286" t="s">
        <v>830</v>
      </c>
      <c r="D17" s="124"/>
      <c r="F17" s="124"/>
    </row>
    <row r="18" spans="1:6" s="366" customFormat="1" ht="12" customHeight="1" x14ac:dyDescent="0.2">
      <c r="A18" s="353" t="s">
        <v>586</v>
      </c>
      <c r="B18" s="429" t="s">
        <v>830</v>
      </c>
      <c r="C18" s="286" t="s">
        <v>830</v>
      </c>
      <c r="D18" s="124"/>
      <c r="F18" s="124"/>
    </row>
    <row r="19" spans="1:6" s="366" customFormat="1" ht="12" customHeight="1" x14ac:dyDescent="0.2">
      <c r="A19" s="353" t="s">
        <v>587</v>
      </c>
      <c r="B19" s="429" t="s">
        <v>830</v>
      </c>
      <c r="C19" s="286" t="s">
        <v>830</v>
      </c>
      <c r="D19" s="124"/>
      <c r="F19" s="124"/>
    </row>
    <row r="20" spans="1:6" s="366" customFormat="1" ht="12" customHeight="1" x14ac:dyDescent="0.2">
      <c r="A20" s="353" t="s">
        <v>588</v>
      </c>
      <c r="B20" s="429" t="s">
        <v>830</v>
      </c>
      <c r="C20" s="286" t="s">
        <v>830</v>
      </c>
      <c r="D20" s="124"/>
      <c r="F20" s="124"/>
    </row>
    <row r="21" spans="1:6" s="366" customFormat="1" ht="12" customHeight="1" x14ac:dyDescent="0.2">
      <c r="A21" s="353" t="s">
        <v>589</v>
      </c>
      <c r="B21" s="429" t="s">
        <v>830</v>
      </c>
      <c r="C21" s="286" t="s">
        <v>830</v>
      </c>
      <c r="D21" s="124"/>
      <c r="F21" s="124"/>
    </row>
    <row r="22" spans="1:6" s="366" customFormat="1" ht="12" customHeight="1" x14ac:dyDescent="0.2">
      <c r="A22" s="353" t="s">
        <v>590</v>
      </c>
      <c r="B22" s="429" t="s">
        <v>830</v>
      </c>
      <c r="C22" s="286" t="s">
        <v>830</v>
      </c>
      <c r="D22" s="124"/>
      <c r="F22" s="124"/>
    </row>
    <row r="23" spans="1:6" s="366" customFormat="1" ht="12" customHeight="1" x14ac:dyDescent="0.2">
      <c r="A23" s="353" t="s">
        <v>591</v>
      </c>
      <c r="B23" s="429" t="s">
        <v>830</v>
      </c>
      <c r="C23" s="286" t="s">
        <v>830</v>
      </c>
      <c r="D23" s="124"/>
      <c r="F23" s="124"/>
    </row>
    <row r="24" spans="1:6" s="366" customFormat="1" ht="12" customHeight="1" x14ac:dyDescent="0.2">
      <c r="A24" s="353" t="s">
        <v>100</v>
      </c>
      <c r="B24" s="429" t="s">
        <v>830</v>
      </c>
      <c r="C24" s="286" t="s">
        <v>830</v>
      </c>
      <c r="D24" s="124"/>
      <c r="E24" s="112"/>
      <c r="F24" s="124"/>
    </row>
    <row r="25" spans="1:6" s="366" customFormat="1" ht="12" customHeight="1" x14ac:dyDescent="0.2">
      <c r="A25" s="353" t="s">
        <v>195</v>
      </c>
      <c r="B25" s="429" t="s">
        <v>830</v>
      </c>
      <c r="C25" s="286" t="s">
        <v>830</v>
      </c>
      <c r="D25" s="124"/>
      <c r="F25" s="124"/>
    </row>
    <row r="26" spans="1:6" s="366" customFormat="1" ht="12" customHeight="1" x14ac:dyDescent="0.2">
      <c r="A26" s="353" t="s">
        <v>101</v>
      </c>
      <c r="B26" s="429" t="s">
        <v>830</v>
      </c>
      <c r="C26" s="286" t="s">
        <v>830</v>
      </c>
      <c r="D26" s="124"/>
      <c r="F26" s="124"/>
    </row>
    <row r="27" spans="1:6" s="366" customFormat="1" ht="12" customHeight="1" x14ac:dyDescent="0.2">
      <c r="A27" s="353" t="s">
        <v>927</v>
      </c>
      <c r="B27" s="429" t="s">
        <v>830</v>
      </c>
      <c r="C27" s="286" t="s">
        <v>830</v>
      </c>
      <c r="D27" s="124"/>
      <c r="F27" s="124"/>
    </row>
    <row r="28" spans="1:6" s="366" customFormat="1" ht="12" customHeight="1" x14ac:dyDescent="0.2">
      <c r="A28" s="353" t="s">
        <v>102</v>
      </c>
      <c r="B28" s="429" t="s">
        <v>830</v>
      </c>
      <c r="C28" s="286" t="s">
        <v>830</v>
      </c>
      <c r="D28" s="124"/>
      <c r="F28" s="124"/>
    </row>
    <row r="29" spans="1:6" s="366" customFormat="1" ht="12" customHeight="1" x14ac:dyDescent="0.2">
      <c r="A29" s="353" t="s">
        <v>103</v>
      </c>
      <c r="B29" s="429" t="s">
        <v>830</v>
      </c>
      <c r="C29" s="286" t="s">
        <v>830</v>
      </c>
      <c r="D29" s="124"/>
      <c r="F29" s="124"/>
    </row>
    <row r="30" spans="1:6" s="366" customFormat="1" ht="12" customHeight="1" x14ac:dyDescent="0.2">
      <c r="A30" s="353" t="s">
        <v>104</v>
      </c>
      <c r="B30" s="429" t="s">
        <v>830</v>
      </c>
      <c r="C30" s="286" t="s">
        <v>830</v>
      </c>
      <c r="D30" s="124"/>
      <c r="F30" s="124"/>
    </row>
    <row r="31" spans="1:6" s="366" customFormat="1" ht="12" customHeight="1" x14ac:dyDescent="0.2">
      <c r="A31" s="353" t="s">
        <v>105</v>
      </c>
      <c r="B31" s="429" t="s">
        <v>830</v>
      </c>
      <c r="C31" s="286" t="s">
        <v>830</v>
      </c>
      <c r="D31" s="124"/>
      <c r="F31" s="124"/>
    </row>
    <row r="32" spans="1:6" s="366" customFormat="1" ht="12" customHeight="1" x14ac:dyDescent="0.2">
      <c r="A32" s="353" t="s">
        <v>106</v>
      </c>
      <c r="B32" s="429" t="s">
        <v>830</v>
      </c>
      <c r="C32" s="286" t="s">
        <v>830</v>
      </c>
      <c r="D32" s="124"/>
      <c r="F32" s="124"/>
    </row>
    <row r="33" spans="1:6" s="366" customFormat="1" ht="12" customHeight="1" x14ac:dyDescent="0.2">
      <c r="A33" s="353" t="s">
        <v>107</v>
      </c>
      <c r="B33" s="429" t="s">
        <v>830</v>
      </c>
      <c r="C33" s="286" t="s">
        <v>830</v>
      </c>
      <c r="D33" s="124"/>
      <c r="F33" s="124"/>
    </row>
    <row r="34" spans="1:6" s="366" customFormat="1" ht="12" customHeight="1" x14ac:dyDescent="0.2">
      <c r="A34" s="353" t="s">
        <v>108</v>
      </c>
      <c r="B34" s="429" t="s">
        <v>830</v>
      </c>
      <c r="C34" s="286" t="s">
        <v>830</v>
      </c>
      <c r="D34" s="124"/>
      <c r="F34" s="124"/>
    </row>
    <row r="35" spans="1:6" s="366" customFormat="1" ht="12" customHeight="1" x14ac:dyDescent="0.2">
      <c r="A35" s="353" t="s">
        <v>524</v>
      </c>
      <c r="B35" s="429" t="s">
        <v>830</v>
      </c>
      <c r="C35" s="286" t="s">
        <v>830</v>
      </c>
      <c r="D35" s="124"/>
      <c r="F35" s="124"/>
    </row>
    <row r="36" spans="1:6" s="366" customFormat="1" ht="12" customHeight="1" x14ac:dyDescent="0.2">
      <c r="A36" s="353" t="s">
        <v>109</v>
      </c>
      <c r="B36" s="429" t="s">
        <v>830</v>
      </c>
      <c r="C36" s="286" t="s">
        <v>830</v>
      </c>
      <c r="D36" s="124"/>
      <c r="F36" s="124"/>
    </row>
    <row r="37" spans="1:6" s="366" customFormat="1" ht="12" customHeight="1" x14ac:dyDescent="0.2">
      <c r="A37" s="353" t="s">
        <v>110</v>
      </c>
      <c r="B37" s="429" t="s">
        <v>830</v>
      </c>
      <c r="C37" s="286" t="s">
        <v>830</v>
      </c>
      <c r="D37" s="124"/>
      <c r="F37" s="124"/>
    </row>
    <row r="38" spans="1:6" s="366" customFormat="1" ht="12" customHeight="1" x14ac:dyDescent="0.2">
      <c r="A38" s="353" t="s">
        <v>669</v>
      </c>
      <c r="B38" s="429" t="s">
        <v>830</v>
      </c>
      <c r="C38" s="286" t="s">
        <v>830</v>
      </c>
      <c r="D38" s="124"/>
      <c r="F38" s="124"/>
    </row>
    <row r="39" spans="1:6" s="112" customFormat="1" ht="11.25" customHeight="1" x14ac:dyDescent="0.2">
      <c r="A39" s="356" t="s">
        <v>111</v>
      </c>
      <c r="B39" s="429" t="s">
        <v>830</v>
      </c>
      <c r="C39" s="286" t="s">
        <v>830</v>
      </c>
      <c r="D39" s="742"/>
      <c r="F39" s="742"/>
    </row>
    <row r="40" spans="1:6" s="112" customFormat="1" ht="11.25" customHeight="1" x14ac:dyDescent="0.2">
      <c r="A40" s="353" t="s">
        <v>670</v>
      </c>
      <c r="B40" s="429" t="s">
        <v>830</v>
      </c>
      <c r="C40" s="286" t="s">
        <v>830</v>
      </c>
      <c r="D40" s="742"/>
      <c r="F40" s="742"/>
    </row>
    <row r="41" spans="1:6" s="112" customFormat="1" ht="11.25" customHeight="1" x14ac:dyDescent="0.2">
      <c r="A41" s="353" t="s">
        <v>112</v>
      </c>
      <c r="B41" s="429" t="s">
        <v>830</v>
      </c>
      <c r="C41" s="286" t="s">
        <v>830</v>
      </c>
      <c r="D41" s="742"/>
      <c r="F41" s="742"/>
    </row>
    <row r="42" spans="1:6" s="112" customFormat="1" ht="11.25" customHeight="1" x14ac:dyDescent="0.2">
      <c r="A42" s="353" t="s">
        <v>522</v>
      </c>
      <c r="B42" s="429" t="s">
        <v>830</v>
      </c>
      <c r="C42" s="286" t="s">
        <v>830</v>
      </c>
      <c r="D42" s="742"/>
      <c r="F42" s="742"/>
    </row>
    <row r="43" spans="1:6" s="112" customFormat="1" ht="11.25" customHeight="1" x14ac:dyDescent="0.2">
      <c r="A43" s="353" t="s">
        <v>667</v>
      </c>
      <c r="B43" s="429" t="s">
        <v>830</v>
      </c>
      <c r="C43" s="286" t="s">
        <v>830</v>
      </c>
      <c r="D43" s="742"/>
      <c r="F43" s="742"/>
    </row>
    <row r="44" spans="1:6" s="112" customFormat="1" ht="11.25" customHeight="1" x14ac:dyDescent="0.2">
      <c r="A44" s="353" t="s">
        <v>668</v>
      </c>
      <c r="B44" s="429" t="s">
        <v>830</v>
      </c>
      <c r="C44" s="286" t="s">
        <v>830</v>
      </c>
      <c r="D44" s="742"/>
      <c r="F44" s="742"/>
    </row>
    <row r="45" spans="1:6" s="112" customFormat="1" ht="11.25" customHeight="1" x14ac:dyDescent="0.2">
      <c r="A45" s="353" t="s">
        <v>113</v>
      </c>
      <c r="B45" s="429" t="s">
        <v>830</v>
      </c>
      <c r="C45" s="286" t="s">
        <v>830</v>
      </c>
      <c r="D45" s="742"/>
      <c r="F45" s="742"/>
    </row>
    <row r="46" spans="1:6" s="112" customFormat="1" ht="11.25" customHeight="1" x14ac:dyDescent="0.2">
      <c r="A46" s="353" t="s">
        <v>114</v>
      </c>
      <c r="B46" s="429" t="s">
        <v>830</v>
      </c>
      <c r="C46" s="286" t="s">
        <v>830</v>
      </c>
      <c r="D46" s="742"/>
      <c r="F46" s="742"/>
    </row>
    <row r="47" spans="1:6" s="112" customFormat="1" ht="11.25" customHeight="1" x14ac:dyDescent="0.2">
      <c r="A47" s="353" t="s">
        <v>115</v>
      </c>
      <c r="B47" s="429" t="s">
        <v>830</v>
      </c>
      <c r="C47" s="286" t="s">
        <v>830</v>
      </c>
      <c r="D47" s="742"/>
      <c r="F47" s="742"/>
    </row>
    <row r="48" spans="1:6" s="112" customFormat="1" ht="11.25" customHeight="1" x14ac:dyDescent="0.2">
      <c r="A48" s="353" t="s">
        <v>116</v>
      </c>
      <c r="B48" s="429" t="s">
        <v>830</v>
      </c>
      <c r="C48" s="286" t="s">
        <v>830</v>
      </c>
      <c r="D48" s="742"/>
      <c r="F48" s="742"/>
    </row>
    <row r="49" spans="1:6" s="112" customFormat="1" ht="11.25" customHeight="1" x14ac:dyDescent="0.2">
      <c r="A49" s="135" t="s">
        <v>70</v>
      </c>
      <c r="B49" s="429" t="s">
        <v>830</v>
      </c>
      <c r="C49" s="286" t="s">
        <v>830</v>
      </c>
      <c r="D49" s="742"/>
      <c r="F49" s="742"/>
    </row>
    <row r="50" spans="1:6" s="112" customFormat="1" ht="11.25" customHeight="1" x14ac:dyDescent="0.2">
      <c r="A50" s="353" t="s">
        <v>71</v>
      </c>
      <c r="B50" s="429" t="s">
        <v>830</v>
      </c>
      <c r="C50" s="286" t="s">
        <v>830</v>
      </c>
      <c r="D50" s="742"/>
      <c r="F50" s="742"/>
    </row>
    <row r="51" spans="1:6" s="112" customFormat="1" ht="11.25" customHeight="1" x14ac:dyDescent="0.2">
      <c r="A51" s="353" t="s">
        <v>117</v>
      </c>
      <c r="B51" s="429" t="s">
        <v>830</v>
      </c>
      <c r="C51" s="286" t="s">
        <v>830</v>
      </c>
      <c r="D51" s="742"/>
      <c r="F51" s="742"/>
    </row>
    <row r="52" spans="1:6" s="112" customFormat="1" ht="11.25" customHeight="1" x14ac:dyDescent="0.2">
      <c r="A52" s="353" t="s">
        <v>311</v>
      </c>
      <c r="B52" s="429" t="s">
        <v>830</v>
      </c>
      <c r="C52" s="286" t="s">
        <v>830</v>
      </c>
      <c r="D52" s="742"/>
      <c r="F52" s="742"/>
    </row>
    <row r="53" spans="1:6" s="112" customFormat="1" ht="11.25" customHeight="1" x14ac:dyDescent="0.2">
      <c r="A53" s="353" t="s">
        <v>118</v>
      </c>
      <c r="B53" s="429" t="s">
        <v>830</v>
      </c>
      <c r="C53" s="286" t="s">
        <v>830</v>
      </c>
      <c r="D53" s="742"/>
      <c r="F53" s="742"/>
    </row>
    <row r="54" spans="1:6" s="112" customFormat="1" ht="11.25" customHeight="1" x14ac:dyDescent="0.2">
      <c r="A54" s="353" t="s">
        <v>431</v>
      </c>
      <c r="B54" s="429" t="s">
        <v>830</v>
      </c>
      <c r="C54" s="286" t="s">
        <v>830</v>
      </c>
      <c r="D54" s="742"/>
      <c r="F54" s="742"/>
    </row>
    <row r="55" spans="1:6" s="112" customFormat="1" ht="11.25" customHeight="1" x14ac:dyDescent="0.2">
      <c r="A55" s="353" t="s">
        <v>119</v>
      </c>
      <c r="B55" s="429" t="s">
        <v>830</v>
      </c>
      <c r="C55" s="286" t="s">
        <v>830</v>
      </c>
      <c r="D55" s="742"/>
      <c r="F55" s="742"/>
    </row>
    <row r="56" spans="1:6" s="112" customFormat="1" ht="11.25" customHeight="1" x14ac:dyDescent="0.2">
      <c r="A56" s="353" t="s">
        <v>188</v>
      </c>
      <c r="B56" s="429" t="s">
        <v>830</v>
      </c>
      <c r="C56" s="286" t="s">
        <v>830</v>
      </c>
      <c r="D56" s="742"/>
      <c r="F56" s="742"/>
    </row>
    <row r="57" spans="1:6" s="112" customFormat="1" ht="11.25" customHeight="1" x14ac:dyDescent="0.2">
      <c r="A57" s="353" t="s">
        <v>189</v>
      </c>
      <c r="B57" s="429" t="s">
        <v>830</v>
      </c>
      <c r="C57" s="286" t="s">
        <v>830</v>
      </c>
      <c r="D57" s="742"/>
      <c r="F57" s="742"/>
    </row>
    <row r="58" spans="1:6" s="112" customFormat="1" ht="11.25" customHeight="1" x14ac:dyDescent="0.2">
      <c r="A58" s="353" t="s">
        <v>190</v>
      </c>
      <c r="B58" s="429" t="s">
        <v>830</v>
      </c>
      <c r="C58" s="286" t="s">
        <v>830</v>
      </c>
      <c r="D58" s="742"/>
      <c r="F58" s="742"/>
    </row>
    <row r="59" spans="1:6" s="112" customFormat="1" ht="11.25" customHeight="1" x14ac:dyDescent="0.2">
      <c r="A59" s="353" t="s">
        <v>286</v>
      </c>
      <c r="B59" s="429" t="s">
        <v>830</v>
      </c>
      <c r="C59" s="286" t="s">
        <v>830</v>
      </c>
      <c r="D59" s="742"/>
      <c r="F59" s="742"/>
    </row>
    <row r="60" spans="1:6" s="112" customFormat="1" ht="11.25" customHeight="1" x14ac:dyDescent="0.2">
      <c r="A60" s="353" t="s">
        <v>287</v>
      </c>
      <c r="B60" s="429" t="s">
        <v>830</v>
      </c>
      <c r="C60" s="286" t="s">
        <v>830</v>
      </c>
      <c r="D60" s="742"/>
      <c r="F60" s="742"/>
    </row>
    <row r="61" spans="1:6" s="112" customFormat="1" ht="11.25" customHeight="1" x14ac:dyDescent="0.2">
      <c r="A61" s="353" t="s">
        <v>288</v>
      </c>
      <c r="B61" s="429" t="s">
        <v>830</v>
      </c>
      <c r="C61" s="286" t="s">
        <v>830</v>
      </c>
      <c r="D61" s="742"/>
      <c r="E61" s="366"/>
      <c r="F61" s="742"/>
    </row>
    <row r="62" spans="1:6" s="112" customFormat="1" ht="11.25" customHeight="1" x14ac:dyDescent="0.2">
      <c r="A62" s="353" t="s">
        <v>196</v>
      </c>
      <c r="B62" s="429" t="s">
        <v>830</v>
      </c>
      <c r="C62" s="286" t="s">
        <v>830</v>
      </c>
      <c r="D62" s="742"/>
      <c r="F62" s="742"/>
    </row>
    <row r="63" spans="1:6" s="112" customFormat="1" ht="11.25" customHeight="1" x14ac:dyDescent="0.2">
      <c r="A63" s="353" t="s">
        <v>197</v>
      </c>
      <c r="B63" s="429" t="s">
        <v>830</v>
      </c>
      <c r="C63" s="286" t="s">
        <v>830</v>
      </c>
      <c r="D63" s="742"/>
      <c r="F63" s="742"/>
    </row>
    <row r="64" spans="1:6" s="112" customFormat="1" ht="11.25" customHeight="1" x14ac:dyDescent="0.2">
      <c r="A64" s="353" t="s">
        <v>243</v>
      </c>
      <c r="B64" s="429" t="s">
        <v>830</v>
      </c>
      <c r="C64" s="286" t="s">
        <v>830</v>
      </c>
      <c r="D64" s="742"/>
      <c r="F64" s="742"/>
    </row>
    <row r="65" spans="1:6" s="112" customFormat="1" ht="11.25" customHeight="1" x14ac:dyDescent="0.2">
      <c r="A65" s="353" t="s">
        <v>244</v>
      </c>
      <c r="B65" s="429" t="s">
        <v>830</v>
      </c>
      <c r="C65" s="286" t="s">
        <v>830</v>
      </c>
      <c r="D65" s="742"/>
      <c r="F65" s="742"/>
    </row>
    <row r="66" spans="1:6" s="112" customFormat="1" ht="11.25" customHeight="1" x14ac:dyDescent="0.2">
      <c r="A66" s="353" t="s">
        <v>191</v>
      </c>
      <c r="B66" s="429" t="s">
        <v>830</v>
      </c>
      <c r="C66" s="286" t="s">
        <v>830</v>
      </c>
      <c r="D66" s="742"/>
      <c r="F66" s="742"/>
    </row>
    <row r="67" spans="1:6" s="112" customFormat="1" ht="11.25" customHeight="1" x14ac:dyDescent="0.2">
      <c r="A67" s="353" t="s">
        <v>805</v>
      </c>
      <c r="B67" s="429" t="s">
        <v>830</v>
      </c>
      <c r="C67" s="286" t="s">
        <v>830</v>
      </c>
      <c r="D67" s="742"/>
      <c r="F67" s="742"/>
    </row>
    <row r="68" spans="1:6" s="112" customFormat="1" ht="11.25" customHeight="1" x14ac:dyDescent="0.2">
      <c r="A68" s="353" t="s">
        <v>72</v>
      </c>
      <c r="B68" s="429" t="s">
        <v>830</v>
      </c>
      <c r="C68" s="286" t="s">
        <v>830</v>
      </c>
      <c r="D68" s="742"/>
      <c r="F68" s="742"/>
    </row>
    <row r="69" spans="1:6" s="112" customFormat="1" ht="11.25" customHeight="1" x14ac:dyDescent="0.2">
      <c r="A69" s="353" t="s">
        <v>806</v>
      </c>
      <c r="B69" s="429" t="s">
        <v>830</v>
      </c>
      <c r="C69" s="286" t="s">
        <v>830</v>
      </c>
      <c r="D69" s="742"/>
      <c r="F69" s="742"/>
    </row>
    <row r="70" spans="1:6" s="112" customFormat="1" ht="11.25" customHeight="1" x14ac:dyDescent="0.2">
      <c r="A70" s="353" t="s">
        <v>245</v>
      </c>
      <c r="B70" s="429" t="s">
        <v>830</v>
      </c>
      <c r="C70" s="286" t="s">
        <v>830</v>
      </c>
      <c r="D70" s="742"/>
      <c r="F70" s="742"/>
    </row>
    <row r="71" spans="1:6" s="112" customFormat="1" ht="11.25" customHeight="1" x14ac:dyDescent="0.2">
      <c r="A71" s="353" t="s">
        <v>807</v>
      </c>
      <c r="B71" s="429" t="s">
        <v>830</v>
      </c>
      <c r="C71" s="286" t="s">
        <v>830</v>
      </c>
      <c r="D71" s="742"/>
      <c r="E71" s="366"/>
      <c r="F71" s="742"/>
    </row>
    <row r="72" spans="1:6" s="112" customFormat="1" ht="11.25" customHeight="1" x14ac:dyDescent="0.2">
      <c r="A72" s="353" t="s">
        <v>808</v>
      </c>
      <c r="B72" s="429" t="s">
        <v>830</v>
      </c>
      <c r="C72" s="286" t="s">
        <v>830</v>
      </c>
      <c r="D72" s="742"/>
      <c r="F72" s="742"/>
    </row>
    <row r="73" spans="1:6" s="112" customFormat="1" ht="11.25" customHeight="1" x14ac:dyDescent="0.2">
      <c r="A73" s="353" t="s">
        <v>810</v>
      </c>
      <c r="B73" s="429" t="s">
        <v>830</v>
      </c>
      <c r="C73" s="286" t="s">
        <v>830</v>
      </c>
      <c r="D73" s="742"/>
      <c r="F73" s="742"/>
    </row>
    <row r="74" spans="1:6" s="112" customFormat="1" ht="11.25" customHeight="1" x14ac:dyDescent="0.2">
      <c r="A74" s="353" t="s">
        <v>809</v>
      </c>
      <c r="B74" s="429" t="s">
        <v>830</v>
      </c>
      <c r="C74" s="286" t="s">
        <v>830</v>
      </c>
      <c r="D74" s="742"/>
      <c r="F74" s="742"/>
    </row>
    <row r="75" spans="1:6" s="112" customFormat="1" ht="11.25" customHeight="1" x14ac:dyDescent="0.2">
      <c r="A75" s="135" t="s">
        <v>73</v>
      </c>
      <c r="B75" s="429" t="s">
        <v>830</v>
      </c>
      <c r="C75" s="286" t="s">
        <v>830</v>
      </c>
      <c r="D75" s="742"/>
      <c r="F75" s="742"/>
    </row>
    <row r="76" spans="1:6" s="112" customFormat="1" ht="11.25" customHeight="1" x14ac:dyDescent="0.2">
      <c r="A76" s="353" t="s">
        <v>246</v>
      </c>
      <c r="B76" s="429" t="s">
        <v>830</v>
      </c>
      <c r="C76" s="286" t="s">
        <v>830</v>
      </c>
      <c r="D76" s="742"/>
      <c r="F76" s="742"/>
    </row>
    <row r="77" spans="1:6" s="112" customFormat="1" ht="11.25" customHeight="1" x14ac:dyDescent="0.2">
      <c r="A77" s="135" t="s">
        <v>74</v>
      </c>
      <c r="B77" s="429" t="s">
        <v>830</v>
      </c>
      <c r="C77" s="286" t="s">
        <v>830</v>
      </c>
      <c r="D77" s="742"/>
      <c r="F77" s="742"/>
    </row>
    <row r="78" spans="1:6" s="112" customFormat="1" ht="11.25" customHeight="1" x14ac:dyDescent="0.2">
      <c r="A78" s="135" t="s">
        <v>75</v>
      </c>
      <c r="B78" s="429" t="s">
        <v>830</v>
      </c>
      <c r="C78" s="286" t="s">
        <v>830</v>
      </c>
      <c r="D78" s="742"/>
      <c r="F78" s="742"/>
    </row>
    <row r="79" spans="1:6" s="112" customFormat="1" ht="11.25" customHeight="1" x14ac:dyDescent="0.2">
      <c r="A79" s="353" t="s">
        <v>312</v>
      </c>
      <c r="B79" s="429" t="s">
        <v>830</v>
      </c>
      <c r="C79" s="286" t="s">
        <v>830</v>
      </c>
      <c r="D79" s="742"/>
      <c r="F79" s="742"/>
    </row>
    <row r="80" spans="1:6" s="112" customFormat="1" ht="11.25" customHeight="1" x14ac:dyDescent="0.2">
      <c r="A80" s="353" t="s">
        <v>506</v>
      </c>
      <c r="B80" s="429" t="s">
        <v>830</v>
      </c>
      <c r="C80" s="286" t="s">
        <v>830</v>
      </c>
      <c r="D80" s="742"/>
      <c r="F80" s="742"/>
    </row>
    <row r="81" spans="1:6" s="112" customFormat="1" ht="11.25" customHeight="1" x14ac:dyDescent="0.2">
      <c r="A81" s="353" t="s">
        <v>76</v>
      </c>
      <c r="B81" s="429" t="s">
        <v>830</v>
      </c>
      <c r="C81" s="286" t="s">
        <v>830</v>
      </c>
      <c r="D81" s="742"/>
      <c r="F81" s="742"/>
    </row>
    <row r="82" spans="1:6" s="112" customFormat="1" ht="11.25" customHeight="1" x14ac:dyDescent="0.2">
      <c r="A82" s="353" t="s">
        <v>295</v>
      </c>
      <c r="B82" s="429" t="s">
        <v>830</v>
      </c>
      <c r="C82" s="286" t="s">
        <v>830</v>
      </c>
      <c r="D82" s="742"/>
      <c r="F82" s="742"/>
    </row>
    <row r="83" spans="1:6" s="112" customFormat="1" ht="11.25" customHeight="1" x14ac:dyDescent="0.2">
      <c r="A83" s="353" t="s">
        <v>264</v>
      </c>
      <c r="B83" s="429" t="s">
        <v>830</v>
      </c>
      <c r="C83" s="286" t="s">
        <v>830</v>
      </c>
      <c r="D83" s="742"/>
      <c r="F83" s="742"/>
    </row>
    <row r="84" spans="1:6" s="112" customFormat="1" ht="11.25" customHeight="1" x14ac:dyDescent="0.2">
      <c r="A84" s="353" t="s">
        <v>27</v>
      </c>
      <c r="B84" s="429" t="s">
        <v>830</v>
      </c>
      <c r="C84" s="286" t="s">
        <v>830</v>
      </c>
      <c r="D84" s="742"/>
      <c r="F84" s="742"/>
    </row>
    <row r="85" spans="1:6" s="112" customFormat="1" ht="11.25" customHeight="1" x14ac:dyDescent="0.2">
      <c r="A85" s="353" t="s">
        <v>265</v>
      </c>
      <c r="B85" s="429" t="s">
        <v>830</v>
      </c>
      <c r="C85" s="286" t="s">
        <v>830</v>
      </c>
      <c r="D85" s="742"/>
      <c r="F85" s="742"/>
    </row>
    <row r="86" spans="1:6" s="112" customFormat="1" ht="11.25" customHeight="1" x14ac:dyDescent="0.2">
      <c r="A86" s="353" t="s">
        <v>266</v>
      </c>
      <c r="B86" s="429" t="s">
        <v>830</v>
      </c>
      <c r="C86" s="286" t="s">
        <v>830</v>
      </c>
      <c r="D86" s="742"/>
      <c r="F86" s="742"/>
    </row>
    <row r="87" spans="1:6" s="112" customFormat="1" ht="11.25" customHeight="1" x14ac:dyDescent="0.2">
      <c r="A87" s="353" t="s">
        <v>267</v>
      </c>
      <c r="B87" s="429" t="s">
        <v>830</v>
      </c>
      <c r="C87" s="286" t="s">
        <v>830</v>
      </c>
      <c r="D87" s="742"/>
      <c r="F87" s="742"/>
    </row>
    <row r="88" spans="1:6" s="112" customFormat="1" ht="11.25" customHeight="1" x14ac:dyDescent="0.2">
      <c r="A88" s="353" t="s">
        <v>77</v>
      </c>
      <c r="B88" s="429" t="s">
        <v>830</v>
      </c>
      <c r="C88" s="286" t="s">
        <v>830</v>
      </c>
      <c r="D88" s="742"/>
      <c r="F88" s="742"/>
    </row>
    <row r="89" spans="1:6" s="112" customFormat="1" ht="11.25" customHeight="1" x14ac:dyDescent="0.2">
      <c r="A89" s="353" t="s">
        <v>268</v>
      </c>
      <c r="B89" s="429" t="s">
        <v>830</v>
      </c>
      <c r="C89" s="286" t="s">
        <v>830</v>
      </c>
      <c r="D89" s="742"/>
      <c r="F89" s="742"/>
    </row>
    <row r="90" spans="1:6" s="112" customFormat="1" ht="11.25" customHeight="1" x14ac:dyDescent="0.2">
      <c r="A90" s="353" t="s">
        <v>269</v>
      </c>
      <c r="B90" s="429" t="s">
        <v>830</v>
      </c>
      <c r="C90" s="286" t="s">
        <v>830</v>
      </c>
      <c r="D90" s="742"/>
      <c r="F90" s="742"/>
    </row>
    <row r="91" spans="1:6" s="112" customFormat="1" ht="11.25" customHeight="1" x14ac:dyDescent="0.2">
      <c r="A91" s="353" t="s">
        <v>296</v>
      </c>
      <c r="B91" s="429" t="s">
        <v>830</v>
      </c>
      <c r="C91" s="286" t="s">
        <v>830</v>
      </c>
      <c r="D91" s="742"/>
      <c r="F91" s="742"/>
    </row>
    <row r="92" spans="1:6" s="112" customFormat="1" ht="11.25" customHeight="1" x14ac:dyDescent="0.2">
      <c r="A92" s="353" t="s">
        <v>270</v>
      </c>
      <c r="B92" s="429" t="s">
        <v>830</v>
      </c>
      <c r="C92" s="286" t="s">
        <v>830</v>
      </c>
      <c r="D92" s="742"/>
      <c r="F92" s="742"/>
    </row>
    <row r="93" spans="1:6" s="112" customFormat="1" ht="11.25" customHeight="1" x14ac:dyDescent="0.2">
      <c r="A93" s="353" t="s">
        <v>289</v>
      </c>
      <c r="B93" s="429" t="s">
        <v>830</v>
      </c>
      <c r="C93" s="286" t="s">
        <v>830</v>
      </c>
      <c r="D93" s="742"/>
      <c r="F93" s="742"/>
    </row>
    <row r="94" spans="1:6" s="112" customFormat="1" ht="11.25" customHeight="1" x14ac:dyDescent="0.2">
      <c r="A94" s="353" t="s">
        <v>271</v>
      </c>
      <c r="B94" s="429" t="s">
        <v>830</v>
      </c>
      <c r="C94" s="286" t="s">
        <v>830</v>
      </c>
      <c r="D94" s="742"/>
      <c r="F94" s="742"/>
    </row>
    <row r="95" spans="1:6" s="112" customFormat="1" ht="11.25" customHeight="1" x14ac:dyDescent="0.2">
      <c r="A95" s="353" t="s">
        <v>78</v>
      </c>
      <c r="B95" s="429" t="s">
        <v>830</v>
      </c>
      <c r="C95" s="286" t="s">
        <v>830</v>
      </c>
      <c r="D95" s="742"/>
      <c r="F95" s="742"/>
    </row>
    <row r="96" spans="1:6" s="112" customFormat="1" ht="11.25" customHeight="1" x14ac:dyDescent="0.2">
      <c r="A96" s="353" t="s">
        <v>272</v>
      </c>
      <c r="B96" s="429" t="s">
        <v>830</v>
      </c>
      <c r="C96" s="286" t="s">
        <v>830</v>
      </c>
      <c r="D96" s="742"/>
      <c r="F96" s="742"/>
    </row>
    <row r="97" spans="1:6" s="112" customFormat="1" ht="11.25" customHeight="1" x14ac:dyDescent="0.2">
      <c r="A97" s="353" t="s">
        <v>79</v>
      </c>
      <c r="B97" s="429" t="s">
        <v>830</v>
      </c>
      <c r="C97" s="286" t="s">
        <v>830</v>
      </c>
      <c r="D97" s="742"/>
      <c r="F97" s="742"/>
    </row>
    <row r="98" spans="1:6" s="112" customFormat="1" ht="11.25" customHeight="1" x14ac:dyDescent="0.2">
      <c r="A98" s="353" t="s">
        <v>273</v>
      </c>
      <c r="B98" s="429" t="s">
        <v>830</v>
      </c>
      <c r="C98" s="286" t="s">
        <v>830</v>
      </c>
      <c r="D98" s="742"/>
      <c r="F98" s="742"/>
    </row>
    <row r="99" spans="1:6" s="112" customFormat="1" ht="11.25" customHeight="1" x14ac:dyDescent="0.2">
      <c r="A99" s="353" t="s">
        <v>274</v>
      </c>
      <c r="B99" s="429" t="s">
        <v>830</v>
      </c>
      <c r="C99" s="286" t="s">
        <v>830</v>
      </c>
      <c r="D99" s="742"/>
      <c r="F99" s="742"/>
    </row>
    <row r="100" spans="1:6" s="112" customFormat="1" ht="11.25" customHeight="1" x14ac:dyDescent="0.2">
      <c r="A100" s="353" t="s">
        <v>275</v>
      </c>
      <c r="B100" s="429" t="s">
        <v>830</v>
      </c>
      <c r="C100" s="286" t="s">
        <v>830</v>
      </c>
      <c r="D100" s="742"/>
      <c r="F100" s="742"/>
    </row>
    <row r="101" spans="1:6" s="112" customFormat="1" ht="11.25" customHeight="1" x14ac:dyDescent="0.2">
      <c r="A101" s="353" t="s">
        <v>277</v>
      </c>
      <c r="B101" s="429" t="s">
        <v>830</v>
      </c>
      <c r="C101" s="286" t="s">
        <v>830</v>
      </c>
      <c r="D101" s="742"/>
      <c r="F101" s="742"/>
    </row>
    <row r="102" spans="1:6" s="112" customFormat="1" ht="11.25" customHeight="1" x14ac:dyDescent="0.2">
      <c r="A102" s="353" t="s">
        <v>278</v>
      </c>
      <c r="B102" s="429" t="s">
        <v>830</v>
      </c>
      <c r="C102" s="286" t="s">
        <v>830</v>
      </c>
      <c r="D102" s="742"/>
      <c r="F102" s="742"/>
    </row>
    <row r="103" spans="1:6" s="112" customFormat="1" ht="11.25" customHeight="1" x14ac:dyDescent="0.2">
      <c r="A103" s="353" t="s">
        <v>279</v>
      </c>
      <c r="B103" s="429" t="s">
        <v>830</v>
      </c>
      <c r="C103" s="286" t="s">
        <v>830</v>
      </c>
      <c r="D103" s="742"/>
      <c r="F103" s="742"/>
    </row>
    <row r="104" spans="1:6" s="112" customFormat="1" ht="11.25" customHeight="1" x14ac:dyDescent="0.2">
      <c r="A104" s="353" t="s">
        <v>280</v>
      </c>
      <c r="B104" s="429" t="s">
        <v>830</v>
      </c>
      <c r="C104" s="286" t="s">
        <v>830</v>
      </c>
      <c r="D104" s="742"/>
      <c r="F104" s="742"/>
    </row>
    <row r="105" spans="1:6" s="112" customFormat="1" ht="11.25" customHeight="1" x14ac:dyDescent="0.2">
      <c r="A105" s="353" t="s">
        <v>276</v>
      </c>
      <c r="B105" s="429" t="s">
        <v>830</v>
      </c>
      <c r="C105" s="286" t="s">
        <v>830</v>
      </c>
      <c r="D105" s="742"/>
      <c r="F105" s="742"/>
    </row>
    <row r="106" spans="1:6" s="112" customFormat="1" ht="11.25" customHeight="1" x14ac:dyDescent="0.2">
      <c r="A106" s="111" t="s">
        <v>502</v>
      </c>
      <c r="B106" s="351" t="s">
        <v>830</v>
      </c>
      <c r="C106" s="286" t="s">
        <v>830</v>
      </c>
      <c r="D106" s="742"/>
      <c r="F106" s="742"/>
    </row>
    <row r="107" spans="1:6" s="112" customFormat="1" ht="11.25" customHeight="1" x14ac:dyDescent="0.2">
      <c r="A107" s="111" t="s">
        <v>503</v>
      </c>
      <c r="B107" s="351" t="s">
        <v>830</v>
      </c>
      <c r="C107" s="286" t="s">
        <v>830</v>
      </c>
      <c r="D107" s="742"/>
      <c r="F107" s="742"/>
    </row>
    <row r="108" spans="1:6" s="112" customFormat="1" ht="11.25" customHeight="1" x14ac:dyDescent="0.2">
      <c r="A108" s="353" t="s">
        <v>409</v>
      </c>
      <c r="B108" s="429" t="s">
        <v>830</v>
      </c>
      <c r="C108" s="286" t="s">
        <v>830</v>
      </c>
      <c r="D108" s="742"/>
      <c r="F108" s="742"/>
    </row>
    <row r="109" spans="1:6" s="112" customFormat="1" ht="11.25" customHeight="1" x14ac:dyDescent="0.2">
      <c r="A109" s="353" t="s">
        <v>410</v>
      </c>
      <c r="B109" s="429" t="s">
        <v>830</v>
      </c>
      <c r="C109" s="286" t="s">
        <v>830</v>
      </c>
      <c r="D109" s="742"/>
      <c r="F109" s="742"/>
    </row>
    <row r="110" spans="1:6" s="112" customFormat="1" ht="11.25" customHeight="1" x14ac:dyDescent="0.2">
      <c r="A110" s="353" t="s">
        <v>703</v>
      </c>
      <c r="B110" s="429" t="s">
        <v>830</v>
      </c>
      <c r="C110" s="286" t="s">
        <v>830</v>
      </c>
      <c r="D110" s="742"/>
      <c r="F110" s="742"/>
    </row>
    <row r="111" spans="1:6" s="112" customFormat="1" ht="11.25" customHeight="1" x14ac:dyDescent="0.2">
      <c r="A111" s="135" t="s">
        <v>80</v>
      </c>
      <c r="B111" s="429" t="s">
        <v>830</v>
      </c>
      <c r="C111" s="286" t="s">
        <v>830</v>
      </c>
      <c r="D111" s="742"/>
      <c r="F111" s="742"/>
    </row>
    <row r="112" spans="1:6" s="112" customFormat="1" ht="11.25" customHeight="1" x14ac:dyDescent="0.2">
      <c r="A112" s="135" t="s">
        <v>81</v>
      </c>
      <c r="B112" s="429" t="s">
        <v>830</v>
      </c>
      <c r="C112" s="286" t="s">
        <v>830</v>
      </c>
      <c r="D112" s="742"/>
      <c r="F112" s="742"/>
    </row>
    <row r="113" spans="1:6" s="112" customFormat="1" ht="11.25" customHeight="1" x14ac:dyDescent="0.2">
      <c r="A113" s="135" t="s">
        <v>82</v>
      </c>
      <c r="B113" s="429" t="s">
        <v>830</v>
      </c>
      <c r="C113" s="286" t="s">
        <v>830</v>
      </c>
      <c r="D113" s="742"/>
      <c r="F113" s="742"/>
    </row>
    <row r="114" spans="1:6" s="112" customFormat="1" ht="11.25" customHeight="1" x14ac:dyDescent="0.2">
      <c r="A114" s="135" t="s">
        <v>83</v>
      </c>
      <c r="B114" s="429" t="s">
        <v>830</v>
      </c>
      <c r="C114" s="286" t="s">
        <v>830</v>
      </c>
      <c r="D114" s="742"/>
      <c r="F114" s="742"/>
    </row>
    <row r="115" spans="1:6" s="112" customFormat="1" ht="11.25" customHeight="1" x14ac:dyDescent="0.2">
      <c r="A115" s="135" t="s">
        <v>84</v>
      </c>
      <c r="B115" s="429" t="s">
        <v>830</v>
      </c>
      <c r="C115" s="286" t="s">
        <v>830</v>
      </c>
      <c r="D115" s="742"/>
      <c r="F115" s="742"/>
    </row>
    <row r="116" spans="1:6" s="112" customFormat="1" ht="11.25" customHeight="1" x14ac:dyDescent="0.2">
      <c r="A116" s="353" t="s">
        <v>411</v>
      </c>
      <c r="B116" s="429" t="s">
        <v>830</v>
      </c>
      <c r="C116" s="286" t="s">
        <v>830</v>
      </c>
      <c r="D116" s="742"/>
      <c r="F116" s="742"/>
    </row>
    <row r="117" spans="1:6" s="112" customFormat="1" ht="11.25" customHeight="1" x14ac:dyDescent="0.2">
      <c r="A117" s="135" t="s">
        <v>85</v>
      </c>
      <c r="B117" s="429" t="s">
        <v>830</v>
      </c>
      <c r="C117" s="286" t="s">
        <v>830</v>
      </c>
      <c r="D117" s="742"/>
      <c r="F117" s="742"/>
    </row>
    <row r="118" spans="1:6" s="112" customFormat="1" ht="11.25" customHeight="1" x14ac:dyDescent="0.2">
      <c r="A118" s="353" t="s">
        <v>193</v>
      </c>
      <c r="B118" s="429" t="s">
        <v>830</v>
      </c>
      <c r="C118" s="286" t="s">
        <v>830</v>
      </c>
      <c r="D118" s="742"/>
      <c r="F118" s="742"/>
    </row>
    <row r="119" spans="1:6" s="112" customFormat="1" ht="11.25" customHeight="1" x14ac:dyDescent="0.2">
      <c r="A119" s="353" t="s">
        <v>412</v>
      </c>
      <c r="B119" s="429" t="s">
        <v>830</v>
      </c>
      <c r="C119" s="286" t="s">
        <v>830</v>
      </c>
      <c r="D119" s="742"/>
      <c r="F119" s="742"/>
    </row>
    <row r="120" spans="1:6" s="112" customFormat="1" ht="11.25" customHeight="1" x14ac:dyDescent="0.2">
      <c r="A120" s="353" t="s">
        <v>413</v>
      </c>
      <c r="B120" s="429" t="s">
        <v>830</v>
      </c>
      <c r="C120" s="286" t="s">
        <v>830</v>
      </c>
      <c r="D120" s="742"/>
      <c r="F120" s="742"/>
    </row>
    <row r="121" spans="1:6" s="112" customFormat="1" ht="11.25" customHeight="1" x14ac:dyDescent="0.2">
      <c r="A121" s="353" t="s">
        <v>290</v>
      </c>
      <c r="B121" s="429" t="s">
        <v>830</v>
      </c>
      <c r="C121" s="286" t="s">
        <v>830</v>
      </c>
      <c r="D121" s="742"/>
      <c r="F121" s="742"/>
    </row>
    <row r="122" spans="1:6" s="112" customFormat="1" ht="11.25" customHeight="1" x14ac:dyDescent="0.2">
      <c r="A122" s="353" t="s">
        <v>86</v>
      </c>
      <c r="B122" s="429" t="s">
        <v>830</v>
      </c>
      <c r="C122" s="286" t="s">
        <v>830</v>
      </c>
      <c r="D122" s="742"/>
      <c r="F122" s="742"/>
    </row>
    <row r="123" spans="1:6" s="112" customFormat="1" ht="11.25" customHeight="1" x14ac:dyDescent="0.2">
      <c r="A123" s="353" t="s">
        <v>414</v>
      </c>
      <c r="B123" s="429" t="s">
        <v>830</v>
      </c>
      <c r="C123" s="286" t="s">
        <v>830</v>
      </c>
      <c r="D123" s="742"/>
      <c r="F123" s="742"/>
    </row>
    <row r="124" spans="1:6" s="112" customFormat="1" ht="11.25" customHeight="1" x14ac:dyDescent="0.2">
      <c r="A124" s="353" t="s">
        <v>415</v>
      </c>
      <c r="B124" s="429" t="s">
        <v>830</v>
      </c>
      <c r="C124" s="286" t="s">
        <v>830</v>
      </c>
      <c r="D124" s="742"/>
      <c r="F124" s="742"/>
    </row>
    <row r="125" spans="1:6" s="112" customFormat="1" ht="11.25" customHeight="1" x14ac:dyDescent="0.2">
      <c r="A125" s="353" t="s">
        <v>704</v>
      </c>
      <c r="B125" s="429" t="s">
        <v>830</v>
      </c>
      <c r="C125" s="286" t="s">
        <v>830</v>
      </c>
      <c r="D125" s="742"/>
      <c r="F125" s="742"/>
    </row>
    <row r="126" spans="1:6" s="112" customFormat="1" ht="11.25" customHeight="1" x14ac:dyDescent="0.2">
      <c r="A126" s="353" t="s">
        <v>87</v>
      </c>
      <c r="B126" s="429" t="s">
        <v>830</v>
      </c>
      <c r="C126" s="286" t="s">
        <v>830</v>
      </c>
      <c r="D126" s="742"/>
      <c r="F126" s="742"/>
    </row>
    <row r="127" spans="1:6" s="112" customFormat="1" ht="11.25" customHeight="1" x14ac:dyDescent="0.2">
      <c r="A127" s="353" t="s">
        <v>416</v>
      </c>
      <c r="B127" s="429" t="s">
        <v>830</v>
      </c>
      <c r="C127" s="286" t="s">
        <v>830</v>
      </c>
      <c r="D127" s="742"/>
      <c r="F127" s="742"/>
    </row>
    <row r="128" spans="1:6" s="112" customFormat="1" ht="11.25" customHeight="1" x14ac:dyDescent="0.2">
      <c r="A128" s="353" t="s">
        <v>88</v>
      </c>
      <c r="B128" s="429" t="s">
        <v>830</v>
      </c>
      <c r="C128" s="286" t="s">
        <v>830</v>
      </c>
      <c r="D128" s="742"/>
      <c r="F128" s="742"/>
    </row>
    <row r="129" spans="1:6" s="112" customFormat="1" ht="11.25" customHeight="1" x14ac:dyDescent="0.2">
      <c r="A129" s="353" t="s">
        <v>20</v>
      </c>
      <c r="B129" s="429" t="s">
        <v>830</v>
      </c>
      <c r="C129" s="286" t="s">
        <v>830</v>
      </c>
      <c r="D129" s="742"/>
      <c r="F129" s="742"/>
    </row>
    <row r="130" spans="1:6" s="112" customFormat="1" ht="11.25" customHeight="1" x14ac:dyDescent="0.2">
      <c r="A130" s="353" t="s">
        <v>417</v>
      </c>
      <c r="B130" s="429" t="s">
        <v>830</v>
      </c>
      <c r="C130" s="286" t="s">
        <v>830</v>
      </c>
      <c r="D130" s="742"/>
      <c r="F130" s="742"/>
    </row>
    <row r="131" spans="1:6" s="112" customFormat="1" ht="11.25" customHeight="1" x14ac:dyDescent="0.2">
      <c r="A131" s="353" t="s">
        <v>418</v>
      </c>
      <c r="B131" s="429" t="s">
        <v>830</v>
      </c>
      <c r="C131" s="286" t="s">
        <v>830</v>
      </c>
      <c r="D131" s="742"/>
      <c r="F131" s="742"/>
    </row>
    <row r="132" spans="1:6" s="112" customFormat="1" ht="11.25" customHeight="1" x14ac:dyDescent="0.2">
      <c r="A132" s="353" t="s">
        <v>419</v>
      </c>
      <c r="B132" s="429" t="s">
        <v>830</v>
      </c>
      <c r="C132" s="286" t="s">
        <v>830</v>
      </c>
      <c r="D132" s="742"/>
      <c r="F132" s="742"/>
    </row>
    <row r="133" spans="1:6" s="112" customFormat="1" ht="11.25" customHeight="1" x14ac:dyDescent="0.2">
      <c r="A133" s="353" t="s">
        <v>89</v>
      </c>
      <c r="B133" s="429" t="s">
        <v>830</v>
      </c>
      <c r="C133" s="286" t="s">
        <v>830</v>
      </c>
      <c r="D133" s="742"/>
      <c r="F133" s="742"/>
    </row>
    <row r="134" spans="1:6" s="112" customFormat="1" ht="11.25" customHeight="1" x14ac:dyDescent="0.2">
      <c r="A134" s="135" t="s">
        <v>90</v>
      </c>
      <c r="B134" s="429" t="s">
        <v>830</v>
      </c>
      <c r="C134" s="286" t="s">
        <v>830</v>
      </c>
      <c r="D134" s="742"/>
      <c r="F134" s="742"/>
    </row>
    <row r="135" spans="1:6" s="112" customFormat="1" ht="11.25" customHeight="1" x14ac:dyDescent="0.2">
      <c r="A135" s="353" t="s">
        <v>420</v>
      </c>
      <c r="B135" s="429" t="s">
        <v>830</v>
      </c>
      <c r="C135" s="286" t="s">
        <v>830</v>
      </c>
      <c r="D135" s="742"/>
      <c r="F135" s="742"/>
    </row>
    <row r="136" spans="1:6" s="112" customFormat="1" ht="11.25" customHeight="1" x14ac:dyDescent="0.2">
      <c r="A136" s="353" t="s">
        <v>291</v>
      </c>
      <c r="B136" s="429" t="s">
        <v>830</v>
      </c>
      <c r="C136" s="286" t="s">
        <v>830</v>
      </c>
      <c r="D136" s="742"/>
      <c r="F136" s="742"/>
    </row>
    <row r="137" spans="1:6" s="112" customFormat="1" ht="11.25" customHeight="1" x14ac:dyDescent="0.2">
      <c r="A137" s="353" t="s">
        <v>21</v>
      </c>
      <c r="B137" s="429" t="s">
        <v>830</v>
      </c>
      <c r="C137" s="286" t="s">
        <v>830</v>
      </c>
      <c r="D137" s="742"/>
      <c r="F137" s="742"/>
    </row>
    <row r="138" spans="1:6" s="112" customFormat="1" ht="11.25" customHeight="1" x14ac:dyDescent="0.2">
      <c r="A138" s="353" t="s">
        <v>44</v>
      </c>
      <c r="B138" s="429" t="s">
        <v>830</v>
      </c>
      <c r="C138" s="286" t="s">
        <v>830</v>
      </c>
      <c r="D138" s="742"/>
      <c r="F138" s="742"/>
    </row>
    <row r="139" spans="1:6" s="112" customFormat="1" ht="11.25" customHeight="1" x14ac:dyDescent="0.2">
      <c r="A139" s="353" t="s">
        <v>43</v>
      </c>
      <c r="B139" s="429" t="s">
        <v>830</v>
      </c>
      <c r="C139" s="286" t="s">
        <v>830</v>
      </c>
      <c r="D139" s="742"/>
      <c r="F139" s="742"/>
    </row>
    <row r="140" spans="1:6" s="112" customFormat="1" ht="11.25" customHeight="1" x14ac:dyDescent="0.2">
      <c r="A140" s="353" t="s">
        <v>665</v>
      </c>
      <c r="B140" s="429" t="s">
        <v>830</v>
      </c>
      <c r="C140" s="286" t="s">
        <v>830</v>
      </c>
      <c r="D140" s="742"/>
      <c r="F140" s="742"/>
    </row>
    <row r="141" spans="1:6" s="112" customFormat="1" ht="11.25" customHeight="1" x14ac:dyDescent="0.2">
      <c r="A141" s="353" t="s">
        <v>705</v>
      </c>
      <c r="B141" s="429" t="s">
        <v>830</v>
      </c>
      <c r="C141" s="286" t="s">
        <v>830</v>
      </c>
      <c r="D141" s="742"/>
      <c r="F141" s="742"/>
    </row>
    <row r="142" spans="1:6" s="112" customFormat="1" ht="11.25" customHeight="1" x14ac:dyDescent="0.2">
      <c r="A142" s="353" t="s">
        <v>706</v>
      </c>
      <c r="B142" s="429" t="s">
        <v>830</v>
      </c>
      <c r="C142" s="286" t="s">
        <v>830</v>
      </c>
      <c r="D142" s="742"/>
      <c r="F142" s="742"/>
    </row>
    <row r="143" spans="1:6" s="112" customFormat="1" ht="11.25" customHeight="1" x14ac:dyDescent="0.2">
      <c r="A143" s="353" t="s">
        <v>421</v>
      </c>
      <c r="B143" s="429" t="s">
        <v>830</v>
      </c>
      <c r="C143" s="286" t="s">
        <v>830</v>
      </c>
      <c r="D143" s="742"/>
      <c r="F143" s="742"/>
    </row>
    <row r="144" spans="1:6" s="112" customFormat="1" ht="11.25" customHeight="1" x14ac:dyDescent="0.2">
      <c r="A144" s="353" t="s">
        <v>422</v>
      </c>
      <c r="B144" s="429" t="s">
        <v>830</v>
      </c>
      <c r="C144" s="286" t="s">
        <v>830</v>
      </c>
      <c r="D144" s="742"/>
      <c r="F144" s="742"/>
    </row>
    <row r="145" spans="1:6" s="112" customFormat="1" ht="11.25" customHeight="1" x14ac:dyDescent="0.2">
      <c r="A145" s="353" t="s">
        <v>423</v>
      </c>
      <c r="B145" s="429" t="s">
        <v>830</v>
      </c>
      <c r="C145" s="286" t="s">
        <v>830</v>
      </c>
      <c r="D145" s="742"/>
      <c r="F145" s="742"/>
    </row>
    <row r="146" spans="1:6" s="112" customFormat="1" ht="11.25" customHeight="1" x14ac:dyDescent="0.2">
      <c r="A146" s="353" t="s">
        <v>424</v>
      </c>
      <c r="B146" s="429" t="s">
        <v>830</v>
      </c>
      <c r="C146" s="286" t="s">
        <v>830</v>
      </c>
      <c r="D146" s="742"/>
      <c r="F146" s="742"/>
    </row>
    <row r="147" spans="1:6" s="112" customFormat="1" ht="11.25" customHeight="1" x14ac:dyDescent="0.2">
      <c r="A147" s="135" t="s">
        <v>91</v>
      </c>
      <c r="B147" s="429" t="s">
        <v>830</v>
      </c>
      <c r="C147" s="286" t="s">
        <v>830</v>
      </c>
      <c r="D147" s="742"/>
      <c r="F147" s="742"/>
    </row>
    <row r="148" spans="1:6" s="112" customFormat="1" ht="11.25" customHeight="1" x14ac:dyDescent="0.2">
      <c r="A148" s="353" t="s">
        <v>92</v>
      </c>
      <c r="B148" s="429" t="s">
        <v>830</v>
      </c>
      <c r="C148" s="286" t="s">
        <v>830</v>
      </c>
      <c r="D148" s="742"/>
      <c r="F148" s="742"/>
    </row>
    <row r="149" spans="1:6" s="112" customFormat="1" ht="11.25" customHeight="1" x14ac:dyDescent="0.2">
      <c r="A149" s="353" t="s">
        <v>93</v>
      </c>
      <c r="B149" s="429" t="s">
        <v>830</v>
      </c>
      <c r="C149" s="286" t="s">
        <v>830</v>
      </c>
      <c r="D149" s="742"/>
      <c r="F149" s="742"/>
    </row>
    <row r="150" spans="1:6" s="112" customFormat="1" ht="11.25" customHeight="1" x14ac:dyDescent="0.2">
      <c r="A150" s="353" t="s">
        <v>94</v>
      </c>
      <c r="B150" s="429" t="s">
        <v>830</v>
      </c>
      <c r="C150" s="286" t="s">
        <v>830</v>
      </c>
      <c r="D150" s="742"/>
      <c r="F150" s="742"/>
    </row>
    <row r="151" spans="1:6" s="112" customFormat="1" ht="11.25" customHeight="1" x14ac:dyDescent="0.2">
      <c r="A151" s="353" t="s">
        <v>513</v>
      </c>
      <c r="B151" s="429" t="s">
        <v>830</v>
      </c>
      <c r="C151" s="286" t="s">
        <v>830</v>
      </c>
      <c r="D151" s="742"/>
      <c r="F151" s="742"/>
    </row>
    <row r="152" spans="1:6" s="112" customFormat="1" ht="11.25" customHeight="1" x14ac:dyDescent="0.2">
      <c r="A152" s="135" t="s">
        <v>802</v>
      </c>
      <c r="B152" s="429" t="s">
        <v>830</v>
      </c>
      <c r="C152" s="286" t="s">
        <v>830</v>
      </c>
      <c r="D152" s="742"/>
      <c r="F152" s="742"/>
    </row>
    <row r="153" spans="1:6" s="112" customFormat="1" ht="11.25" customHeight="1" x14ac:dyDescent="0.2">
      <c r="A153" s="135" t="s">
        <v>514</v>
      </c>
      <c r="B153" s="429" t="s">
        <v>830</v>
      </c>
      <c r="C153" s="286" t="s">
        <v>830</v>
      </c>
      <c r="D153" s="742"/>
      <c r="F153" s="742"/>
    </row>
    <row r="154" spans="1:6" s="112" customFormat="1" ht="11.25" customHeight="1" x14ac:dyDescent="0.2">
      <c r="A154" s="135" t="s">
        <v>516</v>
      </c>
      <c r="B154" s="429" t="s">
        <v>830</v>
      </c>
      <c r="C154" s="286" t="s">
        <v>830</v>
      </c>
      <c r="D154" s="742"/>
      <c r="F154" s="742"/>
    </row>
    <row r="155" spans="1:6" s="112" customFormat="1" ht="11.25" customHeight="1" x14ac:dyDescent="0.2">
      <c r="A155" s="353" t="s">
        <v>425</v>
      </c>
      <c r="B155" s="429" t="s">
        <v>830</v>
      </c>
      <c r="C155" s="286" t="s">
        <v>830</v>
      </c>
      <c r="D155" s="742"/>
      <c r="F155" s="742"/>
    </row>
    <row r="156" spans="1:6" s="112" customFormat="1" ht="11.25" customHeight="1" x14ac:dyDescent="0.2">
      <c r="A156" s="353" t="s">
        <v>426</v>
      </c>
      <c r="B156" s="429" t="s">
        <v>830</v>
      </c>
      <c r="C156" s="286" t="s">
        <v>830</v>
      </c>
      <c r="D156" s="742"/>
      <c r="F156" s="742"/>
    </row>
    <row r="157" spans="1:6" s="112" customFormat="1" ht="11.25" customHeight="1" x14ac:dyDescent="0.2">
      <c r="A157" s="353" t="s">
        <v>427</v>
      </c>
      <c r="B157" s="429" t="s">
        <v>830</v>
      </c>
      <c r="C157" s="286" t="s">
        <v>830</v>
      </c>
      <c r="D157" s="742"/>
      <c r="F157" s="742"/>
    </row>
    <row r="158" spans="1:6" s="112" customFormat="1" ht="11.25" customHeight="1" x14ac:dyDescent="0.2">
      <c r="A158" s="353" t="s">
        <v>428</v>
      </c>
      <c r="B158" s="429" t="s">
        <v>830</v>
      </c>
      <c r="C158" s="286" t="s">
        <v>830</v>
      </c>
      <c r="D158" s="742"/>
      <c r="F158" s="742"/>
    </row>
    <row r="159" spans="1:6" s="112" customFormat="1" ht="22.5" customHeight="1" x14ac:dyDescent="0.2">
      <c r="A159" s="332" t="s">
        <v>525</v>
      </c>
      <c r="B159" s="352" t="s">
        <v>292</v>
      </c>
      <c r="C159" s="286" t="s">
        <v>292</v>
      </c>
      <c r="D159" s="742"/>
      <c r="F159" s="742"/>
    </row>
    <row r="160" spans="1:6" s="112" customFormat="1" ht="11.25" customHeight="1" thickBot="1" x14ac:dyDescent="0.25">
      <c r="A160" s="148" t="s">
        <v>526</v>
      </c>
      <c r="B160" s="354" t="s">
        <v>292</v>
      </c>
      <c r="C160" s="293" t="s">
        <v>292</v>
      </c>
      <c r="D160" s="742"/>
      <c r="F160" s="742"/>
    </row>
    <row r="161" spans="1:6" s="112" customFormat="1" ht="11.25" customHeight="1" thickTop="1" x14ac:dyDescent="0.2">
      <c r="A161" s="65"/>
      <c r="B161" s="109"/>
      <c r="C161" s="336"/>
      <c r="D161" s="742"/>
      <c r="F161" s="742"/>
    </row>
    <row r="162" spans="1:6" s="112" customFormat="1" ht="25.5" customHeight="1" thickBot="1" x14ac:dyDescent="0.25">
      <c r="A162" s="959" t="s">
        <v>893</v>
      </c>
      <c r="B162" s="950"/>
      <c r="C162" s="951"/>
      <c r="D162" s="742"/>
      <c r="F162" s="742"/>
    </row>
    <row r="163" spans="1:6" ht="13.5" thickTop="1" x14ac:dyDescent="0.2">
      <c r="A163" s="133"/>
    </row>
  </sheetData>
  <mergeCells count="1">
    <mergeCell ref="A162:C162"/>
  </mergeCells>
  <phoneticPr fontId="15" type="noConversion"/>
  <printOptions horizontalCentered="1"/>
  <pageMargins left="0.75" right="0.75" top="0.53" bottom="1" header="0.5" footer="0.5"/>
  <pageSetup fitToHeight="4" orientation="portrait" horizontalDpi="4294967293" r:id="rId1"/>
  <headerFooter alignWithMargins="0">
    <oddFooter>&amp;LHawai'i DOH
Fall 2017&amp;CPage &amp;P of &amp;N&amp;R&amp;A</oddFooter>
  </headerFooter>
  <rowBreaks count="1" manualBreakCount="1">
    <brk id="1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K171"/>
  <sheetViews>
    <sheetView zoomScale="85" zoomScaleNormal="85" workbookViewId="0">
      <pane ySplit="3180" topLeftCell="A7" activePane="bottomLeft"/>
      <selection activeCell="I16" sqref="I16"/>
      <selection pane="bottomLeft" activeCell="I16" sqref="I16"/>
    </sheetView>
  </sheetViews>
  <sheetFormatPr defaultColWidth="8.7109375" defaultRowHeight="11.25" x14ac:dyDescent="0.2"/>
  <cols>
    <col min="1" max="1" width="40.7109375" style="126" customWidth="1"/>
    <col min="2" max="2" width="12.140625" style="341" customWidth="1"/>
    <col min="3" max="3" width="19.7109375" style="341" customWidth="1"/>
    <col min="4" max="4" width="13.7109375" style="126" customWidth="1"/>
    <col min="5" max="5" width="13.5703125" style="126" customWidth="1"/>
    <col min="6" max="6" width="11.85546875" style="126" customWidth="1"/>
    <col min="7" max="7" width="13.5703125" style="126" customWidth="1"/>
    <col min="8" max="8" width="11.42578125" style="126" customWidth="1"/>
    <col min="9" max="9" width="12.7109375" style="421" customWidth="1"/>
    <col min="10" max="16384" width="8.7109375" style="126"/>
  </cols>
  <sheetData>
    <row r="1" spans="1:11" s="366" customFormat="1" ht="47.25" x14ac:dyDescent="0.25">
      <c r="A1" s="144" t="s">
        <v>438</v>
      </c>
      <c r="B1" s="363"/>
      <c r="C1" s="363"/>
      <c r="D1" s="363"/>
      <c r="E1" s="364"/>
      <c r="F1" s="365"/>
      <c r="G1" s="365"/>
      <c r="H1" s="363"/>
      <c r="I1" s="363"/>
      <c r="J1" s="363"/>
      <c r="K1" s="129"/>
    </row>
    <row r="2" spans="1:11" s="133" customFormat="1" ht="15.95" customHeight="1" thickBot="1" x14ac:dyDescent="0.25">
      <c r="A2" s="434"/>
      <c r="B2" s="363"/>
      <c r="C2" s="363"/>
      <c r="D2" s="435"/>
      <c r="E2" s="435"/>
      <c r="F2" s="435"/>
      <c r="G2" s="435"/>
      <c r="H2" s="435"/>
      <c r="I2" s="363"/>
    </row>
    <row r="3" spans="1:11" s="426" customFormat="1" ht="14.1" customHeight="1" thickTop="1" thickBot="1" x14ac:dyDescent="0.25">
      <c r="A3" s="422"/>
      <c r="B3" s="369" t="s">
        <v>717</v>
      </c>
      <c r="C3" s="423"/>
      <c r="D3" s="424"/>
      <c r="E3" s="424"/>
      <c r="F3" s="425"/>
      <c r="G3" s="424"/>
      <c r="H3" s="424"/>
      <c r="I3" s="329"/>
    </row>
    <row r="4" spans="1:11" s="426" customFormat="1" ht="39" customHeight="1" thickTop="1" thickBot="1" x14ac:dyDescent="0.25">
      <c r="A4" s="964" t="s">
        <v>194</v>
      </c>
      <c r="B4" s="969" t="s">
        <v>718</v>
      </c>
      <c r="C4" s="374"/>
      <c r="D4" s="967" t="s">
        <v>772</v>
      </c>
      <c r="E4" s="962" t="s">
        <v>864</v>
      </c>
      <c r="F4" s="962" t="s">
        <v>310</v>
      </c>
      <c r="G4" s="375" t="s">
        <v>770</v>
      </c>
      <c r="H4" s="376"/>
      <c r="I4" s="377" t="s">
        <v>319</v>
      </c>
    </row>
    <row r="5" spans="1:11" s="426" customFormat="1" ht="45.75" customHeight="1" x14ac:dyDescent="0.2">
      <c r="A5" s="964"/>
      <c r="B5" s="970"/>
      <c r="C5" s="378"/>
      <c r="D5" s="968"/>
      <c r="E5" s="963"/>
      <c r="F5" s="963"/>
      <c r="G5" s="379" t="s">
        <v>517</v>
      </c>
      <c r="H5" s="380" t="s">
        <v>476</v>
      </c>
      <c r="I5" s="381" t="s">
        <v>51</v>
      </c>
    </row>
    <row r="6" spans="1:11" s="426" customFormat="1" ht="12" thickBot="1" x14ac:dyDescent="0.25">
      <c r="A6" s="972"/>
      <c r="B6" s="971"/>
      <c r="C6" s="382" t="s">
        <v>429</v>
      </c>
      <c r="D6" s="383" t="s">
        <v>713</v>
      </c>
      <c r="E6" s="384" t="s">
        <v>714</v>
      </c>
      <c r="F6" s="385" t="s">
        <v>712</v>
      </c>
      <c r="G6" s="386" t="s">
        <v>408</v>
      </c>
      <c r="H6" s="387" t="s">
        <v>715</v>
      </c>
      <c r="I6" s="388" t="s">
        <v>833</v>
      </c>
    </row>
    <row r="7" spans="1:11" s="366" customFormat="1" ht="11.25" customHeight="1" x14ac:dyDescent="0.2">
      <c r="A7" s="138" t="s">
        <v>477</v>
      </c>
      <c r="B7" s="389">
        <v>118.02725999999998</v>
      </c>
      <c r="C7" s="390" t="s">
        <v>572</v>
      </c>
      <c r="D7" s="389">
        <v>1000</v>
      </c>
      <c r="E7" s="389" t="s">
        <v>830</v>
      </c>
      <c r="F7" s="389" t="s">
        <v>816</v>
      </c>
      <c r="G7" s="348">
        <v>655.66366759501079</v>
      </c>
      <c r="H7" s="393">
        <v>118.02725999999998</v>
      </c>
      <c r="I7" s="394">
        <v>118.02733726415093</v>
      </c>
    </row>
    <row r="8" spans="1:11" s="366" customFormat="1" ht="11.25" customHeight="1" x14ac:dyDescent="0.2">
      <c r="A8" s="111" t="s">
        <v>478</v>
      </c>
      <c r="B8" s="395">
        <v>5.5120019500000001</v>
      </c>
      <c r="C8" s="396" t="s">
        <v>1025</v>
      </c>
      <c r="D8" s="395">
        <v>500</v>
      </c>
      <c r="E8" s="395" t="s">
        <v>830</v>
      </c>
      <c r="F8" s="395" t="s">
        <v>816</v>
      </c>
      <c r="G8" s="352">
        <v>339.48905290891071</v>
      </c>
      <c r="H8" s="264" t="s">
        <v>1026</v>
      </c>
      <c r="I8" s="399">
        <v>5.5120019500000001</v>
      </c>
    </row>
    <row r="9" spans="1:11" s="366" customFormat="1" ht="11.25" customHeight="1" x14ac:dyDescent="0.2">
      <c r="A9" s="111" t="s">
        <v>479</v>
      </c>
      <c r="B9" s="395">
        <v>1.0105094999999999</v>
      </c>
      <c r="C9" s="396" t="s">
        <v>1025</v>
      </c>
      <c r="D9" s="395">
        <v>500</v>
      </c>
      <c r="E9" s="395" t="s">
        <v>830</v>
      </c>
      <c r="F9" s="395" t="s">
        <v>816</v>
      </c>
      <c r="G9" s="352">
        <v>12169.003850047891</v>
      </c>
      <c r="H9" s="264">
        <v>13820.076342857144</v>
      </c>
      <c r="I9" s="399">
        <v>1.0105094999999999</v>
      </c>
    </row>
    <row r="10" spans="1:11" s="366" customFormat="1" ht="11.25" customHeight="1" x14ac:dyDescent="0.2">
      <c r="A10" s="111" t="s">
        <v>480</v>
      </c>
      <c r="B10" s="395">
        <v>3.910714285714286</v>
      </c>
      <c r="C10" s="396" t="s">
        <v>573</v>
      </c>
      <c r="D10" s="395">
        <v>1000</v>
      </c>
      <c r="E10" s="395" t="s">
        <v>830</v>
      </c>
      <c r="F10" s="395" t="s">
        <v>816</v>
      </c>
      <c r="G10" s="352">
        <v>3.910714285714286</v>
      </c>
      <c r="H10" s="264" t="s">
        <v>816</v>
      </c>
      <c r="I10" s="399">
        <v>8.3677457928301884</v>
      </c>
    </row>
    <row r="11" spans="1:11" s="366" customFormat="1" ht="11.25" customHeight="1" x14ac:dyDescent="0.2">
      <c r="A11" s="111" t="s">
        <v>133</v>
      </c>
      <c r="B11" s="395">
        <v>49.756850427759993</v>
      </c>
      <c r="C11" s="396" t="s">
        <v>1025</v>
      </c>
      <c r="D11" s="395">
        <v>500</v>
      </c>
      <c r="E11" s="395" t="s">
        <v>830</v>
      </c>
      <c r="F11" s="395" t="s">
        <v>816</v>
      </c>
      <c r="G11" s="352">
        <v>113.78462320028632</v>
      </c>
      <c r="H11" s="264" t="s">
        <v>816</v>
      </c>
      <c r="I11" s="399">
        <v>49.756850427759993</v>
      </c>
    </row>
    <row r="12" spans="1:11" s="366" customFormat="1" ht="11.25" customHeight="1" x14ac:dyDescent="0.2">
      <c r="A12" s="134" t="s">
        <v>134</v>
      </c>
      <c r="B12" s="395">
        <v>0.84560400368695798</v>
      </c>
      <c r="C12" s="396" t="s">
        <v>1025</v>
      </c>
      <c r="D12" s="395">
        <v>500</v>
      </c>
      <c r="E12" s="395" t="s">
        <v>830</v>
      </c>
      <c r="F12" s="395" t="s">
        <v>816</v>
      </c>
      <c r="G12" s="352">
        <v>30.846521512420448</v>
      </c>
      <c r="H12" s="264" t="s">
        <v>816</v>
      </c>
      <c r="I12" s="399">
        <v>0.84560400368695798</v>
      </c>
    </row>
    <row r="13" spans="1:11" s="366" customFormat="1" ht="11.25" customHeight="1" x14ac:dyDescent="0.2">
      <c r="A13" s="134" t="s">
        <v>68</v>
      </c>
      <c r="B13" s="395">
        <v>0.51675800225314095</v>
      </c>
      <c r="C13" s="396" t="s">
        <v>1025</v>
      </c>
      <c r="D13" s="395">
        <v>500</v>
      </c>
      <c r="E13" s="395" t="s">
        <v>830</v>
      </c>
      <c r="F13" s="395" t="s">
        <v>816</v>
      </c>
      <c r="G13" s="352">
        <v>30.631516977623185</v>
      </c>
      <c r="H13" s="264" t="s">
        <v>816</v>
      </c>
      <c r="I13" s="399">
        <v>0.51675800225314095</v>
      </c>
    </row>
    <row r="14" spans="1:11" s="366" customFormat="1" ht="11.25" customHeight="1" x14ac:dyDescent="0.2">
      <c r="A14" s="111" t="s">
        <v>481</v>
      </c>
      <c r="B14" s="395">
        <v>4.2251984613333331</v>
      </c>
      <c r="C14" s="396" t="s">
        <v>572</v>
      </c>
      <c r="D14" s="395">
        <v>500</v>
      </c>
      <c r="E14" s="395" t="s">
        <v>830</v>
      </c>
      <c r="F14" s="395" t="s">
        <v>816</v>
      </c>
      <c r="G14" s="352">
        <v>3497.7347371954179</v>
      </c>
      <c r="H14" s="264">
        <v>4.2251984613333331</v>
      </c>
      <c r="I14" s="399">
        <v>4.2251987225786163</v>
      </c>
    </row>
    <row r="15" spans="1:11" s="366" customFormat="1" ht="11.25" customHeight="1" x14ac:dyDescent="0.2">
      <c r="A15" s="111" t="s">
        <v>482</v>
      </c>
      <c r="B15" s="395">
        <v>6.2571428571428571</v>
      </c>
      <c r="C15" s="396" t="s">
        <v>573</v>
      </c>
      <c r="D15" s="395">
        <v>1000</v>
      </c>
      <c r="E15" s="395" t="s">
        <v>830</v>
      </c>
      <c r="F15" s="395">
        <v>2.4</v>
      </c>
      <c r="G15" s="352">
        <v>6.2571428571428571</v>
      </c>
      <c r="H15" s="264" t="s">
        <v>816</v>
      </c>
      <c r="I15" s="399" t="s">
        <v>1027</v>
      </c>
    </row>
    <row r="16" spans="1:11" s="366" customFormat="1" ht="11.25" customHeight="1" x14ac:dyDescent="0.2">
      <c r="A16" s="111" t="s">
        <v>584</v>
      </c>
      <c r="B16" s="395">
        <v>24</v>
      </c>
      <c r="C16" s="396" t="s">
        <v>310</v>
      </c>
      <c r="D16" s="395">
        <v>1000</v>
      </c>
      <c r="E16" s="395" t="s">
        <v>830</v>
      </c>
      <c r="F16" s="395">
        <v>24</v>
      </c>
      <c r="G16" s="352">
        <v>23</v>
      </c>
      <c r="H16" s="264" t="s">
        <v>816</v>
      </c>
      <c r="I16" s="399" t="s">
        <v>1027</v>
      </c>
    </row>
    <row r="17" spans="1:9" s="366" customFormat="1" ht="11.25" customHeight="1" x14ac:dyDescent="0.2">
      <c r="A17" s="111" t="s">
        <v>69</v>
      </c>
      <c r="B17" s="395">
        <v>0.44720417876160007</v>
      </c>
      <c r="C17" s="396" t="s">
        <v>1025</v>
      </c>
      <c r="D17" s="395">
        <v>500</v>
      </c>
      <c r="E17" s="395" t="s">
        <v>830</v>
      </c>
      <c r="F17" s="395" t="s">
        <v>816</v>
      </c>
      <c r="G17" s="352">
        <v>2.2732603019174396</v>
      </c>
      <c r="H17" s="264" t="s">
        <v>816</v>
      </c>
      <c r="I17" s="399">
        <v>0.44720417876160007</v>
      </c>
    </row>
    <row r="18" spans="1:9" s="366" customFormat="1" ht="11.25" customHeight="1" x14ac:dyDescent="0.2">
      <c r="A18" s="111" t="s">
        <v>585</v>
      </c>
      <c r="B18" s="395">
        <v>1000</v>
      </c>
      <c r="C18" s="396" t="s">
        <v>1028</v>
      </c>
      <c r="D18" s="395">
        <v>1000</v>
      </c>
      <c r="E18" s="395" t="s">
        <v>830</v>
      </c>
      <c r="F18" s="395">
        <v>690</v>
      </c>
      <c r="G18" s="352">
        <v>3061.0483042137716</v>
      </c>
      <c r="H18" s="264" t="s">
        <v>816</v>
      </c>
      <c r="I18" s="399" t="s">
        <v>1027</v>
      </c>
    </row>
    <row r="19" spans="1:9" s="366" customFormat="1" ht="11.25" customHeight="1" x14ac:dyDescent="0.2">
      <c r="A19" s="111" t="s">
        <v>964</v>
      </c>
      <c r="B19" s="395">
        <v>7.8132880042840729E-3</v>
      </c>
      <c r="C19" s="396" t="s">
        <v>1025</v>
      </c>
      <c r="D19" s="395">
        <v>1000</v>
      </c>
      <c r="E19" s="395" t="s">
        <v>830</v>
      </c>
      <c r="F19" s="395" t="s">
        <v>816</v>
      </c>
      <c r="G19" s="352">
        <v>632.13679555714634</v>
      </c>
      <c r="H19" s="264" t="s">
        <v>816</v>
      </c>
      <c r="I19" s="399">
        <v>7.8132880042840729E-3</v>
      </c>
    </row>
    <row r="20" spans="1:9" s="366" customFormat="1" ht="11.25" customHeight="1" x14ac:dyDescent="0.2">
      <c r="A20" s="111" t="s">
        <v>586</v>
      </c>
      <c r="B20" s="395">
        <v>0.76939408284023669</v>
      </c>
      <c r="C20" s="396" t="s">
        <v>572</v>
      </c>
      <c r="D20" s="395">
        <v>500</v>
      </c>
      <c r="E20" s="395" t="s">
        <v>830</v>
      </c>
      <c r="F20" s="395" t="s">
        <v>816</v>
      </c>
      <c r="G20" s="352">
        <v>1.2018127077135361</v>
      </c>
      <c r="H20" s="264">
        <v>0.76939408284023669</v>
      </c>
      <c r="I20" s="399">
        <v>4.2537009600000006</v>
      </c>
    </row>
    <row r="21" spans="1:9" s="366" customFormat="1" ht="11.25" customHeight="1" x14ac:dyDescent="0.2">
      <c r="A21" s="111" t="s">
        <v>587</v>
      </c>
      <c r="B21" s="395">
        <v>9.9781008719534601</v>
      </c>
      <c r="C21" s="396" t="s">
        <v>1025</v>
      </c>
      <c r="D21" s="395">
        <v>500</v>
      </c>
      <c r="E21" s="395" t="s">
        <v>830</v>
      </c>
      <c r="F21" s="395" t="s">
        <v>816</v>
      </c>
      <c r="G21" s="352">
        <v>11.131115733318255</v>
      </c>
      <c r="H21" s="264" t="s">
        <v>816</v>
      </c>
      <c r="I21" s="399">
        <v>9.9781008719534601</v>
      </c>
    </row>
    <row r="22" spans="1:9" s="366" customFormat="1" ht="11.25" customHeight="1" x14ac:dyDescent="0.2">
      <c r="A22" s="111" t="s">
        <v>588</v>
      </c>
      <c r="B22" s="395">
        <v>3.5639370920589939</v>
      </c>
      <c r="C22" s="396" t="s">
        <v>573</v>
      </c>
      <c r="D22" s="395">
        <v>500</v>
      </c>
      <c r="E22" s="395" t="s">
        <v>830</v>
      </c>
      <c r="F22" s="395" t="s">
        <v>816</v>
      </c>
      <c r="G22" s="352">
        <v>3.5639370920589939</v>
      </c>
      <c r="H22" s="264" t="s">
        <v>816</v>
      </c>
      <c r="I22" s="399">
        <v>5.8505041713132</v>
      </c>
    </row>
    <row r="23" spans="1:9" s="366" customFormat="1" ht="11.25" customHeight="1" x14ac:dyDescent="0.2">
      <c r="A23" s="111" t="s">
        <v>589</v>
      </c>
      <c r="B23" s="395">
        <v>11.285807709958021</v>
      </c>
      <c r="C23" s="396" t="s">
        <v>573</v>
      </c>
      <c r="D23" s="395">
        <v>500</v>
      </c>
      <c r="E23" s="395" t="s">
        <v>830</v>
      </c>
      <c r="F23" s="395" t="s">
        <v>816</v>
      </c>
      <c r="G23" s="352">
        <v>11.285807709958021</v>
      </c>
      <c r="H23" s="264" t="s">
        <v>816</v>
      </c>
      <c r="I23" s="399">
        <v>67.660274785701603</v>
      </c>
    </row>
    <row r="24" spans="1:9" s="366" customFormat="1" ht="11.25" customHeight="1" x14ac:dyDescent="0.2">
      <c r="A24" s="111" t="s">
        <v>590</v>
      </c>
      <c r="B24" s="395">
        <v>34.528000116195038</v>
      </c>
      <c r="C24" s="396" t="s">
        <v>1025</v>
      </c>
      <c r="D24" s="395">
        <v>500</v>
      </c>
      <c r="E24" s="395" t="s">
        <v>830</v>
      </c>
      <c r="F24" s="395" t="s">
        <v>816</v>
      </c>
      <c r="G24" s="352">
        <v>478.19569558367709</v>
      </c>
      <c r="H24" s="264" t="s">
        <v>816</v>
      </c>
      <c r="I24" s="399">
        <v>34.528000116195038</v>
      </c>
    </row>
    <row r="25" spans="1:9" s="366" customFormat="1" ht="11.25" customHeight="1" x14ac:dyDescent="0.2">
      <c r="A25" s="111" t="s">
        <v>591</v>
      </c>
      <c r="B25" s="395">
        <v>39.003361440024008</v>
      </c>
      <c r="C25" s="396" t="s">
        <v>1025</v>
      </c>
      <c r="D25" s="395">
        <v>500</v>
      </c>
      <c r="E25" s="395" t="s">
        <v>830</v>
      </c>
      <c r="F25" s="395" t="s">
        <v>816</v>
      </c>
      <c r="G25" s="352">
        <v>112.85807709958023</v>
      </c>
      <c r="H25" s="264" t="s">
        <v>816</v>
      </c>
      <c r="I25" s="399">
        <v>39.003361440024008</v>
      </c>
    </row>
    <row r="26" spans="1:9" s="366" customFormat="1" ht="11.25" customHeight="1" x14ac:dyDescent="0.2">
      <c r="A26" s="111" t="s">
        <v>100</v>
      </c>
      <c r="B26" s="395">
        <v>31.114129015408725</v>
      </c>
      <c r="C26" s="396" t="s">
        <v>573</v>
      </c>
      <c r="D26" s="395">
        <v>1000</v>
      </c>
      <c r="E26" s="395" t="s">
        <v>830</v>
      </c>
      <c r="F26" s="395">
        <v>3</v>
      </c>
      <c r="G26" s="352">
        <v>31.114129015408725</v>
      </c>
      <c r="H26" s="264" t="s">
        <v>816</v>
      </c>
      <c r="I26" s="399" t="s">
        <v>1027</v>
      </c>
    </row>
    <row r="27" spans="1:9" s="366" customFormat="1" ht="11.25" customHeight="1" x14ac:dyDescent="0.2">
      <c r="A27" s="111" t="s">
        <v>195</v>
      </c>
      <c r="B27" s="395">
        <v>10.157103856679932</v>
      </c>
      <c r="C27" s="396" t="s">
        <v>573</v>
      </c>
      <c r="D27" s="395">
        <v>500</v>
      </c>
      <c r="E27" s="395" t="s">
        <v>830</v>
      </c>
      <c r="F27" s="395" t="s">
        <v>816</v>
      </c>
      <c r="G27" s="352">
        <v>10.157103856679932</v>
      </c>
      <c r="H27" s="264" t="s">
        <v>1026</v>
      </c>
      <c r="I27" s="399">
        <v>230.95592832704406</v>
      </c>
    </row>
    <row r="28" spans="1:9" s="366" customFormat="1" ht="11.25" customHeight="1" x14ac:dyDescent="0.2">
      <c r="A28" s="111" t="s">
        <v>101</v>
      </c>
      <c r="B28" s="395">
        <v>7.8962365734984701E-3</v>
      </c>
      <c r="C28" s="396" t="s">
        <v>572</v>
      </c>
      <c r="D28" s="395">
        <v>500</v>
      </c>
      <c r="E28" s="395" t="s">
        <v>830</v>
      </c>
      <c r="F28" s="395" t="s">
        <v>816</v>
      </c>
      <c r="G28" s="352">
        <v>0.23842763078674306</v>
      </c>
      <c r="H28" s="264">
        <v>7.8962365734984701E-3</v>
      </c>
      <c r="I28" s="399">
        <v>0.95774348880303517</v>
      </c>
    </row>
    <row r="29" spans="1:9" s="366" customFormat="1" ht="11.25" customHeight="1" x14ac:dyDescent="0.2">
      <c r="A29" s="353" t="s">
        <v>927</v>
      </c>
      <c r="B29" s="395">
        <v>4.0411040595122452E-3</v>
      </c>
      <c r="C29" s="396" t="s">
        <v>1025</v>
      </c>
      <c r="D29" s="395">
        <v>500</v>
      </c>
      <c r="E29" s="395" t="s">
        <v>830</v>
      </c>
      <c r="F29" s="395" t="s">
        <v>816</v>
      </c>
      <c r="G29" s="352">
        <v>3.7245820040701219</v>
      </c>
      <c r="H29" s="264" t="s">
        <v>1026</v>
      </c>
      <c r="I29" s="399">
        <v>4.0411040595122452E-3</v>
      </c>
    </row>
    <row r="30" spans="1:9" s="366" customFormat="1" ht="11.25" customHeight="1" x14ac:dyDescent="0.2">
      <c r="A30" s="111" t="s">
        <v>102</v>
      </c>
      <c r="B30" s="395">
        <v>37.34554262742413</v>
      </c>
      <c r="C30" s="396" t="s">
        <v>573</v>
      </c>
      <c r="D30" s="395">
        <v>500</v>
      </c>
      <c r="E30" s="395" t="s">
        <v>830</v>
      </c>
      <c r="F30" s="395" t="s">
        <v>816</v>
      </c>
      <c r="G30" s="352">
        <v>37.34554262742413</v>
      </c>
      <c r="H30" s="264" t="s">
        <v>816</v>
      </c>
      <c r="I30" s="399">
        <v>193.77900056224536</v>
      </c>
    </row>
    <row r="31" spans="1:9" s="366" customFormat="1" ht="11.25" customHeight="1" x14ac:dyDescent="0.2">
      <c r="A31" s="111" t="s">
        <v>103</v>
      </c>
      <c r="B31" s="395">
        <v>1000</v>
      </c>
      <c r="C31" s="396" t="s">
        <v>1028</v>
      </c>
      <c r="D31" s="395">
        <v>1000</v>
      </c>
      <c r="E31" s="395" t="s">
        <v>830</v>
      </c>
      <c r="F31" s="395" t="s">
        <v>816</v>
      </c>
      <c r="G31" s="352">
        <v>3126.8470643815126</v>
      </c>
      <c r="H31" s="264" t="s">
        <v>816</v>
      </c>
      <c r="I31" s="399" t="s">
        <v>1027</v>
      </c>
    </row>
    <row r="32" spans="1:9" s="366" customFormat="1" ht="11.25" customHeight="1" x14ac:dyDescent="0.2">
      <c r="A32" s="111" t="s">
        <v>104</v>
      </c>
      <c r="B32" s="395">
        <v>1.6219659043659043E-2</v>
      </c>
      <c r="C32" s="396" t="s">
        <v>572</v>
      </c>
      <c r="D32" s="395">
        <v>932.0059079245284</v>
      </c>
      <c r="E32" s="395" t="s">
        <v>830</v>
      </c>
      <c r="F32" s="395" t="s">
        <v>816</v>
      </c>
      <c r="G32" s="352">
        <v>0.31751238306685059</v>
      </c>
      <c r="H32" s="264">
        <v>1.6219659043659043E-2</v>
      </c>
      <c r="I32" s="399">
        <v>2.1063063003537699</v>
      </c>
    </row>
    <row r="33" spans="1:9" s="366" customFormat="1" ht="11.25" customHeight="1" x14ac:dyDescent="0.2">
      <c r="A33" s="111" t="s">
        <v>105</v>
      </c>
      <c r="B33" s="395">
        <v>1.985797</v>
      </c>
      <c r="C33" s="396" t="s">
        <v>1025</v>
      </c>
      <c r="D33" s="395">
        <v>500</v>
      </c>
      <c r="E33" s="395" t="s">
        <v>830</v>
      </c>
      <c r="F33" s="395" t="s">
        <v>816</v>
      </c>
      <c r="G33" s="352">
        <v>20.335256675423288</v>
      </c>
      <c r="H33" s="264" t="s">
        <v>816</v>
      </c>
      <c r="I33" s="399">
        <v>1.985797</v>
      </c>
    </row>
    <row r="34" spans="1:9" s="366" customFormat="1" ht="11.25" customHeight="1" x14ac:dyDescent="0.2">
      <c r="A34" s="111" t="s">
        <v>106</v>
      </c>
      <c r="B34" s="395">
        <v>0.22290445714285717</v>
      </c>
      <c r="C34" s="396" t="s">
        <v>572</v>
      </c>
      <c r="D34" s="395">
        <v>500</v>
      </c>
      <c r="E34" s="395" t="s">
        <v>830</v>
      </c>
      <c r="F34" s="395" t="s">
        <v>816</v>
      </c>
      <c r="G34" s="352">
        <v>1.4804696915468301</v>
      </c>
      <c r="H34" s="264">
        <v>0.22290445714285717</v>
      </c>
      <c r="I34" s="399">
        <v>0.76008991999999997</v>
      </c>
    </row>
    <row r="35" spans="1:9" s="366" customFormat="1" ht="11.25" customHeight="1" x14ac:dyDescent="0.2">
      <c r="A35" s="111" t="s">
        <v>107</v>
      </c>
      <c r="B35" s="395">
        <v>14.215161571366792</v>
      </c>
      <c r="C35" s="396" t="s">
        <v>573</v>
      </c>
      <c r="D35" s="395">
        <v>1000</v>
      </c>
      <c r="E35" s="395" t="s">
        <v>830</v>
      </c>
      <c r="F35" s="395">
        <v>2.2999999999999998</v>
      </c>
      <c r="G35" s="352">
        <v>14.215161571366792</v>
      </c>
      <c r="H35" s="264" t="s">
        <v>816</v>
      </c>
      <c r="I35" s="399" t="s">
        <v>1027</v>
      </c>
    </row>
    <row r="36" spans="1:9" s="366" customFormat="1" ht="11.25" customHeight="1" x14ac:dyDescent="0.2">
      <c r="A36" s="111" t="s">
        <v>108</v>
      </c>
      <c r="B36" s="395">
        <v>0.10002123076923075</v>
      </c>
      <c r="C36" s="396" t="s">
        <v>572</v>
      </c>
      <c r="D36" s="395">
        <v>453.26214201257858</v>
      </c>
      <c r="E36" s="395" t="s">
        <v>830</v>
      </c>
      <c r="F36" s="395" t="s">
        <v>816</v>
      </c>
      <c r="G36" s="352">
        <v>0.71011514254445907</v>
      </c>
      <c r="H36" s="264">
        <v>0.10002123076923075</v>
      </c>
      <c r="I36" s="399">
        <v>1.774601052</v>
      </c>
    </row>
    <row r="37" spans="1:9" s="366" customFormat="1" ht="11.25" customHeight="1" x14ac:dyDescent="0.2">
      <c r="A37" s="111" t="s">
        <v>524</v>
      </c>
      <c r="B37" s="395">
        <v>16.627770348612255</v>
      </c>
      <c r="C37" s="396" t="s">
        <v>573</v>
      </c>
      <c r="D37" s="395">
        <v>1000</v>
      </c>
      <c r="E37" s="395" t="s">
        <v>830</v>
      </c>
      <c r="F37" s="395" t="s">
        <v>816</v>
      </c>
      <c r="G37" s="352">
        <v>16.627770348612255</v>
      </c>
      <c r="H37" s="264" t="s">
        <v>816</v>
      </c>
      <c r="I37" s="399">
        <v>22.699061202515725</v>
      </c>
    </row>
    <row r="38" spans="1:9" s="366" customFormat="1" ht="11.25" customHeight="1" x14ac:dyDescent="0.2">
      <c r="A38" s="111" t="s">
        <v>109</v>
      </c>
      <c r="B38" s="395">
        <v>0.35559731960000007</v>
      </c>
      <c r="C38" s="396" t="s">
        <v>1025</v>
      </c>
      <c r="D38" s="395">
        <v>1000</v>
      </c>
      <c r="E38" s="395" t="s">
        <v>830</v>
      </c>
      <c r="F38" s="395" t="s">
        <v>816</v>
      </c>
      <c r="G38" s="352">
        <v>2.6142493472050554</v>
      </c>
      <c r="H38" s="264" t="s">
        <v>816</v>
      </c>
      <c r="I38" s="399">
        <v>0.35559731960000007</v>
      </c>
    </row>
    <row r="39" spans="1:9" s="366" customFormat="1" ht="11.25" customHeight="1" x14ac:dyDescent="0.2">
      <c r="A39" s="111" t="s">
        <v>110</v>
      </c>
      <c r="B39" s="395">
        <v>1.4517275000000003</v>
      </c>
      <c r="C39" s="396" t="s">
        <v>1025</v>
      </c>
      <c r="D39" s="395">
        <v>500</v>
      </c>
      <c r="E39" s="395" t="s">
        <v>830</v>
      </c>
      <c r="F39" s="395" t="s">
        <v>816</v>
      </c>
      <c r="G39" s="352">
        <v>58.735856754033783</v>
      </c>
      <c r="H39" s="264">
        <v>2.229044571428572</v>
      </c>
      <c r="I39" s="399">
        <v>1.4517275000000003</v>
      </c>
    </row>
    <row r="40" spans="1:9" s="366" customFormat="1" ht="11.25" customHeight="1" x14ac:dyDescent="0.2">
      <c r="A40" s="111" t="s">
        <v>669</v>
      </c>
      <c r="B40" s="395">
        <v>11.501468800000001</v>
      </c>
      <c r="C40" s="396" t="s">
        <v>1025</v>
      </c>
      <c r="D40" s="395">
        <v>500</v>
      </c>
      <c r="E40" s="395" t="s">
        <v>830</v>
      </c>
      <c r="F40" s="395" t="s">
        <v>816</v>
      </c>
      <c r="G40" s="352">
        <v>2117.4658377358492</v>
      </c>
      <c r="H40" s="264">
        <v>445.80891428571431</v>
      </c>
      <c r="I40" s="399">
        <v>11.501468800000001</v>
      </c>
    </row>
    <row r="41" spans="1:9" ht="11.25" customHeight="1" x14ac:dyDescent="0.2">
      <c r="A41" s="356" t="s">
        <v>111</v>
      </c>
      <c r="B41" s="395">
        <v>2.6092494983277589E-2</v>
      </c>
      <c r="C41" s="396" t="s">
        <v>572</v>
      </c>
      <c r="D41" s="395">
        <v>500</v>
      </c>
      <c r="E41" s="395" t="s">
        <v>830</v>
      </c>
      <c r="F41" s="395" t="s">
        <v>816</v>
      </c>
      <c r="G41" s="352">
        <v>0.34283322379966413</v>
      </c>
      <c r="H41" s="264">
        <v>2.6092494983277589E-2</v>
      </c>
      <c r="I41" s="399">
        <v>0.79094456000000002</v>
      </c>
    </row>
    <row r="42" spans="1:9" ht="11.25" customHeight="1" x14ac:dyDescent="0.2">
      <c r="A42" s="353" t="s">
        <v>670</v>
      </c>
      <c r="B42" s="395">
        <v>4.012280228571429</v>
      </c>
      <c r="C42" s="396" t="s">
        <v>572</v>
      </c>
      <c r="D42" s="395">
        <v>100</v>
      </c>
      <c r="E42" s="395" t="s">
        <v>830</v>
      </c>
      <c r="F42" s="395" t="s">
        <v>816</v>
      </c>
      <c r="G42" s="352">
        <v>24.383473244162705</v>
      </c>
      <c r="H42" s="264">
        <v>4.012280228571429</v>
      </c>
      <c r="I42" s="399">
        <v>10.665197382857142</v>
      </c>
    </row>
    <row r="43" spans="1:9" ht="11.25" customHeight="1" x14ac:dyDescent="0.2">
      <c r="A43" s="353" t="s">
        <v>112</v>
      </c>
      <c r="B43" s="395">
        <v>0.1160572986</v>
      </c>
      <c r="C43" s="396" t="s">
        <v>1025</v>
      </c>
      <c r="D43" s="395">
        <v>100</v>
      </c>
      <c r="E43" s="395" t="s">
        <v>830</v>
      </c>
      <c r="F43" s="395" t="s">
        <v>816</v>
      </c>
      <c r="G43" s="352">
        <v>69.558962317676844</v>
      </c>
      <c r="H43" s="264">
        <v>41.778213070056985</v>
      </c>
      <c r="I43" s="399">
        <v>0.1160572986</v>
      </c>
    </row>
    <row r="44" spans="1:9" ht="11.25" customHeight="1" x14ac:dyDescent="0.2">
      <c r="A44" s="353" t="s">
        <v>522</v>
      </c>
      <c r="B44" s="395">
        <v>1145</v>
      </c>
      <c r="C44" s="396" t="s">
        <v>310</v>
      </c>
      <c r="D44" s="395" t="s">
        <v>292</v>
      </c>
      <c r="E44" s="395" t="s">
        <v>830</v>
      </c>
      <c r="F44" s="395">
        <v>1145</v>
      </c>
      <c r="G44" s="352" t="s">
        <v>816</v>
      </c>
      <c r="H44" s="264" t="s">
        <v>816</v>
      </c>
      <c r="I44" s="399" t="s">
        <v>1027</v>
      </c>
    </row>
    <row r="45" spans="1:9" ht="11.25" customHeight="1" x14ac:dyDescent="0.2">
      <c r="A45" s="353" t="s">
        <v>667</v>
      </c>
      <c r="B45" s="395">
        <v>1000</v>
      </c>
      <c r="C45" s="396" t="s">
        <v>1028</v>
      </c>
      <c r="D45" s="395">
        <v>1000</v>
      </c>
      <c r="E45" s="395" t="s">
        <v>830</v>
      </c>
      <c r="F45" s="395" t="s">
        <v>816</v>
      </c>
      <c r="G45" s="352">
        <v>23464.285714285717</v>
      </c>
      <c r="H45" s="264" t="s">
        <v>816</v>
      </c>
      <c r="I45" s="399" t="s">
        <v>1027</v>
      </c>
    </row>
    <row r="46" spans="1:9" ht="11.25" customHeight="1" x14ac:dyDescent="0.2">
      <c r="A46" s="353" t="s">
        <v>668</v>
      </c>
      <c r="B46" s="395">
        <v>29.632417484956957</v>
      </c>
      <c r="C46" s="396" t="s">
        <v>573</v>
      </c>
      <c r="D46" s="395">
        <v>1000</v>
      </c>
      <c r="E46" s="395" t="s">
        <v>830</v>
      </c>
      <c r="F46" s="395" t="s">
        <v>816</v>
      </c>
      <c r="G46" s="352">
        <v>29.632417484956957</v>
      </c>
      <c r="H46" s="264" t="s">
        <v>816</v>
      </c>
      <c r="I46" s="399" t="s">
        <v>1027</v>
      </c>
    </row>
    <row r="47" spans="1:9" ht="11.25" customHeight="1" x14ac:dyDescent="0.2">
      <c r="A47" s="353" t="s">
        <v>113</v>
      </c>
      <c r="B47" s="395">
        <v>29.963032276400003</v>
      </c>
      <c r="C47" s="396" t="s">
        <v>1025</v>
      </c>
      <c r="D47" s="395">
        <v>1000</v>
      </c>
      <c r="E47" s="395" t="s">
        <v>830</v>
      </c>
      <c r="F47" s="395" t="s">
        <v>816</v>
      </c>
      <c r="G47" s="352">
        <v>1128.5807709958024</v>
      </c>
      <c r="H47" s="264" t="s">
        <v>816</v>
      </c>
      <c r="I47" s="399">
        <v>29.963032276400003</v>
      </c>
    </row>
    <row r="48" spans="1:9" ht="11.25" customHeight="1" x14ac:dyDescent="0.2">
      <c r="A48" s="353" t="s">
        <v>114</v>
      </c>
      <c r="B48" s="395">
        <v>80</v>
      </c>
      <c r="C48" s="396" t="s">
        <v>310</v>
      </c>
      <c r="D48" s="395">
        <v>1000</v>
      </c>
      <c r="E48" s="395" t="s">
        <v>830</v>
      </c>
      <c r="F48" s="395">
        <v>80</v>
      </c>
      <c r="G48" s="352">
        <v>4.6799528610711016</v>
      </c>
      <c r="H48" s="264" t="s">
        <v>816</v>
      </c>
      <c r="I48" s="399" t="s">
        <v>1027</v>
      </c>
    </row>
    <row r="49" spans="1:9" ht="11.25" customHeight="1" x14ac:dyDescent="0.2">
      <c r="A49" s="353" t="s">
        <v>115</v>
      </c>
      <c r="B49" s="395">
        <v>625.71428571428567</v>
      </c>
      <c r="C49" s="396" t="s">
        <v>573</v>
      </c>
      <c r="D49" s="395">
        <v>1000</v>
      </c>
      <c r="E49" s="395" t="s">
        <v>830</v>
      </c>
      <c r="F49" s="395">
        <v>252</v>
      </c>
      <c r="G49" s="352">
        <v>625.71428571428567</v>
      </c>
      <c r="H49" s="264" t="s">
        <v>816</v>
      </c>
      <c r="I49" s="399" t="s">
        <v>1027</v>
      </c>
    </row>
    <row r="50" spans="1:9" ht="11.25" customHeight="1" x14ac:dyDescent="0.2">
      <c r="A50" s="353" t="s">
        <v>116</v>
      </c>
      <c r="B50" s="395">
        <v>4.7522674398767206</v>
      </c>
      <c r="C50" s="396" t="s">
        <v>573</v>
      </c>
      <c r="D50" s="395">
        <v>100</v>
      </c>
      <c r="E50" s="395" t="s">
        <v>830</v>
      </c>
      <c r="F50" s="395" t="s">
        <v>816</v>
      </c>
      <c r="G50" s="352">
        <v>4.7522674398767206</v>
      </c>
      <c r="H50" s="264" t="s">
        <v>1026</v>
      </c>
      <c r="I50" s="399" t="s">
        <v>1027</v>
      </c>
    </row>
    <row r="51" spans="1:9" ht="11.25" customHeight="1" x14ac:dyDescent="0.2">
      <c r="A51" s="135" t="s">
        <v>70</v>
      </c>
      <c r="B51" s="395">
        <v>1.1680639898070599</v>
      </c>
      <c r="C51" s="396" t="s">
        <v>1025</v>
      </c>
      <c r="D51" s="395">
        <v>500</v>
      </c>
      <c r="E51" s="395" t="s">
        <v>830</v>
      </c>
      <c r="F51" s="395" t="s">
        <v>816</v>
      </c>
      <c r="G51" s="352">
        <v>5.8610297767381221</v>
      </c>
      <c r="H51" s="264" t="s">
        <v>816</v>
      </c>
      <c r="I51" s="399">
        <v>1.1680639898070599</v>
      </c>
    </row>
    <row r="52" spans="1:9" ht="11.25" customHeight="1" x14ac:dyDescent="0.2">
      <c r="A52" s="353" t="s">
        <v>71</v>
      </c>
      <c r="B52" s="395">
        <v>0.15946613969999998</v>
      </c>
      <c r="C52" s="396" t="s">
        <v>1025</v>
      </c>
      <c r="D52" s="395">
        <v>500</v>
      </c>
      <c r="E52" s="395" t="s">
        <v>830</v>
      </c>
      <c r="F52" s="395" t="s">
        <v>816</v>
      </c>
      <c r="G52" s="352">
        <v>379.28207733428781</v>
      </c>
      <c r="H52" s="264" t="s">
        <v>816</v>
      </c>
      <c r="I52" s="399">
        <v>0.15946613969999998</v>
      </c>
    </row>
    <row r="53" spans="1:9" ht="11.25" customHeight="1" x14ac:dyDescent="0.2">
      <c r="A53" s="353" t="s">
        <v>117</v>
      </c>
      <c r="B53" s="395">
        <v>1.1285807709958025</v>
      </c>
      <c r="C53" s="396" t="s">
        <v>573</v>
      </c>
      <c r="D53" s="395">
        <v>500</v>
      </c>
      <c r="E53" s="395" t="s">
        <v>830</v>
      </c>
      <c r="F53" s="395" t="s">
        <v>816</v>
      </c>
      <c r="G53" s="352">
        <v>1.1285807709958025</v>
      </c>
      <c r="H53" s="264" t="s">
        <v>816</v>
      </c>
      <c r="I53" s="399">
        <v>253.91360069518402</v>
      </c>
    </row>
    <row r="54" spans="1:9" ht="11.25" customHeight="1" x14ac:dyDescent="0.2">
      <c r="A54" s="353" t="s">
        <v>311</v>
      </c>
      <c r="B54" s="395">
        <v>8.061539999999999E-4</v>
      </c>
      <c r="C54" s="396" t="s">
        <v>1025</v>
      </c>
      <c r="D54" s="395">
        <v>500</v>
      </c>
      <c r="E54" s="395" t="s">
        <v>830</v>
      </c>
      <c r="F54" s="395" t="s">
        <v>816</v>
      </c>
      <c r="G54" s="352">
        <v>5.7102531036448472E-3</v>
      </c>
      <c r="H54" s="264" t="s">
        <v>1026</v>
      </c>
      <c r="I54" s="399">
        <v>8.061539999999999E-4</v>
      </c>
    </row>
    <row r="55" spans="1:9" ht="11.25" customHeight="1" x14ac:dyDescent="0.2">
      <c r="A55" s="353" t="s">
        <v>118</v>
      </c>
      <c r="B55" s="395">
        <v>0.34420172000000004</v>
      </c>
      <c r="C55" s="396" t="s">
        <v>1025</v>
      </c>
      <c r="D55" s="395">
        <v>100</v>
      </c>
      <c r="E55" s="395" t="s">
        <v>830</v>
      </c>
      <c r="F55" s="395" t="s">
        <v>816</v>
      </c>
      <c r="G55" s="352">
        <v>8.0043859649122808</v>
      </c>
      <c r="H55" s="264">
        <v>3.5664713142857147</v>
      </c>
      <c r="I55" s="399">
        <v>0.34420172000000004</v>
      </c>
    </row>
    <row r="56" spans="1:9" ht="11.25" customHeight="1" x14ac:dyDescent="0.2">
      <c r="A56" s="353" t="s">
        <v>431</v>
      </c>
      <c r="B56" s="395">
        <v>1.0002123076923077E-3</v>
      </c>
      <c r="C56" s="396" t="s">
        <v>572</v>
      </c>
      <c r="D56" s="395">
        <v>500</v>
      </c>
      <c r="E56" s="395" t="s">
        <v>830</v>
      </c>
      <c r="F56" s="395" t="s">
        <v>816</v>
      </c>
      <c r="G56" s="352">
        <v>3.8604149142467709E-2</v>
      </c>
      <c r="H56" s="264">
        <v>1.0002123076923077E-3</v>
      </c>
      <c r="I56" s="399">
        <v>0.19749944842761794</v>
      </c>
    </row>
    <row r="57" spans="1:9" ht="11.25" customHeight="1" x14ac:dyDescent="0.2">
      <c r="A57" s="353" t="s">
        <v>119</v>
      </c>
      <c r="B57" s="395">
        <v>1.0549658</v>
      </c>
      <c r="C57" s="396" t="s">
        <v>1025</v>
      </c>
      <c r="D57" s="395">
        <v>376.29790188679249</v>
      </c>
      <c r="E57" s="395" t="s">
        <v>830</v>
      </c>
      <c r="F57" s="395" t="s">
        <v>816</v>
      </c>
      <c r="G57" s="352">
        <v>376.29790188679249</v>
      </c>
      <c r="H57" s="264">
        <v>8.9161782857142882</v>
      </c>
      <c r="I57" s="399">
        <v>1.0549658</v>
      </c>
    </row>
    <row r="58" spans="1:9" ht="11.25" customHeight="1" x14ac:dyDescent="0.2">
      <c r="A58" s="353" t="s">
        <v>188</v>
      </c>
      <c r="B58" s="395">
        <v>2.5127366000000002</v>
      </c>
      <c r="C58" s="396" t="s">
        <v>1025</v>
      </c>
      <c r="D58" s="395">
        <v>100</v>
      </c>
      <c r="E58" s="395" t="s">
        <v>830</v>
      </c>
      <c r="F58" s="395" t="s">
        <v>816</v>
      </c>
      <c r="G58" s="352">
        <v>204.33995287331547</v>
      </c>
      <c r="H58" s="264" t="s">
        <v>1026</v>
      </c>
      <c r="I58" s="399">
        <v>2.5127366000000002</v>
      </c>
    </row>
    <row r="59" spans="1:9" ht="11.25" customHeight="1" x14ac:dyDescent="0.2">
      <c r="A59" s="353" t="s">
        <v>189</v>
      </c>
      <c r="B59" s="395">
        <v>5.4557034965034959E-2</v>
      </c>
      <c r="C59" s="396" t="s">
        <v>572</v>
      </c>
      <c r="D59" s="395">
        <v>500</v>
      </c>
      <c r="E59" s="395" t="s">
        <v>830</v>
      </c>
      <c r="F59" s="395" t="s">
        <v>816</v>
      </c>
      <c r="G59" s="352">
        <v>2.8246065179655564</v>
      </c>
      <c r="H59" s="264">
        <v>5.4557034965034959E-2</v>
      </c>
      <c r="I59" s="399">
        <v>0.72564804000000005</v>
      </c>
    </row>
    <row r="60" spans="1:9" ht="11.25" customHeight="1" x14ac:dyDescent="0.2">
      <c r="A60" s="353" t="s">
        <v>190</v>
      </c>
      <c r="B60" s="395">
        <v>1.1617684070381793</v>
      </c>
      <c r="C60" s="396" t="s">
        <v>573</v>
      </c>
      <c r="D60" s="395">
        <v>500</v>
      </c>
      <c r="E60" s="395" t="s">
        <v>830</v>
      </c>
      <c r="F60" s="395" t="s">
        <v>816</v>
      </c>
      <c r="G60" s="352">
        <v>1.1617684070381793</v>
      </c>
      <c r="H60" s="264" t="s">
        <v>816</v>
      </c>
      <c r="I60" s="399">
        <v>2.3829300007820824</v>
      </c>
    </row>
    <row r="61" spans="1:9" ht="11.25" customHeight="1" x14ac:dyDescent="0.2">
      <c r="A61" s="353" t="s">
        <v>286</v>
      </c>
      <c r="B61" s="395">
        <v>2.1784553645811879</v>
      </c>
      <c r="C61" s="396" t="s">
        <v>573</v>
      </c>
      <c r="D61" s="395">
        <v>500</v>
      </c>
      <c r="E61" s="395" t="s">
        <v>830</v>
      </c>
      <c r="F61" s="395" t="s">
        <v>816</v>
      </c>
      <c r="G61" s="352">
        <v>2.1784553645811879</v>
      </c>
      <c r="H61" s="264" t="s">
        <v>816</v>
      </c>
      <c r="I61" s="399">
        <v>63.459004600188678</v>
      </c>
    </row>
    <row r="62" spans="1:9" ht="11.25" customHeight="1" x14ac:dyDescent="0.2">
      <c r="A62" s="353" t="s">
        <v>287</v>
      </c>
      <c r="B62" s="395">
        <v>1.9200322290192162</v>
      </c>
      <c r="C62" s="396" t="s">
        <v>573</v>
      </c>
      <c r="D62" s="395">
        <v>500</v>
      </c>
      <c r="E62" s="395" t="s">
        <v>830</v>
      </c>
      <c r="F62" s="395" t="s">
        <v>816</v>
      </c>
      <c r="G62" s="352">
        <v>1.9200322290192162</v>
      </c>
      <c r="H62" s="264" t="s">
        <v>816</v>
      </c>
      <c r="I62" s="399">
        <v>28.204012872955982</v>
      </c>
    </row>
    <row r="63" spans="1:9" ht="11.25" customHeight="1" x14ac:dyDescent="0.2">
      <c r="A63" s="353" t="s">
        <v>288</v>
      </c>
      <c r="B63" s="395">
        <v>1.8212193250639632</v>
      </c>
      <c r="C63" s="396" t="s">
        <v>573</v>
      </c>
      <c r="D63" s="395">
        <v>1000</v>
      </c>
      <c r="E63" s="395" t="s">
        <v>830</v>
      </c>
      <c r="F63" s="395" t="s">
        <v>816</v>
      </c>
      <c r="G63" s="352">
        <v>1.8212193250639632</v>
      </c>
      <c r="H63" s="264" t="s">
        <v>816</v>
      </c>
      <c r="I63" s="399">
        <v>5.5643503540062893</v>
      </c>
    </row>
    <row r="64" spans="1:9" ht="11.25" customHeight="1" x14ac:dyDescent="0.2">
      <c r="A64" s="353" t="s">
        <v>196</v>
      </c>
      <c r="B64" s="395">
        <v>0.37507961538461537</v>
      </c>
      <c r="C64" s="396" t="s">
        <v>572</v>
      </c>
      <c r="D64" s="395">
        <v>500</v>
      </c>
      <c r="E64" s="395" t="s">
        <v>830</v>
      </c>
      <c r="F64" s="395" t="s">
        <v>816</v>
      </c>
      <c r="G64" s="352">
        <v>3.8337235773200096</v>
      </c>
      <c r="H64" s="264">
        <v>0.37507961538461537</v>
      </c>
      <c r="I64" s="399">
        <v>1.88194204</v>
      </c>
    </row>
    <row r="65" spans="1:9" ht="11.25" customHeight="1" x14ac:dyDescent="0.2">
      <c r="A65" s="353" t="s">
        <v>197</v>
      </c>
      <c r="B65" s="395">
        <v>2.3081822485207102E-2</v>
      </c>
      <c r="C65" s="396" t="s">
        <v>572</v>
      </c>
      <c r="D65" s="395">
        <v>500</v>
      </c>
      <c r="E65" s="395" t="s">
        <v>830</v>
      </c>
      <c r="F65" s="395" t="s">
        <v>816</v>
      </c>
      <c r="G65" s="352">
        <v>0.50063402707119875</v>
      </c>
      <c r="H65" s="264">
        <v>2.3081822485207102E-2</v>
      </c>
      <c r="I65" s="399">
        <v>2.5584009872689482</v>
      </c>
    </row>
    <row r="66" spans="1:9" ht="11.25" customHeight="1" x14ac:dyDescent="0.2">
      <c r="A66" s="353" t="s">
        <v>243</v>
      </c>
      <c r="B66" s="395">
        <v>4.1666030000000003</v>
      </c>
      <c r="C66" s="396" t="s">
        <v>1025</v>
      </c>
      <c r="D66" s="395">
        <v>500</v>
      </c>
      <c r="E66" s="395" t="s">
        <v>830</v>
      </c>
      <c r="F66" s="395" t="s">
        <v>816</v>
      </c>
      <c r="G66" s="352">
        <v>48.76242864214462</v>
      </c>
      <c r="H66" s="264">
        <v>8.9161782857142882</v>
      </c>
      <c r="I66" s="399">
        <v>4.1666030000000003</v>
      </c>
    </row>
    <row r="67" spans="1:9" ht="11.25" customHeight="1" x14ac:dyDescent="0.2">
      <c r="A67" s="353" t="s">
        <v>244</v>
      </c>
      <c r="B67" s="395">
        <v>0.35664713142857146</v>
      </c>
      <c r="C67" s="396" t="s">
        <v>572</v>
      </c>
      <c r="D67" s="395">
        <v>100</v>
      </c>
      <c r="E67" s="395" t="s">
        <v>830</v>
      </c>
      <c r="F67" s="395" t="s">
        <v>816</v>
      </c>
      <c r="G67" s="352">
        <v>3.9357676365013421</v>
      </c>
      <c r="H67" s="264">
        <v>0.35664713142857146</v>
      </c>
      <c r="I67" s="399">
        <v>19.853826000000002</v>
      </c>
    </row>
    <row r="68" spans="1:9" ht="11.25" customHeight="1" x14ac:dyDescent="0.2">
      <c r="A68" s="353" t="s">
        <v>191</v>
      </c>
      <c r="B68" s="395">
        <v>3.5664713142857147</v>
      </c>
      <c r="C68" s="396" t="s">
        <v>572</v>
      </c>
      <c r="D68" s="395">
        <v>500</v>
      </c>
      <c r="E68" s="395" t="s">
        <v>830</v>
      </c>
      <c r="F68" s="395" t="s">
        <v>816</v>
      </c>
      <c r="G68" s="352">
        <v>28.77611403354863</v>
      </c>
      <c r="H68" s="264">
        <v>3.5664713142857147</v>
      </c>
      <c r="I68" s="399">
        <v>36.225025200000005</v>
      </c>
    </row>
    <row r="69" spans="1:9" ht="11.25" customHeight="1" x14ac:dyDescent="0.2">
      <c r="A69" s="353" t="s">
        <v>805</v>
      </c>
      <c r="B69" s="395">
        <v>7.3286070300000006E-2</v>
      </c>
      <c r="C69" s="396" t="s">
        <v>1025</v>
      </c>
      <c r="D69" s="395">
        <v>500</v>
      </c>
      <c r="E69" s="395" t="s">
        <v>830</v>
      </c>
      <c r="F69" s="395" t="s">
        <v>816</v>
      </c>
      <c r="G69" s="352">
        <v>37.928207733428785</v>
      </c>
      <c r="H69" s="264" t="s">
        <v>816</v>
      </c>
      <c r="I69" s="399">
        <v>7.3286070300000006E-2</v>
      </c>
    </row>
    <row r="70" spans="1:9" ht="11.25" customHeight="1" x14ac:dyDescent="0.2">
      <c r="A70" s="353" t="s">
        <v>72</v>
      </c>
      <c r="B70" s="395">
        <v>0.34431580715000004</v>
      </c>
      <c r="C70" s="396" t="s">
        <v>1025</v>
      </c>
      <c r="D70" s="395">
        <v>500</v>
      </c>
      <c r="E70" s="395" t="s">
        <v>830</v>
      </c>
      <c r="F70" s="395" t="s">
        <v>816</v>
      </c>
      <c r="G70" s="352">
        <v>139.83692077823397</v>
      </c>
      <c r="H70" s="264" t="s">
        <v>816</v>
      </c>
      <c r="I70" s="399">
        <v>0.34431580715000004</v>
      </c>
    </row>
    <row r="71" spans="1:9" ht="11.25" customHeight="1" x14ac:dyDescent="0.2">
      <c r="A71" s="353" t="s">
        <v>806</v>
      </c>
      <c r="B71" s="395">
        <v>0.1621965904365904</v>
      </c>
      <c r="C71" s="396" t="s">
        <v>572</v>
      </c>
      <c r="D71" s="395">
        <v>100</v>
      </c>
      <c r="E71" s="395" t="s">
        <v>830</v>
      </c>
      <c r="F71" s="395" t="s">
        <v>816</v>
      </c>
      <c r="G71" s="352">
        <v>2.6265264274451212</v>
      </c>
      <c r="H71" s="264">
        <v>0.1621965904365904</v>
      </c>
      <c r="I71" s="399">
        <v>2.7455800000000004</v>
      </c>
    </row>
    <row r="72" spans="1:9" ht="11.25" customHeight="1" x14ac:dyDescent="0.2">
      <c r="A72" s="353" t="s">
        <v>245</v>
      </c>
      <c r="B72" s="395">
        <v>2.0595252000000001E-3</v>
      </c>
      <c r="C72" s="396" t="s">
        <v>1025</v>
      </c>
      <c r="D72" s="395">
        <v>500</v>
      </c>
      <c r="E72" s="395" t="s">
        <v>830</v>
      </c>
      <c r="F72" s="395" t="s">
        <v>816</v>
      </c>
      <c r="G72" s="352">
        <v>1.9127700817840205</v>
      </c>
      <c r="H72" s="264">
        <v>0.15003184615384613</v>
      </c>
      <c r="I72" s="399">
        <v>2.0595252000000001E-3</v>
      </c>
    </row>
    <row r="73" spans="1:9" ht="11.25" customHeight="1" x14ac:dyDescent="0.2">
      <c r="A73" s="353" t="s">
        <v>807</v>
      </c>
      <c r="B73" s="395">
        <v>2.5285471822285857</v>
      </c>
      <c r="C73" s="396" t="s">
        <v>573</v>
      </c>
      <c r="D73" s="395">
        <v>1000</v>
      </c>
      <c r="E73" s="395" t="s">
        <v>830</v>
      </c>
      <c r="F73" s="395" t="s">
        <v>816</v>
      </c>
      <c r="G73" s="352">
        <v>2.5285471822285857</v>
      </c>
      <c r="H73" s="264" t="s">
        <v>816</v>
      </c>
      <c r="I73" s="399">
        <v>23.524815135188682</v>
      </c>
    </row>
    <row r="74" spans="1:9" ht="11.25" customHeight="1" x14ac:dyDescent="0.2">
      <c r="A74" s="353" t="s">
        <v>808</v>
      </c>
      <c r="B74" s="395">
        <v>3.6576091167000007</v>
      </c>
      <c r="C74" s="396" t="s">
        <v>1025</v>
      </c>
      <c r="D74" s="395">
        <v>500</v>
      </c>
      <c r="E74" s="395" t="s">
        <v>830</v>
      </c>
      <c r="F74" s="395" t="s">
        <v>816</v>
      </c>
      <c r="G74" s="352">
        <v>10114.188728914341</v>
      </c>
      <c r="H74" s="264" t="s">
        <v>816</v>
      </c>
      <c r="I74" s="399">
        <v>3.6576091167000007</v>
      </c>
    </row>
    <row r="75" spans="1:9" ht="11.25" customHeight="1" x14ac:dyDescent="0.2">
      <c r="A75" s="353" t="s">
        <v>810</v>
      </c>
      <c r="B75" s="395">
        <v>9.7973635980000005</v>
      </c>
      <c r="C75" s="396" t="s">
        <v>1025</v>
      </c>
      <c r="D75" s="395">
        <v>100</v>
      </c>
      <c r="E75" s="395" t="s">
        <v>830</v>
      </c>
      <c r="F75" s="395" t="s">
        <v>816</v>
      </c>
      <c r="G75" s="352">
        <v>252.85471822285854</v>
      </c>
      <c r="H75" s="264" t="s">
        <v>816</v>
      </c>
      <c r="I75" s="399">
        <v>9.7973635980000005</v>
      </c>
    </row>
    <row r="76" spans="1:9" ht="11.25" customHeight="1" x14ac:dyDescent="0.2">
      <c r="A76" s="353" t="s">
        <v>809</v>
      </c>
      <c r="B76" s="395">
        <v>25.564716908500003</v>
      </c>
      <c r="C76" s="396" t="s">
        <v>1025</v>
      </c>
      <c r="D76" s="395">
        <v>500</v>
      </c>
      <c r="E76" s="395" t="s">
        <v>830</v>
      </c>
      <c r="F76" s="395" t="s">
        <v>816</v>
      </c>
      <c r="G76" s="352">
        <v>126427.35911142928</v>
      </c>
      <c r="H76" s="264" t="s">
        <v>816</v>
      </c>
      <c r="I76" s="399">
        <v>25.564716908500003</v>
      </c>
    </row>
    <row r="77" spans="1:9" ht="11.25" customHeight="1" x14ac:dyDescent="0.2">
      <c r="A77" s="135" t="s">
        <v>73</v>
      </c>
      <c r="B77" s="395">
        <v>0.58365904143000014</v>
      </c>
      <c r="C77" s="396" t="s">
        <v>1025</v>
      </c>
      <c r="D77" s="395">
        <v>500</v>
      </c>
      <c r="E77" s="395" t="s">
        <v>830</v>
      </c>
      <c r="F77" s="395" t="s">
        <v>816</v>
      </c>
      <c r="G77" s="352">
        <v>1.2642735911142928</v>
      </c>
      <c r="H77" s="264" t="s">
        <v>816</v>
      </c>
      <c r="I77" s="399">
        <v>0.58365904143000014</v>
      </c>
    </row>
    <row r="78" spans="1:9" ht="11.25" customHeight="1" x14ac:dyDescent="0.2">
      <c r="A78" s="353" t="s">
        <v>246</v>
      </c>
      <c r="B78" s="395">
        <v>1.0938546733686003</v>
      </c>
      <c r="C78" s="396" t="s">
        <v>1025</v>
      </c>
      <c r="D78" s="395">
        <v>500</v>
      </c>
      <c r="E78" s="395" t="s">
        <v>830</v>
      </c>
      <c r="F78" s="395" t="s">
        <v>816</v>
      </c>
      <c r="G78" s="352">
        <v>25.285471822285853</v>
      </c>
      <c r="H78" s="264" t="s">
        <v>816</v>
      </c>
      <c r="I78" s="399">
        <v>1.0938546733686003</v>
      </c>
    </row>
    <row r="79" spans="1:9" ht="11.25" customHeight="1" x14ac:dyDescent="0.2">
      <c r="A79" s="135" t="s">
        <v>74</v>
      </c>
      <c r="B79" s="395">
        <v>0.86950441011980018</v>
      </c>
      <c r="C79" s="396" t="s">
        <v>1025</v>
      </c>
      <c r="D79" s="395">
        <v>500</v>
      </c>
      <c r="E79" s="395" t="s">
        <v>830</v>
      </c>
      <c r="F79" s="395" t="s">
        <v>816</v>
      </c>
      <c r="G79" s="352">
        <v>1.6790787415094435</v>
      </c>
      <c r="H79" s="264" t="s">
        <v>816</v>
      </c>
      <c r="I79" s="399">
        <v>0.86950441011980018</v>
      </c>
    </row>
    <row r="80" spans="1:9" ht="11.25" customHeight="1" x14ac:dyDescent="0.2">
      <c r="A80" s="135" t="s">
        <v>75</v>
      </c>
      <c r="B80" s="395">
        <v>0.34934343533368617</v>
      </c>
      <c r="C80" s="396" t="s">
        <v>573</v>
      </c>
      <c r="D80" s="395">
        <v>500</v>
      </c>
      <c r="E80" s="395" t="s">
        <v>830</v>
      </c>
      <c r="F80" s="395" t="s">
        <v>816</v>
      </c>
      <c r="G80" s="352">
        <v>0.34934343533368617</v>
      </c>
      <c r="H80" s="264" t="s">
        <v>816</v>
      </c>
      <c r="I80" s="399">
        <v>7.8985574752499996</v>
      </c>
    </row>
    <row r="81" spans="1:9" ht="11.25" customHeight="1" x14ac:dyDescent="0.2">
      <c r="A81" s="353" t="s">
        <v>312</v>
      </c>
      <c r="B81" s="395">
        <v>5.2502538570849584</v>
      </c>
      <c r="C81" s="396" t="s">
        <v>573</v>
      </c>
      <c r="D81" s="395">
        <v>500</v>
      </c>
      <c r="E81" s="395" t="s">
        <v>830</v>
      </c>
      <c r="F81" s="395" t="s">
        <v>816</v>
      </c>
      <c r="G81" s="352">
        <v>5.2502538570849584</v>
      </c>
      <c r="H81" s="264" t="s">
        <v>1026</v>
      </c>
      <c r="I81" s="399">
        <v>23.069680000000002</v>
      </c>
    </row>
    <row r="82" spans="1:9" ht="11.25" customHeight="1" x14ac:dyDescent="0.2">
      <c r="A82" s="111" t="s">
        <v>506</v>
      </c>
      <c r="B82" s="395">
        <v>2.4000000000000001E-4</v>
      </c>
      <c r="C82" s="396" t="s">
        <v>573</v>
      </c>
      <c r="D82" s="395">
        <v>1000</v>
      </c>
      <c r="E82" s="395" t="s">
        <v>830</v>
      </c>
      <c r="F82" s="395">
        <v>2.0000000000000002E-5</v>
      </c>
      <c r="G82" s="352">
        <v>2.4000000000000001E-4</v>
      </c>
      <c r="H82" s="264" t="s">
        <v>816</v>
      </c>
      <c r="I82" s="399">
        <v>0.29894007572327047</v>
      </c>
    </row>
    <row r="83" spans="1:9" ht="11.25" customHeight="1" x14ac:dyDescent="0.2">
      <c r="A83" s="353" t="s">
        <v>76</v>
      </c>
      <c r="B83" s="395">
        <v>1.08663618621</v>
      </c>
      <c r="C83" s="396" t="s">
        <v>1025</v>
      </c>
      <c r="D83" s="395">
        <v>500</v>
      </c>
      <c r="E83" s="395" t="s">
        <v>830</v>
      </c>
      <c r="F83" s="395" t="s">
        <v>816</v>
      </c>
      <c r="G83" s="352">
        <v>25.285471822285853</v>
      </c>
      <c r="H83" s="264" t="s">
        <v>816</v>
      </c>
      <c r="I83" s="399">
        <v>1.08663618621</v>
      </c>
    </row>
    <row r="84" spans="1:9" ht="11.25" customHeight="1" x14ac:dyDescent="0.2">
      <c r="A84" s="353" t="s">
        <v>295</v>
      </c>
      <c r="B84" s="395">
        <v>13.216616117924531</v>
      </c>
      <c r="C84" s="396" t="s">
        <v>1025</v>
      </c>
      <c r="D84" s="395">
        <v>500</v>
      </c>
      <c r="E84" s="395" t="s">
        <v>830</v>
      </c>
      <c r="F84" s="395" t="s">
        <v>816</v>
      </c>
      <c r="G84" s="352">
        <v>93.857142857142861</v>
      </c>
      <c r="H84" s="264" t="s">
        <v>816</v>
      </c>
      <c r="I84" s="399">
        <v>13.216616117924531</v>
      </c>
    </row>
    <row r="85" spans="1:9" ht="11.25" customHeight="1" x14ac:dyDescent="0.2">
      <c r="A85" s="353" t="s">
        <v>264</v>
      </c>
      <c r="B85" s="395">
        <v>3.7928207733428785</v>
      </c>
      <c r="C85" s="396" t="s">
        <v>573</v>
      </c>
      <c r="D85" s="395">
        <v>500</v>
      </c>
      <c r="E85" s="395" t="s">
        <v>830</v>
      </c>
      <c r="F85" s="395" t="s">
        <v>816</v>
      </c>
      <c r="G85" s="352">
        <v>3.7928207733428785</v>
      </c>
      <c r="H85" s="264" t="s">
        <v>816</v>
      </c>
      <c r="I85" s="399">
        <v>30.160012305031447</v>
      </c>
    </row>
    <row r="86" spans="1:9" ht="11.25" customHeight="1" x14ac:dyDescent="0.2">
      <c r="A86" s="353" t="s">
        <v>27</v>
      </c>
      <c r="B86" s="395">
        <v>4.5168014999999997</v>
      </c>
      <c r="C86" s="396" t="s">
        <v>1025</v>
      </c>
      <c r="D86" s="395">
        <v>500</v>
      </c>
      <c r="E86" s="395" t="s">
        <v>830</v>
      </c>
      <c r="F86" s="395" t="s">
        <v>816</v>
      </c>
      <c r="G86" s="352" t="s">
        <v>816</v>
      </c>
      <c r="H86" s="264" t="s">
        <v>1026</v>
      </c>
      <c r="I86" s="399">
        <v>4.5168014999999997</v>
      </c>
    </row>
    <row r="87" spans="1:9" ht="11.25" customHeight="1" x14ac:dyDescent="0.2">
      <c r="A87" s="353" t="s">
        <v>265</v>
      </c>
      <c r="B87" s="395">
        <v>0.89854167000000007</v>
      </c>
      <c r="C87" s="396" t="s">
        <v>1025</v>
      </c>
      <c r="D87" s="395">
        <v>479.48318616352208</v>
      </c>
      <c r="E87" s="395" t="s">
        <v>830</v>
      </c>
      <c r="F87" s="395" t="s">
        <v>816</v>
      </c>
      <c r="G87" s="352">
        <v>62.483630071956853</v>
      </c>
      <c r="H87" s="264">
        <v>24.005095384615387</v>
      </c>
      <c r="I87" s="399">
        <v>0.89854167000000007</v>
      </c>
    </row>
    <row r="88" spans="1:9" ht="11.25" customHeight="1" x14ac:dyDescent="0.2">
      <c r="A88" s="353" t="s">
        <v>266</v>
      </c>
      <c r="B88" s="395">
        <v>86.52801771924527</v>
      </c>
      <c r="C88" s="396" t="s">
        <v>1025</v>
      </c>
      <c r="D88" s="395">
        <v>500</v>
      </c>
      <c r="E88" s="395" t="s">
        <v>830</v>
      </c>
      <c r="F88" s="395" t="s">
        <v>816</v>
      </c>
      <c r="G88" s="352">
        <v>478.19569558367709</v>
      </c>
      <c r="H88" s="264" t="s">
        <v>816</v>
      </c>
      <c r="I88" s="399">
        <v>86.52801771924527</v>
      </c>
    </row>
    <row r="89" spans="1:9" ht="11.25" customHeight="1" x14ac:dyDescent="0.2">
      <c r="A89" s="353" t="s">
        <v>267</v>
      </c>
      <c r="B89" s="395">
        <v>93.052630320000006</v>
      </c>
      <c r="C89" s="396" t="s">
        <v>572</v>
      </c>
      <c r="D89" s="395">
        <v>500</v>
      </c>
      <c r="E89" s="395" t="s">
        <v>830</v>
      </c>
      <c r="F89" s="395" t="s">
        <v>816</v>
      </c>
      <c r="G89" s="352">
        <v>456.83916040402846</v>
      </c>
      <c r="H89" s="264">
        <v>93.052630320000006</v>
      </c>
      <c r="I89" s="399">
        <v>93.052647730188681</v>
      </c>
    </row>
    <row r="90" spans="1:9" ht="11.25" customHeight="1" x14ac:dyDescent="0.2">
      <c r="A90" s="353" t="s">
        <v>77</v>
      </c>
      <c r="B90" s="395">
        <v>500</v>
      </c>
      <c r="C90" s="396" t="s">
        <v>1028</v>
      </c>
      <c r="D90" s="395">
        <v>500</v>
      </c>
      <c r="E90" s="395" t="s">
        <v>830</v>
      </c>
      <c r="F90" s="395" t="s">
        <v>816</v>
      </c>
      <c r="G90" s="352">
        <v>1264.2735911142927</v>
      </c>
      <c r="H90" s="264" t="s">
        <v>816</v>
      </c>
      <c r="I90" s="399">
        <v>627.48000002346248</v>
      </c>
    </row>
    <row r="91" spans="1:9" ht="11.25" customHeight="1" x14ac:dyDescent="0.2">
      <c r="A91" s="353" t="s">
        <v>268</v>
      </c>
      <c r="B91" s="395">
        <v>1.3201258135444218</v>
      </c>
      <c r="C91" s="396" t="s">
        <v>573</v>
      </c>
      <c r="D91" s="395">
        <v>1000</v>
      </c>
      <c r="E91" s="395" t="s">
        <v>830</v>
      </c>
      <c r="F91" s="395" t="s">
        <v>816</v>
      </c>
      <c r="G91" s="352">
        <v>1.3201258135444218</v>
      </c>
      <c r="H91" s="264" t="s">
        <v>816</v>
      </c>
      <c r="I91" s="399">
        <v>44.579208905660373</v>
      </c>
    </row>
    <row r="92" spans="1:9" ht="11.25" customHeight="1" x14ac:dyDescent="0.2">
      <c r="A92" s="353" t="s">
        <v>269</v>
      </c>
      <c r="B92" s="395">
        <v>0.20335714285714288</v>
      </c>
      <c r="C92" s="396" t="s">
        <v>573</v>
      </c>
      <c r="D92" s="395">
        <v>1000</v>
      </c>
      <c r="E92" s="395" t="s">
        <v>830</v>
      </c>
      <c r="F92" s="395" t="s">
        <v>816</v>
      </c>
      <c r="G92" s="352">
        <v>0.20335714285714288</v>
      </c>
      <c r="H92" s="264" t="s">
        <v>816</v>
      </c>
      <c r="I92" s="399">
        <v>12.15203256100629</v>
      </c>
    </row>
    <row r="93" spans="1:9" ht="11.25" customHeight="1" x14ac:dyDescent="0.2">
      <c r="A93" s="353" t="s">
        <v>296</v>
      </c>
      <c r="B93" s="395">
        <v>0.21702556743245119</v>
      </c>
      <c r="C93" s="396" t="s">
        <v>573</v>
      </c>
      <c r="D93" s="395">
        <v>500</v>
      </c>
      <c r="E93" s="395" t="s">
        <v>830</v>
      </c>
      <c r="F93" s="395" t="s">
        <v>816</v>
      </c>
      <c r="G93" s="352">
        <v>0.21702556743245119</v>
      </c>
      <c r="H93" s="264" t="s">
        <v>816</v>
      </c>
      <c r="I93" s="399">
        <v>0.23115615974842768</v>
      </c>
    </row>
    <row r="94" spans="1:9" ht="11.25" customHeight="1" x14ac:dyDescent="0.2">
      <c r="A94" s="353" t="s">
        <v>270</v>
      </c>
      <c r="B94" s="395">
        <v>6.0711960000000002E-2</v>
      </c>
      <c r="C94" s="396" t="s">
        <v>1025</v>
      </c>
      <c r="D94" s="395">
        <v>500</v>
      </c>
      <c r="E94" s="395" t="s">
        <v>830</v>
      </c>
      <c r="F94" s="395" t="s">
        <v>816</v>
      </c>
      <c r="G94" s="352">
        <v>1.2706826027542686</v>
      </c>
      <c r="H94" s="264" t="s">
        <v>816</v>
      </c>
      <c r="I94" s="399">
        <v>6.0711960000000002E-2</v>
      </c>
    </row>
    <row r="95" spans="1:9" ht="11.25" customHeight="1" x14ac:dyDescent="0.2">
      <c r="A95" s="353" t="s">
        <v>289</v>
      </c>
      <c r="B95" s="395">
        <v>2.9357600309100004E-2</v>
      </c>
      <c r="C95" s="396" t="s">
        <v>1025</v>
      </c>
      <c r="D95" s="395">
        <v>500</v>
      </c>
      <c r="E95" s="395" t="s">
        <v>830</v>
      </c>
      <c r="F95" s="395" t="s">
        <v>816</v>
      </c>
      <c r="G95" s="352">
        <v>0.54847786239896112</v>
      </c>
      <c r="H95" s="264" t="s">
        <v>816</v>
      </c>
      <c r="I95" s="399">
        <v>2.9357600309100004E-2</v>
      </c>
    </row>
    <row r="96" spans="1:9" ht="11.25" customHeight="1" x14ac:dyDescent="0.2">
      <c r="A96" s="353" t="s">
        <v>271</v>
      </c>
      <c r="B96" s="395">
        <v>0.68251320000000015</v>
      </c>
      <c r="C96" s="396" t="s">
        <v>1025</v>
      </c>
      <c r="D96" s="395">
        <v>500</v>
      </c>
      <c r="E96" s="395" t="s">
        <v>830</v>
      </c>
      <c r="F96" s="395" t="s">
        <v>816</v>
      </c>
      <c r="G96" s="352">
        <v>1.9583143021736595</v>
      </c>
      <c r="H96" s="264" t="s">
        <v>816</v>
      </c>
      <c r="I96" s="399">
        <v>0.68251320000000015</v>
      </c>
    </row>
    <row r="97" spans="1:9" ht="11.25" customHeight="1" x14ac:dyDescent="0.2">
      <c r="A97" s="353" t="s">
        <v>78</v>
      </c>
      <c r="B97" s="395">
        <v>365.16680024269374</v>
      </c>
      <c r="C97" s="396" t="s">
        <v>1025</v>
      </c>
      <c r="D97" s="395">
        <v>500</v>
      </c>
      <c r="E97" s="395" t="s">
        <v>830</v>
      </c>
      <c r="F97" s="395" t="s">
        <v>816</v>
      </c>
      <c r="G97" s="352">
        <v>417.2102850677166</v>
      </c>
      <c r="H97" s="264" t="s">
        <v>816</v>
      </c>
      <c r="I97" s="399">
        <v>365.16680024269374</v>
      </c>
    </row>
    <row r="98" spans="1:9" ht="11.25" customHeight="1" x14ac:dyDescent="0.2">
      <c r="A98" s="353" t="s">
        <v>272</v>
      </c>
      <c r="B98" s="395">
        <v>11.285807709958021</v>
      </c>
      <c r="C98" s="396" t="s">
        <v>573</v>
      </c>
      <c r="D98" s="395">
        <v>500</v>
      </c>
      <c r="E98" s="395" t="s">
        <v>830</v>
      </c>
      <c r="F98" s="395" t="s">
        <v>816</v>
      </c>
      <c r="G98" s="352">
        <v>11.285807709958021</v>
      </c>
      <c r="H98" s="264" t="s">
        <v>816</v>
      </c>
      <c r="I98" s="399">
        <v>30.767270206382754</v>
      </c>
    </row>
    <row r="99" spans="1:9" ht="11.25" customHeight="1" x14ac:dyDescent="0.2">
      <c r="A99" s="353" t="s">
        <v>79</v>
      </c>
      <c r="B99" s="395">
        <v>9.9644889039999995</v>
      </c>
      <c r="C99" s="396" t="s">
        <v>1025</v>
      </c>
      <c r="D99" s="395">
        <v>500</v>
      </c>
      <c r="E99" s="395" t="s">
        <v>830</v>
      </c>
      <c r="F99" s="395" t="s">
        <v>816</v>
      </c>
      <c r="G99" s="352">
        <v>550.36828362211691</v>
      </c>
      <c r="H99" s="264" t="s">
        <v>816</v>
      </c>
      <c r="I99" s="399">
        <v>9.9644889039999995</v>
      </c>
    </row>
    <row r="100" spans="1:9" ht="11.25" customHeight="1" x14ac:dyDescent="0.2">
      <c r="A100" s="353" t="s">
        <v>273</v>
      </c>
      <c r="B100" s="395">
        <v>200</v>
      </c>
      <c r="C100" s="396" t="s">
        <v>573</v>
      </c>
      <c r="D100" s="395">
        <v>1000</v>
      </c>
      <c r="E100" s="395" t="s">
        <v>830</v>
      </c>
      <c r="F100" s="395">
        <v>73</v>
      </c>
      <c r="G100" s="352">
        <v>200</v>
      </c>
      <c r="H100" s="264" t="s">
        <v>816</v>
      </c>
      <c r="I100" s="399" t="s">
        <v>1027</v>
      </c>
    </row>
    <row r="101" spans="1:9" ht="11.25" customHeight="1" x14ac:dyDescent="0.2">
      <c r="A101" s="353" t="s">
        <v>274</v>
      </c>
      <c r="B101" s="395">
        <v>4.6925983598593568</v>
      </c>
      <c r="C101" s="396" t="s">
        <v>573</v>
      </c>
      <c r="D101" s="395">
        <v>500</v>
      </c>
      <c r="E101" s="395" t="s">
        <v>830</v>
      </c>
      <c r="F101" s="395">
        <v>0.72</v>
      </c>
      <c r="G101" s="352">
        <v>4.6925983598593568</v>
      </c>
      <c r="H101" s="264" t="s">
        <v>816</v>
      </c>
      <c r="I101" s="399" t="s">
        <v>1027</v>
      </c>
    </row>
    <row r="102" spans="1:9" ht="11.25" customHeight="1" x14ac:dyDescent="0.2">
      <c r="A102" s="353" t="s">
        <v>275</v>
      </c>
      <c r="B102" s="395">
        <v>16.144000157125785</v>
      </c>
      <c r="C102" s="396" t="s">
        <v>1025</v>
      </c>
      <c r="D102" s="395">
        <v>500</v>
      </c>
      <c r="E102" s="395" t="s">
        <v>830</v>
      </c>
      <c r="F102" s="395" t="s">
        <v>816</v>
      </c>
      <c r="G102" s="352">
        <v>63.213679555714634</v>
      </c>
      <c r="H102" s="264" t="s">
        <v>816</v>
      </c>
      <c r="I102" s="399">
        <v>16.144000157125785</v>
      </c>
    </row>
    <row r="103" spans="1:9" ht="11.25" customHeight="1" x14ac:dyDescent="0.2">
      <c r="A103" s="353" t="s">
        <v>277</v>
      </c>
      <c r="B103" s="395">
        <v>15.434426000000002</v>
      </c>
      <c r="C103" s="396" t="s">
        <v>1025</v>
      </c>
      <c r="D103" s="395">
        <v>500</v>
      </c>
      <c r="E103" s="395" t="s">
        <v>830</v>
      </c>
      <c r="F103" s="395" t="s">
        <v>816</v>
      </c>
      <c r="G103" s="352">
        <v>5607.4340205591161</v>
      </c>
      <c r="H103" s="264">
        <v>2229.044571428572</v>
      </c>
      <c r="I103" s="399">
        <v>15.434426000000002</v>
      </c>
    </row>
    <row r="104" spans="1:9" ht="11.25" customHeight="1" x14ac:dyDescent="0.2">
      <c r="A104" s="353" t="s">
        <v>278</v>
      </c>
      <c r="B104" s="395">
        <v>0.50329860000000004</v>
      </c>
      <c r="C104" s="396" t="s">
        <v>1025</v>
      </c>
      <c r="D104" s="395">
        <v>100</v>
      </c>
      <c r="E104" s="395" t="s">
        <v>830</v>
      </c>
      <c r="F104" s="395" t="s">
        <v>816</v>
      </c>
      <c r="G104" s="352">
        <v>3356.5423899371067</v>
      </c>
      <c r="H104" s="264">
        <v>1337.4267428571429</v>
      </c>
      <c r="I104" s="399">
        <v>0.50329860000000004</v>
      </c>
    </row>
    <row r="105" spans="1:9" ht="11.25" customHeight="1" x14ac:dyDescent="0.2">
      <c r="A105" s="353" t="s">
        <v>279</v>
      </c>
      <c r="B105" s="395">
        <v>1.5642857142857143</v>
      </c>
      <c r="C105" s="396" t="s">
        <v>573</v>
      </c>
      <c r="D105" s="395">
        <v>100</v>
      </c>
      <c r="E105" s="395" t="s">
        <v>830</v>
      </c>
      <c r="F105" s="395" t="s">
        <v>816</v>
      </c>
      <c r="G105" s="352">
        <v>1.5642857142857143</v>
      </c>
      <c r="H105" s="264" t="s">
        <v>816</v>
      </c>
      <c r="I105" s="399" t="s">
        <v>1027</v>
      </c>
    </row>
    <row r="106" spans="1:9" ht="11.25" customHeight="1" x14ac:dyDescent="0.2">
      <c r="A106" s="353" t="s">
        <v>280</v>
      </c>
      <c r="B106" s="395">
        <v>2.3081822485207097</v>
      </c>
      <c r="C106" s="396" t="s">
        <v>572</v>
      </c>
      <c r="D106" s="395">
        <v>100</v>
      </c>
      <c r="E106" s="395" t="s">
        <v>830</v>
      </c>
      <c r="F106" s="395" t="s">
        <v>816</v>
      </c>
      <c r="G106" s="352">
        <v>49.897973388145594</v>
      </c>
      <c r="H106" s="264">
        <v>2.3081822485207097</v>
      </c>
      <c r="I106" s="399">
        <v>4.0741957000000006</v>
      </c>
    </row>
    <row r="107" spans="1:9" ht="11.25" customHeight="1" x14ac:dyDescent="0.2">
      <c r="A107" s="353" t="s">
        <v>276</v>
      </c>
      <c r="B107" s="395">
        <v>21.671266666666664</v>
      </c>
      <c r="C107" s="396" t="s">
        <v>572</v>
      </c>
      <c r="D107" s="395">
        <v>500</v>
      </c>
      <c r="E107" s="395" t="s">
        <v>830</v>
      </c>
      <c r="F107" s="395" t="s">
        <v>816</v>
      </c>
      <c r="G107" s="352">
        <v>57.608321104047015</v>
      </c>
      <c r="H107" s="264">
        <v>21.671266666666664</v>
      </c>
      <c r="I107" s="399">
        <v>36.135419999999996</v>
      </c>
    </row>
    <row r="108" spans="1:9" ht="11.25" customHeight="1" x14ac:dyDescent="0.2">
      <c r="A108" s="111" t="s">
        <v>502</v>
      </c>
      <c r="B108" s="395">
        <v>0.88790849700000019</v>
      </c>
      <c r="C108" s="396" t="s">
        <v>1025</v>
      </c>
      <c r="D108" s="395">
        <v>500</v>
      </c>
      <c r="E108" s="395" t="s">
        <v>830</v>
      </c>
      <c r="F108" s="395" t="s">
        <v>816</v>
      </c>
      <c r="G108" s="352">
        <v>169.01743569313257</v>
      </c>
      <c r="H108" s="264">
        <v>394.015536</v>
      </c>
      <c r="I108" s="399">
        <v>0.88790849700000019</v>
      </c>
    </row>
    <row r="109" spans="1:9" ht="11.25" customHeight="1" x14ac:dyDescent="0.2">
      <c r="A109" s="111" t="s">
        <v>503</v>
      </c>
      <c r="B109" s="395">
        <v>1.9485055080000002</v>
      </c>
      <c r="C109" s="396" t="s">
        <v>1025</v>
      </c>
      <c r="D109" s="395">
        <v>500</v>
      </c>
      <c r="E109" s="395" t="s">
        <v>830</v>
      </c>
      <c r="F109" s="395" t="s">
        <v>816</v>
      </c>
      <c r="G109" s="352">
        <v>39.017574725251635</v>
      </c>
      <c r="H109" s="264">
        <v>50.23569920090128</v>
      </c>
      <c r="I109" s="399">
        <v>1.9485055080000002</v>
      </c>
    </row>
    <row r="110" spans="1:9" ht="11.25" customHeight="1" x14ac:dyDescent="0.2">
      <c r="A110" s="353" t="s">
        <v>409</v>
      </c>
      <c r="B110" s="395">
        <v>78.214285714285708</v>
      </c>
      <c r="C110" s="396" t="s">
        <v>573</v>
      </c>
      <c r="D110" s="395">
        <v>1000</v>
      </c>
      <c r="E110" s="395" t="s">
        <v>830</v>
      </c>
      <c r="F110" s="395">
        <v>4</v>
      </c>
      <c r="G110" s="352">
        <v>78.214285714285708</v>
      </c>
      <c r="H110" s="264" t="s">
        <v>816</v>
      </c>
      <c r="I110" s="399" t="s">
        <v>1027</v>
      </c>
    </row>
    <row r="111" spans="1:9" ht="11.25" customHeight="1" x14ac:dyDescent="0.2">
      <c r="A111" s="353" t="s">
        <v>410</v>
      </c>
      <c r="B111" s="395">
        <v>3.1084209600000006</v>
      </c>
      <c r="C111" s="396" t="s">
        <v>1025</v>
      </c>
      <c r="D111" s="395">
        <v>500</v>
      </c>
      <c r="E111" s="395" t="s">
        <v>830</v>
      </c>
      <c r="F111" s="395" t="s">
        <v>816</v>
      </c>
      <c r="G111" s="352">
        <v>27.92004024229982</v>
      </c>
      <c r="H111" s="264">
        <v>6.9968054941286626</v>
      </c>
      <c r="I111" s="399">
        <v>3.1084209600000006</v>
      </c>
    </row>
    <row r="112" spans="1:9" ht="11.25" customHeight="1" x14ac:dyDescent="0.2">
      <c r="A112" s="353" t="s">
        <v>703</v>
      </c>
      <c r="B112" s="395">
        <v>410</v>
      </c>
      <c r="C112" s="396" t="s">
        <v>310</v>
      </c>
      <c r="D112" s="395">
        <v>1000</v>
      </c>
      <c r="E112" s="395" t="s">
        <v>830</v>
      </c>
      <c r="F112" s="395">
        <v>410</v>
      </c>
      <c r="G112" s="352">
        <v>309.06952611553095</v>
      </c>
      <c r="H112" s="264" t="s">
        <v>816</v>
      </c>
      <c r="I112" s="399" t="s">
        <v>1027</v>
      </c>
    </row>
    <row r="113" spans="1:9" ht="11.25" customHeight="1" x14ac:dyDescent="0.2">
      <c r="A113" s="135" t="s">
        <v>80</v>
      </c>
      <c r="B113" s="395">
        <v>5.5889478096309899</v>
      </c>
      <c r="C113" s="396" t="s">
        <v>573</v>
      </c>
      <c r="D113" s="395">
        <v>500</v>
      </c>
      <c r="E113" s="395" t="s">
        <v>830</v>
      </c>
      <c r="F113" s="395" t="s">
        <v>816</v>
      </c>
      <c r="G113" s="352">
        <v>5.5889478096309899</v>
      </c>
      <c r="H113" s="264" t="s">
        <v>1026</v>
      </c>
      <c r="I113" s="399">
        <v>14.337919840000001</v>
      </c>
    </row>
    <row r="114" spans="1:9" ht="11.25" customHeight="1" x14ac:dyDescent="0.2">
      <c r="A114" s="135" t="s">
        <v>81</v>
      </c>
      <c r="B114" s="395">
        <v>0.34602012016200001</v>
      </c>
      <c r="C114" s="396" t="s">
        <v>1025</v>
      </c>
      <c r="D114" s="395">
        <v>500</v>
      </c>
      <c r="E114" s="395" t="s">
        <v>830</v>
      </c>
      <c r="F114" s="395" t="s">
        <v>816</v>
      </c>
      <c r="G114" s="352">
        <v>1.2642735911142928</v>
      </c>
      <c r="H114" s="264" t="s">
        <v>816</v>
      </c>
      <c r="I114" s="399">
        <v>0.34602012016200001</v>
      </c>
    </row>
    <row r="115" spans="1:9" ht="11.25" customHeight="1" x14ac:dyDescent="0.2">
      <c r="A115" s="135" t="s">
        <v>82</v>
      </c>
      <c r="B115" s="395">
        <v>3.0562200956937802</v>
      </c>
      <c r="C115" s="396" t="s">
        <v>573</v>
      </c>
      <c r="D115" s="395">
        <v>500</v>
      </c>
      <c r="E115" s="395" t="s">
        <v>830</v>
      </c>
      <c r="F115" s="395" t="s">
        <v>816</v>
      </c>
      <c r="G115" s="352">
        <v>3.0562200956937802</v>
      </c>
      <c r="H115" s="264" t="s">
        <v>1026</v>
      </c>
      <c r="I115" s="399">
        <v>4.3736206610000012</v>
      </c>
    </row>
    <row r="116" spans="1:9" ht="11.25" customHeight="1" x14ac:dyDescent="0.2">
      <c r="A116" s="135" t="s">
        <v>83</v>
      </c>
      <c r="B116" s="395">
        <v>1.2642735911142928</v>
      </c>
      <c r="C116" s="396" t="s">
        <v>573</v>
      </c>
      <c r="D116" s="395">
        <v>500</v>
      </c>
      <c r="E116" s="395" t="s">
        <v>830</v>
      </c>
      <c r="F116" s="395" t="s">
        <v>816</v>
      </c>
      <c r="G116" s="352">
        <v>1.2642735911142928</v>
      </c>
      <c r="H116" s="264" t="s">
        <v>816</v>
      </c>
      <c r="I116" s="399">
        <v>2.5346548542000003</v>
      </c>
    </row>
    <row r="117" spans="1:9" ht="11.25" customHeight="1" x14ac:dyDescent="0.2">
      <c r="A117" s="135" t="s">
        <v>84</v>
      </c>
      <c r="B117" s="395">
        <v>2.7749941231999999</v>
      </c>
      <c r="C117" s="396" t="s">
        <v>1025</v>
      </c>
      <c r="D117" s="395">
        <v>500</v>
      </c>
      <c r="E117" s="395" t="s">
        <v>830</v>
      </c>
      <c r="F117" s="395" t="s">
        <v>816</v>
      </c>
      <c r="G117" s="352">
        <v>32.678116840063197</v>
      </c>
      <c r="H117" s="264" t="s">
        <v>816</v>
      </c>
      <c r="I117" s="399">
        <v>2.7749941231999999</v>
      </c>
    </row>
    <row r="118" spans="1:9" ht="11.25" customHeight="1" x14ac:dyDescent="0.2">
      <c r="A118" s="353" t="s">
        <v>411</v>
      </c>
      <c r="B118" s="395">
        <v>0.77635002588250013</v>
      </c>
      <c r="C118" s="396" t="s">
        <v>1025</v>
      </c>
      <c r="D118" s="395">
        <v>500</v>
      </c>
      <c r="E118" s="395" t="s">
        <v>830</v>
      </c>
      <c r="F118" s="395" t="s">
        <v>816</v>
      </c>
      <c r="G118" s="352">
        <v>0.98017273127524474</v>
      </c>
      <c r="H118" s="264" t="s">
        <v>816</v>
      </c>
      <c r="I118" s="399">
        <v>0.77635002588250013</v>
      </c>
    </row>
    <row r="119" spans="1:9" ht="11.25" customHeight="1" x14ac:dyDescent="0.2">
      <c r="A119" s="135" t="s">
        <v>85</v>
      </c>
      <c r="B119" s="395">
        <v>25.285471822285853</v>
      </c>
      <c r="C119" s="396" t="s">
        <v>573</v>
      </c>
      <c r="D119" s="395">
        <v>500</v>
      </c>
      <c r="E119" s="395" t="s">
        <v>830</v>
      </c>
      <c r="F119" s="395" t="s">
        <v>816</v>
      </c>
      <c r="G119" s="352">
        <v>25.285471822285853</v>
      </c>
      <c r="H119" s="264" t="s">
        <v>816</v>
      </c>
      <c r="I119" s="399">
        <v>2312.3552734856503</v>
      </c>
    </row>
    <row r="120" spans="1:9" ht="11.25" customHeight="1" x14ac:dyDescent="0.2">
      <c r="A120" s="353" t="s">
        <v>193</v>
      </c>
      <c r="B120" s="395">
        <v>1.2</v>
      </c>
      <c r="C120" s="396" t="s">
        <v>1025</v>
      </c>
      <c r="D120" s="395">
        <v>1000</v>
      </c>
      <c r="E120" s="395" t="s">
        <v>830</v>
      </c>
      <c r="F120" s="395" t="s">
        <v>816</v>
      </c>
      <c r="G120" s="352">
        <v>10.95</v>
      </c>
      <c r="H120" s="264" t="s">
        <v>816</v>
      </c>
      <c r="I120" s="399">
        <v>1.2</v>
      </c>
    </row>
    <row r="121" spans="1:9" ht="11.25" customHeight="1" x14ac:dyDescent="0.2">
      <c r="A121" s="353" t="s">
        <v>412</v>
      </c>
      <c r="B121" s="395">
        <v>68.625848705509426</v>
      </c>
      <c r="C121" s="396" t="s">
        <v>1025</v>
      </c>
      <c r="D121" s="395">
        <v>500</v>
      </c>
      <c r="E121" s="395" t="s">
        <v>830</v>
      </c>
      <c r="F121" s="395" t="s">
        <v>816</v>
      </c>
      <c r="G121" s="352">
        <v>463.04414452751359</v>
      </c>
      <c r="H121" s="264" t="s">
        <v>1026</v>
      </c>
      <c r="I121" s="399">
        <v>68.625848705509426</v>
      </c>
    </row>
    <row r="122" spans="1:9" ht="11.25" customHeight="1" x14ac:dyDescent="0.2">
      <c r="A122" s="353" t="s">
        <v>413</v>
      </c>
      <c r="B122" s="395">
        <v>1.80248040198</v>
      </c>
      <c r="C122" s="396" t="s">
        <v>1025</v>
      </c>
      <c r="D122" s="395">
        <v>500</v>
      </c>
      <c r="E122" s="395" t="s">
        <v>830</v>
      </c>
      <c r="F122" s="395" t="s">
        <v>816</v>
      </c>
      <c r="G122" s="352">
        <v>3792.5672185128146</v>
      </c>
      <c r="H122" s="264" t="s">
        <v>816</v>
      </c>
      <c r="I122" s="399">
        <v>1.80248040198</v>
      </c>
    </row>
    <row r="123" spans="1:9" ht="11.25" customHeight="1" x14ac:dyDescent="0.2">
      <c r="A123" s="353" t="s">
        <v>290</v>
      </c>
      <c r="B123" s="395">
        <v>1.1741947383207836</v>
      </c>
      <c r="C123" s="396" t="s">
        <v>573</v>
      </c>
      <c r="D123" s="395">
        <v>500</v>
      </c>
      <c r="E123" s="395" t="s">
        <v>830</v>
      </c>
      <c r="F123" s="395" t="s">
        <v>816</v>
      </c>
      <c r="G123" s="352">
        <v>1.1741947383207836</v>
      </c>
      <c r="H123" s="264" t="s">
        <v>816</v>
      </c>
      <c r="I123" s="399">
        <v>33.673397683018869</v>
      </c>
    </row>
    <row r="124" spans="1:9" ht="11.25" customHeight="1" x14ac:dyDescent="0.2">
      <c r="A124" s="353" t="s">
        <v>86</v>
      </c>
      <c r="B124" s="395">
        <v>24.538121002430501</v>
      </c>
      <c r="C124" s="396" t="s">
        <v>1025</v>
      </c>
      <c r="D124" s="395">
        <v>500</v>
      </c>
      <c r="E124" s="395" t="s">
        <v>830</v>
      </c>
      <c r="F124" s="395" t="s">
        <v>816</v>
      </c>
      <c r="G124" s="352">
        <v>1264.2735911142927</v>
      </c>
      <c r="H124" s="264" t="s">
        <v>816</v>
      </c>
      <c r="I124" s="399">
        <v>24.538121002430501</v>
      </c>
    </row>
    <row r="125" spans="1:9" ht="11.25" customHeight="1" x14ac:dyDescent="0.2">
      <c r="A125" s="353" t="s">
        <v>414</v>
      </c>
      <c r="B125" s="395">
        <v>44.028912348000006</v>
      </c>
      <c r="C125" s="396" t="s">
        <v>572</v>
      </c>
      <c r="D125" s="395">
        <v>500</v>
      </c>
      <c r="E125" s="395" t="s">
        <v>830</v>
      </c>
      <c r="F125" s="395" t="s">
        <v>816</v>
      </c>
      <c r="G125" s="352">
        <v>356.65218343259949</v>
      </c>
      <c r="H125" s="264">
        <v>44.028912348000006</v>
      </c>
      <c r="I125" s="399">
        <v>44.028912522735858</v>
      </c>
    </row>
    <row r="126" spans="1:9" ht="11.25" customHeight="1" x14ac:dyDescent="0.2">
      <c r="A126" s="353" t="s">
        <v>415</v>
      </c>
      <c r="B126" s="395">
        <v>78.213207407198283</v>
      </c>
      <c r="C126" s="396" t="s">
        <v>573</v>
      </c>
      <c r="D126" s="395">
        <v>1000</v>
      </c>
      <c r="E126" s="395" t="s">
        <v>830</v>
      </c>
      <c r="F126" s="395">
        <v>7.1</v>
      </c>
      <c r="G126" s="352">
        <v>78.213207407198283</v>
      </c>
      <c r="H126" s="264" t="s">
        <v>816</v>
      </c>
      <c r="I126" s="399" t="s">
        <v>1027</v>
      </c>
    </row>
    <row r="127" spans="1:9" ht="11.25" customHeight="1" x14ac:dyDescent="0.2">
      <c r="A127" s="353" t="s">
        <v>704</v>
      </c>
      <c r="B127" s="395">
        <v>78.214285714285708</v>
      </c>
      <c r="C127" s="396" t="s">
        <v>573</v>
      </c>
      <c r="D127" s="395">
        <v>1000</v>
      </c>
      <c r="E127" s="395" t="s">
        <v>830</v>
      </c>
      <c r="F127" s="395">
        <v>1.5</v>
      </c>
      <c r="G127" s="352">
        <v>78.214285714285708</v>
      </c>
      <c r="H127" s="264" t="s">
        <v>816</v>
      </c>
      <c r="I127" s="399" t="s">
        <v>1027</v>
      </c>
    </row>
    <row r="128" spans="1:9" ht="11.25" customHeight="1" x14ac:dyDescent="0.2">
      <c r="A128" s="353" t="s">
        <v>87</v>
      </c>
      <c r="B128" s="395">
        <v>0.21887105251122002</v>
      </c>
      <c r="C128" s="396" t="s">
        <v>1025</v>
      </c>
      <c r="D128" s="395">
        <v>500</v>
      </c>
      <c r="E128" s="395" t="s">
        <v>830</v>
      </c>
      <c r="F128" s="395" t="s">
        <v>816</v>
      </c>
      <c r="G128" s="352">
        <v>4.3570822453417595</v>
      </c>
      <c r="H128" s="264" t="s">
        <v>816</v>
      </c>
      <c r="I128" s="399">
        <v>0.21887105251122002</v>
      </c>
    </row>
    <row r="129" spans="1:9" ht="11.25" customHeight="1" x14ac:dyDescent="0.2">
      <c r="A129" s="353" t="s">
        <v>416</v>
      </c>
      <c r="B129" s="395">
        <v>2.9258304000000002</v>
      </c>
      <c r="C129" s="396" t="s">
        <v>1025</v>
      </c>
      <c r="D129" s="395">
        <v>500</v>
      </c>
      <c r="E129" s="395" t="s">
        <v>830</v>
      </c>
      <c r="F129" s="395" t="s">
        <v>816</v>
      </c>
      <c r="G129" s="352">
        <v>867.20140880503141</v>
      </c>
      <c r="H129" s="264">
        <v>445.80891428571431</v>
      </c>
      <c r="I129" s="399">
        <v>2.9258304000000002</v>
      </c>
    </row>
    <row r="130" spans="1:9" ht="11.25" customHeight="1" x14ac:dyDescent="0.2">
      <c r="A130" s="353" t="s">
        <v>88</v>
      </c>
      <c r="B130" s="395">
        <v>2.1682566227618572</v>
      </c>
      <c r="C130" s="396" t="s">
        <v>1025</v>
      </c>
      <c r="D130" s="395">
        <v>500</v>
      </c>
      <c r="E130" s="395" t="s">
        <v>830</v>
      </c>
      <c r="F130" s="395" t="s">
        <v>816</v>
      </c>
      <c r="G130" s="352">
        <v>164.35556684485806</v>
      </c>
      <c r="H130" s="264" t="s">
        <v>816</v>
      </c>
      <c r="I130" s="399">
        <v>2.1682566227618572</v>
      </c>
    </row>
    <row r="131" spans="1:9" ht="11.25" customHeight="1" x14ac:dyDescent="0.2">
      <c r="A131" s="353" t="s">
        <v>20</v>
      </c>
      <c r="B131" s="395">
        <v>90.255782150144626</v>
      </c>
      <c r="C131" s="396" t="s">
        <v>573</v>
      </c>
      <c r="D131" s="395">
        <v>100</v>
      </c>
      <c r="E131" s="395" t="s">
        <v>830</v>
      </c>
      <c r="F131" s="395" t="s">
        <v>816</v>
      </c>
      <c r="G131" s="352">
        <v>90.255782150144626</v>
      </c>
      <c r="H131" s="264" t="s">
        <v>1026</v>
      </c>
      <c r="I131" s="399">
        <v>111.8631942</v>
      </c>
    </row>
    <row r="132" spans="1:9" ht="11.25" customHeight="1" x14ac:dyDescent="0.2">
      <c r="A132" s="353" t="s">
        <v>417</v>
      </c>
      <c r="B132" s="395">
        <v>0.32182358400000005</v>
      </c>
      <c r="C132" s="396" t="s">
        <v>1025</v>
      </c>
      <c r="D132" s="395">
        <v>100</v>
      </c>
      <c r="E132" s="395" t="s">
        <v>830</v>
      </c>
      <c r="F132" s="395" t="s">
        <v>816</v>
      </c>
      <c r="G132" s="352">
        <v>2.1697025011683992</v>
      </c>
      <c r="H132" s="264" t="s">
        <v>1026</v>
      </c>
      <c r="I132" s="399">
        <v>0.32182358400000005</v>
      </c>
    </row>
    <row r="133" spans="1:9" ht="11.25" customHeight="1" x14ac:dyDescent="0.2">
      <c r="A133" s="353" t="s">
        <v>418</v>
      </c>
      <c r="B133" s="395">
        <v>1.0347023872679044E-2</v>
      </c>
      <c r="C133" s="396" t="s">
        <v>572</v>
      </c>
      <c r="D133" s="395">
        <v>500</v>
      </c>
      <c r="E133" s="395" t="s">
        <v>830</v>
      </c>
      <c r="F133" s="395" t="s">
        <v>816</v>
      </c>
      <c r="G133" s="352">
        <v>0.64236269696443038</v>
      </c>
      <c r="H133" s="264">
        <v>1.0347023872679044E-2</v>
      </c>
      <c r="I133" s="399">
        <v>3.6113259999999996</v>
      </c>
    </row>
    <row r="134" spans="1:9" ht="11.25" customHeight="1" x14ac:dyDescent="0.2">
      <c r="A134" s="353" t="s">
        <v>419</v>
      </c>
      <c r="B134" s="395">
        <v>9.8381538461538437E-2</v>
      </c>
      <c r="C134" s="396" t="s">
        <v>572</v>
      </c>
      <c r="D134" s="395">
        <v>166.02402867924528</v>
      </c>
      <c r="E134" s="395" t="s">
        <v>830</v>
      </c>
      <c r="F134" s="395" t="s">
        <v>816</v>
      </c>
      <c r="G134" s="352">
        <v>1.1398717475371951</v>
      </c>
      <c r="H134" s="264">
        <v>9.8381538461538437E-2</v>
      </c>
      <c r="I134" s="399">
        <v>6.7567601199999991</v>
      </c>
    </row>
    <row r="135" spans="1:9" ht="11.25" customHeight="1" x14ac:dyDescent="0.2">
      <c r="A135" s="353" t="s">
        <v>89</v>
      </c>
      <c r="B135" s="395">
        <v>5.5841545920000006E-2</v>
      </c>
      <c r="C135" s="396" t="s">
        <v>1025</v>
      </c>
      <c r="D135" s="395">
        <v>500</v>
      </c>
      <c r="E135" s="395" t="s">
        <v>830</v>
      </c>
      <c r="F135" s="395" t="s">
        <v>816</v>
      </c>
      <c r="G135" s="352">
        <v>379.28207733428781</v>
      </c>
      <c r="H135" s="264" t="s">
        <v>816</v>
      </c>
      <c r="I135" s="399">
        <v>5.5841545920000006E-2</v>
      </c>
    </row>
    <row r="136" spans="1:9" ht="11.25" customHeight="1" x14ac:dyDescent="0.2">
      <c r="A136" s="135" t="s">
        <v>90</v>
      </c>
      <c r="B136" s="395">
        <v>19.414033188019804</v>
      </c>
      <c r="C136" s="396" t="s">
        <v>1025</v>
      </c>
      <c r="D136" s="395">
        <v>500</v>
      </c>
      <c r="E136" s="395" t="s">
        <v>830</v>
      </c>
      <c r="F136" s="395" t="s">
        <v>816</v>
      </c>
      <c r="G136" s="352">
        <v>771.16303781051113</v>
      </c>
      <c r="H136" s="264" t="s">
        <v>816</v>
      </c>
      <c r="I136" s="399">
        <v>19.414033188019804</v>
      </c>
    </row>
    <row r="137" spans="1:9" ht="11.25" customHeight="1" x14ac:dyDescent="0.2">
      <c r="A137" s="353" t="s">
        <v>420</v>
      </c>
      <c r="B137" s="395">
        <v>0.78214285714285714</v>
      </c>
      <c r="C137" s="396" t="s">
        <v>573</v>
      </c>
      <c r="D137" s="395">
        <v>1000</v>
      </c>
      <c r="E137" s="395" t="s">
        <v>830</v>
      </c>
      <c r="F137" s="395">
        <v>0.25</v>
      </c>
      <c r="G137" s="352">
        <v>0.78214285714285714</v>
      </c>
      <c r="H137" s="264" t="s">
        <v>816</v>
      </c>
      <c r="I137" s="399" t="s">
        <v>1027</v>
      </c>
    </row>
    <row r="138" spans="1:9" ht="11.25" customHeight="1" x14ac:dyDescent="0.2">
      <c r="A138" s="353" t="s">
        <v>291</v>
      </c>
      <c r="B138" s="395">
        <v>0.78197728000000011</v>
      </c>
      <c r="C138" s="396" t="s">
        <v>1025</v>
      </c>
      <c r="D138" s="395">
        <v>500</v>
      </c>
      <c r="E138" s="395" t="s">
        <v>830</v>
      </c>
      <c r="F138" s="395" t="s">
        <v>816</v>
      </c>
      <c r="G138" s="352">
        <v>817.67394716981141</v>
      </c>
      <c r="H138" s="264">
        <v>817.29880000000014</v>
      </c>
      <c r="I138" s="399">
        <v>0.78197728000000011</v>
      </c>
    </row>
    <row r="139" spans="1:9" ht="11.25" customHeight="1" x14ac:dyDescent="0.2">
      <c r="A139" s="353" t="s">
        <v>21</v>
      </c>
      <c r="B139" s="395">
        <v>0.47529913041323968</v>
      </c>
      <c r="C139" s="396" t="s">
        <v>573</v>
      </c>
      <c r="D139" s="395">
        <v>500</v>
      </c>
      <c r="E139" s="395" t="s">
        <v>830</v>
      </c>
      <c r="F139" s="395" t="s">
        <v>816</v>
      </c>
      <c r="G139" s="352">
        <v>0.47529913041323968</v>
      </c>
      <c r="H139" s="264" t="s">
        <v>816</v>
      </c>
      <c r="I139" s="399">
        <v>254.81502602987422</v>
      </c>
    </row>
    <row r="140" spans="1:9" ht="11.25" customHeight="1" x14ac:dyDescent="0.2">
      <c r="A140" s="353" t="s">
        <v>44</v>
      </c>
      <c r="B140" s="395">
        <v>100</v>
      </c>
      <c r="C140" s="396" t="s">
        <v>1028</v>
      </c>
      <c r="D140" s="395">
        <v>100</v>
      </c>
      <c r="E140" s="395" t="s">
        <v>830</v>
      </c>
      <c r="F140" s="395" t="s">
        <v>816</v>
      </c>
      <c r="G140" s="352">
        <v>450.51607169874791</v>
      </c>
      <c r="H140" s="264" t="s">
        <v>1026</v>
      </c>
      <c r="I140" s="399">
        <v>1171.729</v>
      </c>
    </row>
    <row r="141" spans="1:9" ht="11.25" customHeight="1" x14ac:dyDescent="0.2">
      <c r="A141" s="353" t="s">
        <v>43</v>
      </c>
      <c r="B141" s="395">
        <v>219.04798534341549</v>
      </c>
      <c r="C141" s="396" t="s">
        <v>573</v>
      </c>
      <c r="D141" s="395">
        <v>500</v>
      </c>
      <c r="E141" s="395" t="s">
        <v>830</v>
      </c>
      <c r="F141" s="395" t="s">
        <v>816</v>
      </c>
      <c r="G141" s="352">
        <v>219.04798534341549</v>
      </c>
      <c r="H141" s="264" t="s">
        <v>1026</v>
      </c>
      <c r="I141" s="399">
        <v>1499.8131200000003</v>
      </c>
    </row>
    <row r="142" spans="1:9" ht="11.25" customHeight="1" x14ac:dyDescent="0.2">
      <c r="A142" s="353" t="s">
        <v>665</v>
      </c>
      <c r="B142" s="395">
        <v>500</v>
      </c>
      <c r="C142" s="396" t="s">
        <v>1028</v>
      </c>
      <c r="D142" s="395">
        <v>500</v>
      </c>
      <c r="E142" s="395" t="s">
        <v>830</v>
      </c>
      <c r="F142" s="395" t="s">
        <v>816</v>
      </c>
      <c r="G142" s="352">
        <v>9385.7142857142862</v>
      </c>
      <c r="H142" s="264" t="s">
        <v>816</v>
      </c>
      <c r="I142" s="399">
        <v>1499.8131200000003</v>
      </c>
    </row>
    <row r="143" spans="1:9" ht="11.25" customHeight="1" x14ac:dyDescent="0.2">
      <c r="A143" s="353" t="s">
        <v>705</v>
      </c>
      <c r="B143" s="395">
        <v>0.17652248407169688</v>
      </c>
      <c r="C143" s="396" t="s">
        <v>572</v>
      </c>
      <c r="D143" s="395">
        <v>500</v>
      </c>
      <c r="E143" s="395" t="s">
        <v>830</v>
      </c>
      <c r="F143" s="395" t="s">
        <v>816</v>
      </c>
      <c r="G143" s="352">
        <v>12.423206309478356</v>
      </c>
      <c r="H143" s="264">
        <v>0.17652248407169688</v>
      </c>
      <c r="I143" s="399">
        <v>25.716438</v>
      </c>
    </row>
    <row r="144" spans="1:9" ht="11.25" customHeight="1" x14ac:dyDescent="0.2">
      <c r="A144" s="353" t="s">
        <v>706</v>
      </c>
      <c r="B144" s="395">
        <v>1.2408521400000003</v>
      </c>
      <c r="C144" s="396" t="s">
        <v>1025</v>
      </c>
      <c r="D144" s="395">
        <v>500</v>
      </c>
      <c r="E144" s="395" t="s">
        <v>830</v>
      </c>
      <c r="F144" s="395" t="s">
        <v>816</v>
      </c>
      <c r="G144" s="352">
        <v>639.65388301886787</v>
      </c>
      <c r="H144" s="264">
        <v>222.90445714285715</v>
      </c>
      <c r="I144" s="399">
        <v>1.2408521400000003</v>
      </c>
    </row>
    <row r="145" spans="1:9" ht="11.25" customHeight="1" x14ac:dyDescent="0.2">
      <c r="A145" s="353" t="s">
        <v>421</v>
      </c>
      <c r="B145" s="395">
        <v>8.9161782857142876E-3</v>
      </c>
      <c r="C145" s="396" t="s">
        <v>572</v>
      </c>
      <c r="D145" s="395">
        <v>100</v>
      </c>
      <c r="E145" s="395" t="s">
        <v>830</v>
      </c>
      <c r="F145" s="395" t="s">
        <v>816</v>
      </c>
      <c r="G145" s="352">
        <v>0.32364531998538026</v>
      </c>
      <c r="H145" s="264">
        <v>8.9161782857142876E-3</v>
      </c>
      <c r="I145" s="399">
        <v>1.6171378439206749</v>
      </c>
    </row>
    <row r="146" spans="1:9" ht="11.25" customHeight="1" x14ac:dyDescent="0.2">
      <c r="A146" s="353" t="s">
        <v>422</v>
      </c>
      <c r="B146" s="395">
        <v>8.9161782857142866E-2</v>
      </c>
      <c r="C146" s="396" t="s">
        <v>572</v>
      </c>
      <c r="D146" s="395">
        <v>500</v>
      </c>
      <c r="E146" s="395" t="s">
        <v>830</v>
      </c>
      <c r="F146" s="395" t="s">
        <v>816</v>
      </c>
      <c r="G146" s="352">
        <v>0.88767733974939533</v>
      </c>
      <c r="H146" s="264">
        <v>8.9161782857142866E-2</v>
      </c>
      <c r="I146" s="399">
        <v>3.3616985000000006</v>
      </c>
    </row>
    <row r="147" spans="1:9" ht="11.25" customHeight="1" x14ac:dyDescent="0.2">
      <c r="A147" s="353" t="s">
        <v>423</v>
      </c>
      <c r="B147" s="395">
        <v>0.50371266928000002</v>
      </c>
      <c r="C147" s="396" t="s">
        <v>1025</v>
      </c>
      <c r="D147" s="395">
        <v>100</v>
      </c>
      <c r="E147" s="395" t="s">
        <v>830</v>
      </c>
      <c r="F147" s="395" t="s">
        <v>816</v>
      </c>
      <c r="G147" s="352">
        <v>1264.2735911142927</v>
      </c>
      <c r="H147" s="264" t="s">
        <v>816</v>
      </c>
      <c r="I147" s="399">
        <v>0.50371266928000002</v>
      </c>
    </row>
    <row r="148" spans="1:9" ht="11.25" customHeight="1" x14ac:dyDescent="0.2">
      <c r="A148" s="353" t="s">
        <v>424</v>
      </c>
      <c r="B148" s="395">
        <v>0.30998447718000005</v>
      </c>
      <c r="C148" s="396" t="s">
        <v>1025</v>
      </c>
      <c r="D148" s="395">
        <v>500</v>
      </c>
      <c r="E148" s="395" t="s">
        <v>830</v>
      </c>
      <c r="F148" s="395" t="s">
        <v>816</v>
      </c>
      <c r="G148" s="352">
        <v>12.642735911142926</v>
      </c>
      <c r="H148" s="264" t="s">
        <v>816</v>
      </c>
      <c r="I148" s="399">
        <v>0.30998447718000005</v>
      </c>
    </row>
    <row r="149" spans="1:9" ht="11.25" customHeight="1" x14ac:dyDescent="0.2">
      <c r="A149" s="135" t="s">
        <v>91</v>
      </c>
      <c r="B149" s="395">
        <v>12.184769044617401</v>
      </c>
      <c r="C149" s="396" t="s">
        <v>1025</v>
      </c>
      <c r="D149" s="395">
        <v>1000</v>
      </c>
      <c r="E149" s="395" t="s">
        <v>830</v>
      </c>
      <c r="F149" s="395" t="s">
        <v>816</v>
      </c>
      <c r="G149" s="352">
        <v>126.42735911142927</v>
      </c>
      <c r="H149" s="264" t="s">
        <v>816</v>
      </c>
      <c r="I149" s="399">
        <v>12.184769044617401</v>
      </c>
    </row>
    <row r="150" spans="1:9" ht="11.25" customHeight="1" x14ac:dyDescent="0.2">
      <c r="A150" s="353" t="s">
        <v>92</v>
      </c>
      <c r="B150" s="395">
        <v>0.87299569451100001</v>
      </c>
      <c r="C150" s="396" t="s">
        <v>1025</v>
      </c>
      <c r="D150" s="395">
        <v>500</v>
      </c>
      <c r="E150" s="395" t="s">
        <v>830</v>
      </c>
      <c r="F150" s="395" t="s">
        <v>816</v>
      </c>
      <c r="G150" s="352">
        <v>101.14188728914341</v>
      </c>
      <c r="H150" s="264" t="s">
        <v>816</v>
      </c>
      <c r="I150" s="399">
        <v>0.87299569451100001</v>
      </c>
    </row>
    <row r="151" spans="1:9" ht="11.25" customHeight="1" x14ac:dyDescent="0.2">
      <c r="A151" s="353" t="s">
        <v>93</v>
      </c>
      <c r="B151" s="395">
        <v>5.029527559055118E-3</v>
      </c>
      <c r="C151" s="396" t="s">
        <v>573</v>
      </c>
      <c r="D151" s="395">
        <v>100</v>
      </c>
      <c r="E151" s="395" t="s">
        <v>830</v>
      </c>
      <c r="F151" s="395" t="s">
        <v>816</v>
      </c>
      <c r="G151" s="352">
        <v>5.029527559055118E-3</v>
      </c>
      <c r="H151" s="264" t="s">
        <v>1026</v>
      </c>
      <c r="I151" s="399">
        <v>0.29866451999999999</v>
      </c>
    </row>
    <row r="152" spans="1:9" ht="11.25" customHeight="1" x14ac:dyDescent="0.2">
      <c r="A152" s="353" t="s">
        <v>94</v>
      </c>
      <c r="B152" s="395">
        <v>8.1093165931455699E-2</v>
      </c>
      <c r="C152" s="396" t="s">
        <v>1025</v>
      </c>
      <c r="D152" s="395">
        <v>100</v>
      </c>
      <c r="E152" s="395" t="s">
        <v>830</v>
      </c>
      <c r="F152" s="395" t="s">
        <v>816</v>
      </c>
      <c r="G152" s="352">
        <v>0.15845058605710996</v>
      </c>
      <c r="H152" s="264" t="s">
        <v>1026</v>
      </c>
      <c r="I152" s="399">
        <v>8.1093165931455699E-2</v>
      </c>
    </row>
    <row r="153" spans="1:9" ht="11.25" customHeight="1" x14ac:dyDescent="0.2">
      <c r="A153" s="353" t="s">
        <v>513</v>
      </c>
      <c r="B153" s="395">
        <v>17.719343116981133</v>
      </c>
      <c r="C153" s="396" t="s">
        <v>1025</v>
      </c>
      <c r="D153" s="395">
        <v>100</v>
      </c>
      <c r="E153" s="395" t="s">
        <v>830</v>
      </c>
      <c r="F153" s="395" t="s">
        <v>816</v>
      </c>
      <c r="G153" s="352">
        <v>87.320574162679421</v>
      </c>
      <c r="H153" s="264" t="s">
        <v>816</v>
      </c>
      <c r="I153" s="399">
        <v>17.719343116981133</v>
      </c>
    </row>
    <row r="154" spans="1:9" ht="11.25" customHeight="1" x14ac:dyDescent="0.2">
      <c r="A154" s="135" t="s">
        <v>802</v>
      </c>
      <c r="B154" s="395">
        <v>2.7937804034550004</v>
      </c>
      <c r="C154" s="396" t="s">
        <v>1025</v>
      </c>
      <c r="D154" s="395">
        <v>500</v>
      </c>
      <c r="E154" s="395" t="s">
        <v>830</v>
      </c>
      <c r="F154" s="395" t="s">
        <v>816</v>
      </c>
      <c r="G154" s="352">
        <v>449.03985437165932</v>
      </c>
      <c r="H154" s="264" t="s">
        <v>816</v>
      </c>
      <c r="I154" s="399">
        <v>2.7937804034550004</v>
      </c>
    </row>
    <row r="155" spans="1:9" ht="11.25" customHeight="1" x14ac:dyDescent="0.2">
      <c r="A155" s="135" t="s">
        <v>514</v>
      </c>
      <c r="B155" s="395">
        <v>30.661203968900935</v>
      </c>
      <c r="C155" s="396" t="s">
        <v>1025</v>
      </c>
      <c r="D155" s="395">
        <v>500</v>
      </c>
      <c r="E155" s="395" t="s">
        <v>830</v>
      </c>
      <c r="F155" s="395" t="s">
        <v>816</v>
      </c>
      <c r="G155" s="352">
        <v>31.237531954550995</v>
      </c>
      <c r="H155" s="264" t="s">
        <v>816</v>
      </c>
      <c r="I155" s="399">
        <v>30.661203968900935</v>
      </c>
    </row>
    <row r="156" spans="1:9" ht="11.25" customHeight="1" x14ac:dyDescent="0.2">
      <c r="A156" s="135" t="s">
        <v>516</v>
      </c>
      <c r="B156" s="395">
        <v>6.0682976945110001</v>
      </c>
      <c r="C156" s="396" t="s">
        <v>1025</v>
      </c>
      <c r="D156" s="395">
        <v>500</v>
      </c>
      <c r="E156" s="395" t="s">
        <v>830</v>
      </c>
      <c r="F156" s="395" t="s">
        <v>816</v>
      </c>
      <c r="G156" s="352">
        <v>7.2694180429212993</v>
      </c>
      <c r="H156" s="264" t="s">
        <v>816</v>
      </c>
      <c r="I156" s="399">
        <v>6.0682976945110001</v>
      </c>
    </row>
    <row r="157" spans="1:9" ht="11.25" customHeight="1" x14ac:dyDescent="0.2">
      <c r="A157" s="353" t="s">
        <v>425</v>
      </c>
      <c r="B157" s="395">
        <v>770</v>
      </c>
      <c r="C157" s="396" t="s">
        <v>310</v>
      </c>
      <c r="D157" s="395">
        <v>1000</v>
      </c>
      <c r="E157" s="395" t="s">
        <v>830</v>
      </c>
      <c r="F157" s="395">
        <v>770</v>
      </c>
      <c r="G157" s="352">
        <v>77.999214351185017</v>
      </c>
      <c r="H157" s="264" t="s">
        <v>816</v>
      </c>
      <c r="I157" s="399" t="s">
        <v>1027</v>
      </c>
    </row>
    <row r="158" spans="1:9" ht="11.25" customHeight="1" x14ac:dyDescent="0.2">
      <c r="A158" s="353" t="s">
        <v>426</v>
      </c>
      <c r="B158" s="395">
        <v>3.6336480000000004E-2</v>
      </c>
      <c r="C158" s="396" t="s">
        <v>572</v>
      </c>
      <c r="D158" s="395">
        <v>500</v>
      </c>
      <c r="E158" s="395" t="s">
        <v>830</v>
      </c>
      <c r="F158" s="395" t="s">
        <v>816</v>
      </c>
      <c r="G158" s="352">
        <v>5.8999999999999997E-2</v>
      </c>
      <c r="H158" s="264">
        <v>3.6336480000000004E-2</v>
      </c>
      <c r="I158" s="399">
        <v>3.2814192109612192</v>
      </c>
    </row>
    <row r="159" spans="1:9" ht="11.25" customHeight="1" x14ac:dyDescent="0.2">
      <c r="A159" s="353" t="s">
        <v>427</v>
      </c>
      <c r="B159" s="395">
        <v>1.3588587999999999</v>
      </c>
      <c r="C159" s="396" t="s">
        <v>1025</v>
      </c>
      <c r="D159" s="395">
        <v>259.54240000000004</v>
      </c>
      <c r="E159" s="395" t="s">
        <v>830</v>
      </c>
      <c r="F159" s="395" t="s">
        <v>816</v>
      </c>
      <c r="G159" s="352">
        <v>129.23345456467081</v>
      </c>
      <c r="H159" s="264">
        <v>44.580891428571441</v>
      </c>
      <c r="I159" s="399">
        <v>1.3588587999999999</v>
      </c>
    </row>
    <row r="160" spans="1:9" ht="11.25" customHeight="1" thickBot="1" x14ac:dyDescent="0.25">
      <c r="A160" s="353" t="s">
        <v>428</v>
      </c>
      <c r="B160" s="395">
        <v>1000</v>
      </c>
      <c r="C160" s="396" t="s">
        <v>1028</v>
      </c>
      <c r="D160" s="395">
        <v>1000</v>
      </c>
      <c r="E160" s="395" t="s">
        <v>830</v>
      </c>
      <c r="F160" s="395">
        <v>349</v>
      </c>
      <c r="G160" s="352">
        <v>4692.8571428571431</v>
      </c>
      <c r="H160" s="264" t="s">
        <v>816</v>
      </c>
      <c r="I160" s="433" t="s">
        <v>1027</v>
      </c>
    </row>
    <row r="161" spans="1:9" ht="22.5" customHeight="1" thickTop="1" x14ac:dyDescent="0.2">
      <c r="A161" s="332" t="s">
        <v>525</v>
      </c>
      <c r="B161" s="401" t="s">
        <v>430</v>
      </c>
      <c r="C161" s="152" t="s">
        <v>292</v>
      </c>
      <c r="D161" s="436" t="s">
        <v>292</v>
      </c>
      <c r="E161" s="401" t="s">
        <v>292</v>
      </c>
      <c r="F161" s="401" t="s">
        <v>292</v>
      </c>
      <c r="G161" s="437" t="s">
        <v>292</v>
      </c>
      <c r="H161" s="438" t="s">
        <v>292</v>
      </c>
      <c r="I161" s="439" t="s">
        <v>292</v>
      </c>
    </row>
    <row r="162" spans="1:9" ht="11.25" customHeight="1" thickBot="1" x14ac:dyDescent="0.25">
      <c r="A162" s="148" t="s">
        <v>526</v>
      </c>
      <c r="B162" s="405" t="s">
        <v>293</v>
      </c>
      <c r="C162" s="153" t="s">
        <v>292</v>
      </c>
      <c r="D162" s="440" t="s">
        <v>292</v>
      </c>
      <c r="E162" s="405" t="s">
        <v>292</v>
      </c>
      <c r="F162" s="405" t="s">
        <v>292</v>
      </c>
      <c r="G162" s="441" t="s">
        <v>292</v>
      </c>
      <c r="H162" s="409" t="s">
        <v>292</v>
      </c>
      <c r="I162" s="442" t="s">
        <v>292</v>
      </c>
    </row>
    <row r="163" spans="1:9" s="112" customFormat="1" ht="11.25" customHeight="1" thickTop="1" x14ac:dyDescent="0.2">
      <c r="A163" s="65" t="s">
        <v>432</v>
      </c>
      <c r="B163" s="109"/>
      <c r="C163" s="109"/>
      <c r="D163" s="109"/>
      <c r="E163" s="109"/>
      <c r="F163" s="411"/>
      <c r="G163" s="109"/>
      <c r="H163" s="109"/>
      <c r="I163" s="412"/>
    </row>
    <row r="164" spans="1:9" ht="11.25" customHeight="1" x14ac:dyDescent="0.2">
      <c r="A164" s="255" t="s">
        <v>435</v>
      </c>
      <c r="B164" s="109"/>
      <c r="C164" s="109"/>
      <c r="D164" s="443"/>
      <c r="E164" s="444"/>
      <c r="F164" s="443"/>
      <c r="G164" s="443"/>
      <c r="H164" s="109"/>
      <c r="I164" s="445"/>
    </row>
    <row r="165" spans="1:9" ht="11.25" customHeight="1" x14ac:dyDescent="0.2">
      <c r="A165" s="65"/>
      <c r="B165" s="109"/>
      <c r="C165" s="109"/>
      <c r="D165" s="109"/>
      <c r="E165" s="109"/>
      <c r="F165" s="411"/>
      <c r="G165" s="109"/>
      <c r="H165" s="109"/>
      <c r="I165" s="336"/>
    </row>
    <row r="166" spans="1:9" ht="11.25" customHeight="1" x14ac:dyDescent="0.2">
      <c r="A166" s="66" t="s">
        <v>320</v>
      </c>
      <c r="B166" s="109"/>
      <c r="C166" s="109"/>
      <c r="D166" s="109"/>
      <c r="E166" s="109"/>
      <c r="F166" s="411"/>
      <c r="G166" s="109"/>
      <c r="H166" s="109"/>
      <c r="I166" s="336"/>
    </row>
    <row r="167" spans="1:9" ht="11.25" customHeight="1" x14ac:dyDescent="0.2">
      <c r="A167" s="66" t="s">
        <v>527</v>
      </c>
      <c r="B167" s="109"/>
      <c r="C167" s="109"/>
      <c r="D167" s="109"/>
      <c r="E167" s="109"/>
      <c r="F167" s="411"/>
      <c r="G167" s="109"/>
      <c r="H167" s="109"/>
      <c r="I167" s="336"/>
    </row>
    <row r="168" spans="1:9" ht="11.25" customHeight="1" x14ac:dyDescent="0.2">
      <c r="A168" s="158" t="s">
        <v>903</v>
      </c>
      <c r="B168" s="109"/>
      <c r="C168" s="109"/>
      <c r="D168" s="109"/>
      <c r="E168" s="109"/>
      <c r="F168" s="411"/>
      <c r="G168" s="109"/>
      <c r="H168" s="109"/>
      <c r="I168" s="336"/>
    </row>
    <row r="169" spans="1:9" x14ac:dyDescent="0.2">
      <c r="A169" s="66" t="s">
        <v>666</v>
      </c>
      <c r="B169" s="446"/>
      <c r="C169" s="446"/>
      <c r="D169" s="446"/>
      <c r="E169" s="446"/>
      <c r="F169" s="447"/>
      <c r="G169" s="446"/>
      <c r="H169" s="446"/>
      <c r="I169" s="448"/>
    </row>
    <row r="170" spans="1:9" ht="12" thickBot="1" x14ac:dyDescent="0.25">
      <c r="A170" s="415"/>
      <c r="B170" s="449"/>
      <c r="C170" s="449"/>
      <c r="D170" s="450"/>
      <c r="E170" s="450"/>
      <c r="F170" s="450"/>
      <c r="G170" s="450"/>
      <c r="H170" s="450"/>
      <c r="I170" s="451"/>
    </row>
    <row r="171" spans="1:9" ht="12" thickTop="1" x14ac:dyDescent="0.2"/>
  </sheetData>
  <sheetProtection algorithmName="SHA-512" hashValue="QnHDVrMj7I5ZFu5utxpR68utcoOP0yux81blwUtEPF5PtHnDdOyjOQzKJ/0RMS8uQ4Lq6I0ip/UzYJoVZlUXOQ==" saltValue="PUkyPxA5zbjR2b8YO8G/dw==" spinCount="100000" sheet="1" objects="1" scenarios="1"/>
  <mergeCells count="5">
    <mergeCell ref="F4:F5"/>
    <mergeCell ref="A4:A6"/>
    <mergeCell ref="B4:B6"/>
    <mergeCell ref="D4:D5"/>
    <mergeCell ref="E4:E5"/>
  </mergeCells>
  <phoneticPr fontId="0" type="noConversion"/>
  <printOptions horizontalCentered="1"/>
  <pageMargins left="0.17" right="0.16" top="0.53" bottom="1" header="0.5" footer="0.5"/>
  <pageSetup scale="74" fitToHeight="4" orientation="landscape" r:id="rId1"/>
  <headerFooter alignWithMargins="0">
    <oddFooter>&amp;LHawai'i DOH
Fall 2017&amp;C&amp;8Page &amp;P of &amp;N&amp;R&amp;A</oddFooter>
  </headerFooter>
  <rowBreaks count="1" manualBreakCount="1">
    <brk id="1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I253"/>
  <sheetViews>
    <sheetView topLeftCell="B1" zoomScaleNormal="100" workbookViewId="0">
      <pane ySplit="2565" topLeftCell="A5" activePane="bottomLeft"/>
      <selection activeCell="I16" sqref="I16"/>
      <selection pane="bottomLeft" activeCell="I16" sqref="I16"/>
    </sheetView>
  </sheetViews>
  <sheetFormatPr defaultColWidth="9.140625" defaultRowHeight="12.75" x14ac:dyDescent="0.2"/>
  <cols>
    <col min="1" max="1" width="0" style="126" hidden="1" customWidth="1"/>
    <col min="2" max="2" width="40.7109375" style="124" customWidth="1"/>
    <col min="3" max="3" width="3.7109375" style="124" customWidth="1"/>
    <col min="4" max="4" width="3.7109375" style="488" customWidth="1"/>
    <col min="5" max="6" width="20.7109375" style="116" customWidth="1"/>
    <col min="7" max="7" width="9.140625" style="129"/>
    <col min="8" max="9" width="9.140625" style="125"/>
    <col min="10" max="16384" width="9.140625" style="126"/>
  </cols>
  <sheetData>
    <row r="1" spans="1:9" ht="47.25" x14ac:dyDescent="0.25">
      <c r="B1" s="226" t="s">
        <v>491</v>
      </c>
      <c r="C1" s="226"/>
      <c r="D1" s="452"/>
      <c r="E1" s="453"/>
      <c r="F1" s="453"/>
    </row>
    <row r="2" spans="1:9" ht="13.5" thickBot="1" x14ac:dyDescent="0.25">
      <c r="B2" s="117"/>
      <c r="C2" s="117"/>
      <c r="D2" s="454"/>
      <c r="E2" s="455"/>
      <c r="F2" s="455"/>
    </row>
    <row r="3" spans="1:9" ht="41.25" customHeight="1" thickTop="1" thickBot="1" x14ac:dyDescent="0.25">
      <c r="A3" s="456" t="s">
        <v>508</v>
      </c>
      <c r="B3" s="127"/>
      <c r="C3" s="973" t="s">
        <v>543</v>
      </c>
      <c r="D3" s="974"/>
      <c r="E3" s="250" t="s">
        <v>773</v>
      </c>
      <c r="F3" s="251" t="s">
        <v>774</v>
      </c>
    </row>
    <row r="4" spans="1:9" s="137" customFormat="1" ht="13.5" thickBot="1" x14ac:dyDescent="0.25">
      <c r="A4" s="457" t="s">
        <v>509</v>
      </c>
      <c r="B4" s="458" t="s">
        <v>194</v>
      </c>
      <c r="C4" s="975" t="s">
        <v>554</v>
      </c>
      <c r="D4" s="976"/>
      <c r="E4" s="459" t="s">
        <v>707</v>
      </c>
      <c r="F4" s="460" t="s">
        <v>707</v>
      </c>
      <c r="G4" s="129"/>
      <c r="H4" s="461"/>
      <c r="I4" s="461"/>
    </row>
    <row r="5" spans="1:9" s="137" customFormat="1" ht="11.25" customHeight="1" x14ac:dyDescent="0.2">
      <c r="A5" s="138" t="s">
        <v>477</v>
      </c>
      <c r="B5" s="138" t="s">
        <v>784</v>
      </c>
      <c r="C5" s="345" t="s">
        <v>562</v>
      </c>
      <c r="D5" s="346" t="s">
        <v>548</v>
      </c>
      <c r="E5" s="462">
        <v>3900</v>
      </c>
      <c r="F5" s="463">
        <v>3900</v>
      </c>
      <c r="G5" s="129"/>
      <c r="H5" s="461"/>
      <c r="I5" s="461"/>
    </row>
    <row r="6" spans="1:9" s="137" customFormat="1" ht="11.25" customHeight="1" x14ac:dyDescent="0.2">
      <c r="A6" s="111" t="s">
        <v>478</v>
      </c>
      <c r="B6" s="111" t="s">
        <v>478</v>
      </c>
      <c r="C6" s="349" t="s">
        <v>562</v>
      </c>
      <c r="D6" s="350" t="s">
        <v>548</v>
      </c>
      <c r="E6" s="464" t="s">
        <v>1026</v>
      </c>
      <c r="F6" s="465" t="s">
        <v>1026</v>
      </c>
      <c r="G6" s="129"/>
      <c r="H6" s="461"/>
      <c r="I6" s="461"/>
    </row>
    <row r="7" spans="1:9" s="137" customFormat="1" ht="11.25" customHeight="1" x14ac:dyDescent="0.2">
      <c r="A7" s="111" t="s">
        <v>479</v>
      </c>
      <c r="B7" s="111" t="s">
        <v>785</v>
      </c>
      <c r="C7" s="349" t="s">
        <v>562</v>
      </c>
      <c r="D7" s="350" t="s">
        <v>563</v>
      </c>
      <c r="E7" s="464">
        <v>617408431.79425704</v>
      </c>
      <c r="F7" s="465">
        <v>1000000000</v>
      </c>
      <c r="G7" s="129"/>
      <c r="H7" s="461"/>
      <c r="I7" s="461"/>
    </row>
    <row r="8" spans="1:9" s="137" customFormat="1" ht="11.25" customHeight="1" x14ac:dyDescent="0.2">
      <c r="A8" s="111" t="s">
        <v>480</v>
      </c>
      <c r="B8" s="111" t="s">
        <v>480</v>
      </c>
      <c r="C8" s="349" t="s">
        <v>1024</v>
      </c>
      <c r="D8" s="350" t="s">
        <v>548</v>
      </c>
      <c r="E8" s="464" t="s">
        <v>816</v>
      </c>
      <c r="F8" s="465" t="s">
        <v>816</v>
      </c>
      <c r="G8" s="129"/>
      <c r="H8" s="461"/>
      <c r="I8" s="461"/>
    </row>
    <row r="9" spans="1:9" s="137" customFormat="1" ht="11.25" customHeight="1" x14ac:dyDescent="0.2">
      <c r="A9" s="111" t="s">
        <v>133</v>
      </c>
      <c r="B9" s="111" t="s">
        <v>133</v>
      </c>
      <c r="C9" s="349" t="s">
        <v>564</v>
      </c>
      <c r="D9" s="350" t="s">
        <v>548</v>
      </c>
      <c r="E9" s="464" t="s">
        <v>816</v>
      </c>
      <c r="F9" s="465" t="s">
        <v>816</v>
      </c>
      <c r="G9" s="129"/>
      <c r="H9" s="461"/>
      <c r="I9" s="461"/>
    </row>
    <row r="10" spans="1:9" s="137" customFormat="1" ht="11.25" customHeight="1" x14ac:dyDescent="0.2">
      <c r="A10" s="134" t="s">
        <v>134</v>
      </c>
      <c r="B10" s="134" t="s">
        <v>134</v>
      </c>
      <c r="C10" s="349" t="s">
        <v>564</v>
      </c>
      <c r="D10" s="350" t="s">
        <v>548</v>
      </c>
      <c r="E10" s="464" t="s">
        <v>816</v>
      </c>
      <c r="F10" s="465" t="s">
        <v>816</v>
      </c>
      <c r="G10" s="129"/>
      <c r="H10" s="461"/>
      <c r="I10" s="461"/>
    </row>
    <row r="11" spans="1:9" s="137" customFormat="1" ht="11.25" customHeight="1" x14ac:dyDescent="0.2">
      <c r="A11" s="134" t="s">
        <v>68</v>
      </c>
      <c r="B11" s="134" t="s">
        <v>68</v>
      </c>
      <c r="C11" s="349" t="s">
        <v>564</v>
      </c>
      <c r="D11" s="350" t="s">
        <v>548</v>
      </c>
      <c r="E11" s="464" t="s">
        <v>816</v>
      </c>
      <c r="F11" s="465" t="s">
        <v>816</v>
      </c>
      <c r="G11" s="129"/>
      <c r="H11" s="461"/>
      <c r="I11" s="461"/>
    </row>
    <row r="12" spans="1:9" s="137" customFormat="1" ht="11.25" customHeight="1" x14ac:dyDescent="0.2">
      <c r="A12" s="111" t="s">
        <v>481</v>
      </c>
      <c r="B12" s="111" t="s">
        <v>786</v>
      </c>
      <c r="C12" s="349" t="s">
        <v>562</v>
      </c>
      <c r="D12" s="350" t="s">
        <v>548</v>
      </c>
      <c r="E12" s="464">
        <v>43</v>
      </c>
      <c r="F12" s="465">
        <v>43</v>
      </c>
      <c r="G12" s="129"/>
      <c r="H12" s="461"/>
      <c r="I12" s="461"/>
    </row>
    <row r="13" spans="1:9" s="137" customFormat="1" ht="11.25" customHeight="1" x14ac:dyDescent="0.2">
      <c r="A13" s="111" t="s">
        <v>482</v>
      </c>
      <c r="B13" s="111" t="s">
        <v>482</v>
      </c>
      <c r="C13" s="349" t="s">
        <v>564</v>
      </c>
      <c r="D13" s="350" t="s">
        <v>548</v>
      </c>
      <c r="E13" s="464" t="s">
        <v>816</v>
      </c>
      <c r="F13" s="465" t="s">
        <v>816</v>
      </c>
      <c r="G13" s="129"/>
      <c r="H13" s="461"/>
      <c r="I13" s="461"/>
    </row>
    <row r="14" spans="1:9" s="137" customFormat="1" ht="11.25" customHeight="1" x14ac:dyDescent="0.2">
      <c r="A14" s="111" t="s">
        <v>584</v>
      </c>
      <c r="B14" s="111" t="s">
        <v>584</v>
      </c>
      <c r="C14" s="349" t="s">
        <v>564</v>
      </c>
      <c r="D14" s="350" t="s">
        <v>548</v>
      </c>
      <c r="E14" s="464" t="s">
        <v>816</v>
      </c>
      <c r="F14" s="465" t="s">
        <v>816</v>
      </c>
      <c r="G14" s="129"/>
      <c r="H14" s="461"/>
      <c r="I14" s="461"/>
    </row>
    <row r="15" spans="1:9" s="137" customFormat="1" ht="11.25" customHeight="1" x14ac:dyDescent="0.2">
      <c r="A15" s="111" t="s">
        <v>69</v>
      </c>
      <c r="B15" s="111" t="s">
        <v>69</v>
      </c>
      <c r="C15" s="349" t="s">
        <v>564</v>
      </c>
      <c r="D15" s="350" t="s">
        <v>548</v>
      </c>
      <c r="E15" s="464" t="s">
        <v>816</v>
      </c>
      <c r="F15" s="465" t="s">
        <v>816</v>
      </c>
      <c r="G15" s="129"/>
      <c r="H15" s="461"/>
      <c r="I15" s="461"/>
    </row>
    <row r="16" spans="1:9" s="137" customFormat="1" ht="11.25" customHeight="1" x14ac:dyDescent="0.2">
      <c r="A16" s="111" t="s">
        <v>585</v>
      </c>
      <c r="B16" s="111" t="s">
        <v>585</v>
      </c>
      <c r="C16" s="349" t="s">
        <v>564</v>
      </c>
      <c r="D16" s="350" t="s">
        <v>548</v>
      </c>
      <c r="E16" s="464" t="s">
        <v>816</v>
      </c>
      <c r="F16" s="465" t="s">
        <v>816</v>
      </c>
      <c r="G16" s="129"/>
      <c r="H16" s="461"/>
      <c r="I16" s="461"/>
    </row>
    <row r="17" spans="1:9" s="137" customFormat="1" ht="11.25" customHeight="1" x14ac:dyDescent="0.2">
      <c r="A17" s="111" t="s">
        <v>964</v>
      </c>
      <c r="B17" s="111" t="s">
        <v>964</v>
      </c>
      <c r="C17" s="349" t="s">
        <v>564</v>
      </c>
      <c r="D17" s="350" t="s">
        <v>548</v>
      </c>
      <c r="E17" s="464" t="s">
        <v>816</v>
      </c>
      <c r="F17" s="465" t="s">
        <v>816</v>
      </c>
      <c r="G17" s="129"/>
      <c r="H17" s="461"/>
      <c r="I17" s="461"/>
    </row>
    <row r="18" spans="1:9" s="137" customFormat="1" ht="11.25" customHeight="1" x14ac:dyDescent="0.2">
      <c r="A18" s="111" t="s">
        <v>586</v>
      </c>
      <c r="B18" s="111" t="s">
        <v>787</v>
      </c>
      <c r="C18" s="349" t="s">
        <v>562</v>
      </c>
      <c r="D18" s="350" t="s">
        <v>563</v>
      </c>
      <c r="E18" s="464">
        <v>2250.3937370979761</v>
      </c>
      <c r="F18" s="465">
        <v>19659.439687287922</v>
      </c>
      <c r="G18" s="129"/>
      <c r="H18" s="461"/>
      <c r="I18" s="461"/>
    </row>
    <row r="19" spans="1:9" s="137" customFormat="1" ht="11.25" customHeight="1" x14ac:dyDescent="0.2">
      <c r="A19" s="111" t="s">
        <v>587</v>
      </c>
      <c r="B19" s="111" t="s">
        <v>587</v>
      </c>
      <c r="C19" s="349" t="s">
        <v>1024</v>
      </c>
      <c r="D19" s="350" t="s">
        <v>548</v>
      </c>
      <c r="E19" s="464" t="s">
        <v>816</v>
      </c>
      <c r="F19" s="465" t="s">
        <v>816</v>
      </c>
      <c r="G19" s="129"/>
      <c r="H19" s="461"/>
      <c r="I19" s="461"/>
    </row>
    <row r="20" spans="1:9" s="137" customFormat="1" ht="11.25" customHeight="1" x14ac:dyDescent="0.2">
      <c r="A20" s="111" t="s">
        <v>588</v>
      </c>
      <c r="B20" s="111" t="s">
        <v>588</v>
      </c>
      <c r="C20" s="349" t="s">
        <v>564</v>
      </c>
      <c r="D20" s="350" t="s">
        <v>548</v>
      </c>
      <c r="E20" s="464" t="s">
        <v>816</v>
      </c>
      <c r="F20" s="465" t="s">
        <v>816</v>
      </c>
      <c r="G20" s="129"/>
      <c r="H20" s="461"/>
      <c r="I20" s="461"/>
    </row>
    <row r="21" spans="1:9" s="137" customFormat="1" ht="11.25" customHeight="1" x14ac:dyDescent="0.2">
      <c r="A21" s="111" t="s">
        <v>589</v>
      </c>
      <c r="B21" s="111" t="s">
        <v>589</v>
      </c>
      <c r="C21" s="349" t="s">
        <v>564</v>
      </c>
      <c r="D21" s="350" t="s">
        <v>548</v>
      </c>
      <c r="E21" s="464" t="s">
        <v>816</v>
      </c>
      <c r="F21" s="465" t="s">
        <v>816</v>
      </c>
      <c r="G21" s="129"/>
      <c r="H21" s="461"/>
      <c r="I21" s="461"/>
    </row>
    <row r="22" spans="1:9" s="137" customFormat="1" ht="11.25" customHeight="1" x14ac:dyDescent="0.2">
      <c r="A22" s="111" t="s">
        <v>590</v>
      </c>
      <c r="B22" s="111" t="s">
        <v>590</v>
      </c>
      <c r="C22" s="349" t="s">
        <v>564</v>
      </c>
      <c r="D22" s="350" t="s">
        <v>548</v>
      </c>
      <c r="E22" s="464" t="s">
        <v>816</v>
      </c>
      <c r="F22" s="465" t="s">
        <v>816</v>
      </c>
      <c r="G22" s="129"/>
      <c r="H22" s="461"/>
      <c r="I22" s="461"/>
    </row>
    <row r="23" spans="1:9" s="137" customFormat="1" ht="11.25" customHeight="1" x14ac:dyDescent="0.2">
      <c r="A23" s="111" t="s">
        <v>591</v>
      </c>
      <c r="B23" s="111" t="s">
        <v>591</v>
      </c>
      <c r="C23" s="349" t="s">
        <v>564</v>
      </c>
      <c r="D23" s="350" t="s">
        <v>548</v>
      </c>
      <c r="E23" s="464" t="s">
        <v>816</v>
      </c>
      <c r="F23" s="465" t="s">
        <v>816</v>
      </c>
      <c r="G23" s="129"/>
      <c r="H23" s="461"/>
      <c r="I23" s="461"/>
    </row>
    <row r="24" spans="1:9" s="137" customFormat="1" ht="11.25" customHeight="1" x14ac:dyDescent="0.2">
      <c r="A24" s="111" t="s">
        <v>100</v>
      </c>
      <c r="B24" s="111" t="s">
        <v>100</v>
      </c>
      <c r="C24" s="349" t="s">
        <v>564</v>
      </c>
      <c r="D24" s="350" t="s">
        <v>548</v>
      </c>
      <c r="E24" s="464" t="s">
        <v>816</v>
      </c>
      <c r="F24" s="465" t="s">
        <v>816</v>
      </c>
      <c r="G24" s="129"/>
      <c r="H24" s="461"/>
      <c r="I24" s="461"/>
    </row>
    <row r="25" spans="1:9" s="137" customFormat="1" ht="11.25" customHeight="1" x14ac:dyDescent="0.2">
      <c r="A25" s="111" t="s">
        <v>195</v>
      </c>
      <c r="B25" s="111" t="s">
        <v>195</v>
      </c>
      <c r="C25" s="349" t="s">
        <v>562</v>
      </c>
      <c r="D25" s="350" t="s">
        <v>548</v>
      </c>
      <c r="E25" s="464" t="s">
        <v>1026</v>
      </c>
      <c r="F25" s="465" t="s">
        <v>1026</v>
      </c>
      <c r="G25" s="129"/>
      <c r="H25" s="461"/>
      <c r="I25" s="461"/>
    </row>
    <row r="26" spans="1:9" s="137" customFormat="1" ht="11.25" customHeight="1" x14ac:dyDescent="0.2">
      <c r="A26" s="111" t="s">
        <v>101</v>
      </c>
      <c r="B26" s="111" t="s">
        <v>101</v>
      </c>
      <c r="C26" s="349" t="s">
        <v>562</v>
      </c>
      <c r="D26" s="350" t="s">
        <v>563</v>
      </c>
      <c r="E26" s="464">
        <v>175.65607394552634</v>
      </c>
      <c r="F26" s="465">
        <v>1534.5314619881183</v>
      </c>
      <c r="G26" s="129"/>
      <c r="H26" s="461"/>
      <c r="I26" s="461"/>
    </row>
    <row r="27" spans="1:9" s="137" customFormat="1" ht="11.25" customHeight="1" x14ac:dyDescent="0.2">
      <c r="A27" s="67" t="s">
        <v>927</v>
      </c>
      <c r="B27" s="353" t="s">
        <v>927</v>
      </c>
      <c r="C27" s="349" t="s">
        <v>562</v>
      </c>
      <c r="D27" s="350" t="s">
        <v>563</v>
      </c>
      <c r="E27" s="464" t="s">
        <v>1026</v>
      </c>
      <c r="F27" s="465" t="s">
        <v>1026</v>
      </c>
      <c r="G27" s="129"/>
      <c r="H27" s="461"/>
      <c r="I27" s="461"/>
    </row>
    <row r="28" spans="1:9" s="137" customFormat="1" ht="11.25" customHeight="1" x14ac:dyDescent="0.2">
      <c r="A28" s="111" t="s">
        <v>102</v>
      </c>
      <c r="B28" s="111" t="s">
        <v>102</v>
      </c>
      <c r="C28" s="349" t="s">
        <v>564</v>
      </c>
      <c r="D28" s="350" t="s">
        <v>548</v>
      </c>
      <c r="E28" s="464" t="s">
        <v>816</v>
      </c>
      <c r="F28" s="465" t="s">
        <v>816</v>
      </c>
      <c r="G28" s="129"/>
      <c r="H28" s="461"/>
      <c r="I28" s="461"/>
    </row>
    <row r="29" spans="1:9" s="137" customFormat="1" ht="11.25" customHeight="1" x14ac:dyDescent="0.2">
      <c r="A29" s="111" t="s">
        <v>103</v>
      </c>
      <c r="B29" s="111" t="s">
        <v>103</v>
      </c>
      <c r="C29" s="349" t="s">
        <v>564</v>
      </c>
      <c r="D29" s="350" t="s">
        <v>548</v>
      </c>
      <c r="E29" s="464" t="s">
        <v>816</v>
      </c>
      <c r="F29" s="465" t="s">
        <v>816</v>
      </c>
      <c r="G29" s="129"/>
      <c r="H29" s="461"/>
      <c r="I29" s="461"/>
    </row>
    <row r="30" spans="1:9" s="137" customFormat="1" ht="11.25" customHeight="1" x14ac:dyDescent="0.2">
      <c r="A30" s="111" t="s">
        <v>104</v>
      </c>
      <c r="B30" s="111" t="s">
        <v>104</v>
      </c>
      <c r="C30" s="349" t="s">
        <v>562</v>
      </c>
      <c r="D30" s="350" t="s">
        <v>563</v>
      </c>
      <c r="E30" s="464">
        <v>114.99301190674856</v>
      </c>
      <c r="F30" s="465">
        <v>1004.5789520173556</v>
      </c>
      <c r="G30" s="129"/>
      <c r="H30" s="461"/>
      <c r="I30" s="461"/>
    </row>
    <row r="31" spans="1:9" s="137" customFormat="1" ht="11.25" customHeight="1" x14ac:dyDescent="0.2">
      <c r="A31" s="111" t="s">
        <v>105</v>
      </c>
      <c r="B31" s="111" t="s">
        <v>105</v>
      </c>
      <c r="C31" s="349" t="s">
        <v>1024</v>
      </c>
      <c r="D31" s="350" t="s">
        <v>548</v>
      </c>
      <c r="E31" s="464" t="s">
        <v>816</v>
      </c>
      <c r="F31" s="465" t="s">
        <v>816</v>
      </c>
      <c r="G31" s="129"/>
      <c r="H31" s="461"/>
      <c r="I31" s="461"/>
    </row>
    <row r="32" spans="1:9" s="137" customFormat="1" ht="11.25" customHeight="1" x14ac:dyDescent="0.2">
      <c r="A32" s="111" t="s">
        <v>106</v>
      </c>
      <c r="B32" s="111" t="s">
        <v>106</v>
      </c>
      <c r="C32" s="349" t="s">
        <v>562</v>
      </c>
      <c r="D32" s="350" t="s">
        <v>22</v>
      </c>
      <c r="E32" s="464">
        <v>406.594108187725</v>
      </c>
      <c r="F32" s="465">
        <v>3415.3905087768903</v>
      </c>
      <c r="G32" s="129"/>
      <c r="H32" s="461"/>
      <c r="I32" s="461"/>
    </row>
    <row r="33" spans="1:9" s="137" customFormat="1" ht="11.25" customHeight="1" x14ac:dyDescent="0.2">
      <c r="A33" s="111" t="s">
        <v>107</v>
      </c>
      <c r="B33" s="111" t="s">
        <v>107</v>
      </c>
      <c r="C33" s="349" t="s">
        <v>564</v>
      </c>
      <c r="D33" s="350" t="s">
        <v>548</v>
      </c>
      <c r="E33" s="464" t="s">
        <v>816</v>
      </c>
      <c r="F33" s="465" t="s">
        <v>816</v>
      </c>
      <c r="G33" s="129"/>
      <c r="H33" s="461"/>
      <c r="I33" s="461"/>
    </row>
    <row r="34" spans="1:9" s="137" customFormat="1" ht="11.25" customHeight="1" x14ac:dyDescent="0.2">
      <c r="A34" s="111" t="s">
        <v>108</v>
      </c>
      <c r="B34" s="111" t="s">
        <v>108</v>
      </c>
      <c r="C34" s="349" t="s">
        <v>562</v>
      </c>
      <c r="D34" s="350" t="s">
        <v>563</v>
      </c>
      <c r="E34" s="464">
        <v>109.78360683200988</v>
      </c>
      <c r="F34" s="465">
        <v>959.06958928443851</v>
      </c>
      <c r="G34" s="129"/>
      <c r="H34" s="461"/>
      <c r="I34" s="461"/>
    </row>
    <row r="35" spans="1:9" s="137" customFormat="1" ht="11.25" customHeight="1" x14ac:dyDescent="0.2">
      <c r="A35" s="111" t="s">
        <v>524</v>
      </c>
      <c r="B35" s="111" t="s">
        <v>524</v>
      </c>
      <c r="C35" s="349" t="s">
        <v>1024</v>
      </c>
      <c r="D35" s="350" t="s">
        <v>548</v>
      </c>
      <c r="E35" s="464" t="s">
        <v>816</v>
      </c>
      <c r="F35" s="465" t="s">
        <v>816</v>
      </c>
      <c r="G35" s="129"/>
      <c r="H35" s="461"/>
      <c r="I35" s="461"/>
    </row>
    <row r="36" spans="1:9" s="137" customFormat="1" ht="11.25" customHeight="1" x14ac:dyDescent="0.2">
      <c r="A36" s="111" t="s">
        <v>109</v>
      </c>
      <c r="B36" s="111" t="s">
        <v>109</v>
      </c>
      <c r="C36" s="349" t="s">
        <v>564</v>
      </c>
      <c r="D36" s="350" t="s">
        <v>548</v>
      </c>
      <c r="E36" s="464" t="s">
        <v>816</v>
      </c>
      <c r="F36" s="465" t="s">
        <v>816</v>
      </c>
      <c r="G36" s="129"/>
      <c r="H36" s="461"/>
      <c r="I36" s="461"/>
    </row>
    <row r="37" spans="1:9" s="137" customFormat="1" ht="11.25" customHeight="1" x14ac:dyDescent="0.2">
      <c r="A37" s="111" t="s">
        <v>110</v>
      </c>
      <c r="B37" s="111" t="s">
        <v>110</v>
      </c>
      <c r="C37" s="349" t="s">
        <v>562</v>
      </c>
      <c r="D37" s="350" t="s">
        <v>563</v>
      </c>
      <c r="E37" s="464">
        <v>12400.875594724155</v>
      </c>
      <c r="F37" s="465">
        <v>104167.35499568292</v>
      </c>
      <c r="G37" s="129"/>
      <c r="H37" s="461"/>
      <c r="I37" s="461"/>
    </row>
    <row r="38" spans="1:9" s="137" customFormat="1" ht="11.25" customHeight="1" x14ac:dyDescent="0.2">
      <c r="A38" s="111" t="s">
        <v>669</v>
      </c>
      <c r="B38" s="111" t="s">
        <v>669</v>
      </c>
      <c r="C38" s="349" t="s">
        <v>562</v>
      </c>
      <c r="D38" s="350" t="s">
        <v>22</v>
      </c>
      <c r="E38" s="464">
        <v>603988.68665359775</v>
      </c>
      <c r="F38" s="465">
        <v>5073504.9678902207</v>
      </c>
      <c r="G38" s="129"/>
      <c r="H38" s="461"/>
      <c r="I38" s="461"/>
    </row>
    <row r="39" spans="1:9" ht="11.25" customHeight="1" x14ac:dyDescent="0.2">
      <c r="A39" s="136" t="s">
        <v>111</v>
      </c>
      <c r="B39" s="136" t="s">
        <v>111</v>
      </c>
      <c r="C39" s="349" t="s">
        <v>562</v>
      </c>
      <c r="D39" s="350" t="s">
        <v>563</v>
      </c>
      <c r="E39" s="464">
        <v>108.3094022043858</v>
      </c>
      <c r="F39" s="465">
        <v>946.1909376575145</v>
      </c>
      <c r="H39" s="461"/>
      <c r="I39" s="461"/>
    </row>
    <row r="40" spans="1:9" ht="11.25" customHeight="1" x14ac:dyDescent="0.2">
      <c r="A40" s="111" t="s">
        <v>670</v>
      </c>
      <c r="B40" s="111" t="s">
        <v>670</v>
      </c>
      <c r="C40" s="349" t="s">
        <v>562</v>
      </c>
      <c r="D40" s="350" t="s">
        <v>22</v>
      </c>
      <c r="E40" s="464">
        <v>5216.5892543454502</v>
      </c>
      <c r="F40" s="465">
        <v>43819.349736501783</v>
      </c>
      <c r="H40" s="461"/>
      <c r="I40" s="461"/>
    </row>
    <row r="41" spans="1:9" ht="11.25" customHeight="1" x14ac:dyDescent="0.2">
      <c r="A41" s="111" t="s">
        <v>112</v>
      </c>
      <c r="B41" s="111" t="s">
        <v>112</v>
      </c>
      <c r="C41" s="349" t="s">
        <v>562</v>
      </c>
      <c r="D41" s="350" t="s">
        <v>563</v>
      </c>
      <c r="E41" s="464">
        <v>100405.44972413174</v>
      </c>
      <c r="F41" s="465">
        <v>843405.77768270671</v>
      </c>
      <c r="H41" s="461"/>
      <c r="I41" s="461"/>
    </row>
    <row r="42" spans="1:9" ht="11.25" customHeight="1" x14ac:dyDescent="0.2">
      <c r="A42" s="111" t="s">
        <v>522</v>
      </c>
      <c r="B42" s="111" t="s">
        <v>522</v>
      </c>
      <c r="C42" s="349" t="s">
        <v>564</v>
      </c>
      <c r="D42" s="350" t="s">
        <v>548</v>
      </c>
      <c r="E42" s="464" t="s">
        <v>816</v>
      </c>
      <c r="F42" s="465" t="s">
        <v>816</v>
      </c>
      <c r="H42" s="461"/>
      <c r="I42" s="461"/>
    </row>
    <row r="43" spans="1:9" ht="11.25" customHeight="1" x14ac:dyDescent="0.2">
      <c r="A43" s="111" t="s">
        <v>667</v>
      </c>
      <c r="B43" s="111" t="s">
        <v>667</v>
      </c>
      <c r="C43" s="349" t="s">
        <v>564</v>
      </c>
      <c r="D43" s="350" t="s">
        <v>548</v>
      </c>
      <c r="E43" s="464" t="s">
        <v>816</v>
      </c>
      <c r="F43" s="465" t="s">
        <v>816</v>
      </c>
      <c r="H43" s="461"/>
      <c r="I43" s="461"/>
    </row>
    <row r="44" spans="1:9" ht="11.25" customHeight="1" x14ac:dyDescent="0.2">
      <c r="A44" s="111" t="s">
        <v>668</v>
      </c>
      <c r="B44" s="111" t="s">
        <v>668</v>
      </c>
      <c r="C44" s="349" t="s">
        <v>564</v>
      </c>
      <c r="D44" s="350" t="s">
        <v>548</v>
      </c>
      <c r="E44" s="464" t="s">
        <v>816</v>
      </c>
      <c r="F44" s="465" t="s">
        <v>816</v>
      </c>
      <c r="H44" s="461"/>
      <c r="I44" s="461"/>
    </row>
    <row r="45" spans="1:9" ht="11.25" customHeight="1" x14ac:dyDescent="0.2">
      <c r="A45" s="111" t="s">
        <v>113</v>
      </c>
      <c r="B45" s="111" t="s">
        <v>113</v>
      </c>
      <c r="C45" s="349" t="s">
        <v>564</v>
      </c>
      <c r="D45" s="350" t="s">
        <v>548</v>
      </c>
      <c r="E45" s="464" t="s">
        <v>816</v>
      </c>
      <c r="F45" s="465" t="s">
        <v>816</v>
      </c>
      <c r="H45" s="461"/>
      <c r="I45" s="461"/>
    </row>
    <row r="46" spans="1:9" ht="11.25" customHeight="1" x14ac:dyDescent="0.2">
      <c r="A46" s="111" t="s">
        <v>114</v>
      </c>
      <c r="B46" s="111" t="s">
        <v>114</v>
      </c>
      <c r="C46" s="349" t="s">
        <v>564</v>
      </c>
      <c r="D46" s="350" t="s">
        <v>548</v>
      </c>
      <c r="E46" s="464" t="s">
        <v>816</v>
      </c>
      <c r="F46" s="465" t="s">
        <v>816</v>
      </c>
      <c r="H46" s="461"/>
      <c r="I46" s="461"/>
    </row>
    <row r="47" spans="1:9" ht="11.25" customHeight="1" x14ac:dyDescent="0.2">
      <c r="A47" s="111" t="s">
        <v>115</v>
      </c>
      <c r="B47" s="111" t="s">
        <v>115</v>
      </c>
      <c r="C47" s="349" t="s">
        <v>564</v>
      </c>
      <c r="D47" s="350" t="s">
        <v>548</v>
      </c>
      <c r="E47" s="464" t="s">
        <v>816</v>
      </c>
      <c r="F47" s="465" t="s">
        <v>816</v>
      </c>
      <c r="H47" s="461"/>
      <c r="I47" s="461"/>
    </row>
    <row r="48" spans="1:9" ht="11.25" customHeight="1" x14ac:dyDescent="0.2">
      <c r="A48" s="111" t="s">
        <v>116</v>
      </c>
      <c r="B48" s="111" t="s">
        <v>116</v>
      </c>
      <c r="C48" s="349" t="s">
        <v>562</v>
      </c>
      <c r="D48" s="350" t="s">
        <v>548</v>
      </c>
      <c r="E48" s="464" t="s">
        <v>1026</v>
      </c>
      <c r="F48" s="465" t="s">
        <v>1026</v>
      </c>
      <c r="H48" s="461"/>
      <c r="I48" s="461"/>
    </row>
    <row r="49" spans="1:9" ht="11.25" customHeight="1" x14ac:dyDescent="0.2">
      <c r="A49" s="134" t="s">
        <v>70</v>
      </c>
      <c r="B49" s="134" t="s">
        <v>70</v>
      </c>
      <c r="C49" s="349" t="s">
        <v>564</v>
      </c>
      <c r="D49" s="350" t="s">
        <v>548</v>
      </c>
      <c r="E49" s="464" t="s">
        <v>816</v>
      </c>
      <c r="F49" s="465" t="s">
        <v>816</v>
      </c>
      <c r="H49" s="461"/>
      <c r="I49" s="461"/>
    </row>
    <row r="50" spans="1:9" ht="11.25" customHeight="1" x14ac:dyDescent="0.2">
      <c r="A50" s="111" t="s">
        <v>71</v>
      </c>
      <c r="B50" s="111" t="s">
        <v>71</v>
      </c>
      <c r="C50" s="349" t="s">
        <v>564</v>
      </c>
      <c r="D50" s="350" t="s">
        <v>563</v>
      </c>
      <c r="E50" s="464" t="s">
        <v>816</v>
      </c>
      <c r="F50" s="465" t="s">
        <v>816</v>
      </c>
      <c r="H50" s="461"/>
      <c r="I50" s="461"/>
    </row>
    <row r="51" spans="1:9" ht="11.25" customHeight="1" x14ac:dyDescent="0.2">
      <c r="A51" s="111" t="s">
        <v>117</v>
      </c>
      <c r="B51" s="111" t="s">
        <v>117</v>
      </c>
      <c r="C51" s="349" t="s">
        <v>564</v>
      </c>
      <c r="D51" s="350" t="s">
        <v>548</v>
      </c>
      <c r="E51" s="464" t="s">
        <v>816</v>
      </c>
      <c r="F51" s="465" t="s">
        <v>816</v>
      </c>
      <c r="H51" s="461"/>
      <c r="I51" s="461"/>
    </row>
    <row r="52" spans="1:9" ht="11.25" customHeight="1" x14ac:dyDescent="0.2">
      <c r="A52" s="111" t="s">
        <v>311</v>
      </c>
      <c r="B52" s="111" t="s">
        <v>311</v>
      </c>
      <c r="C52" s="349" t="s">
        <v>562</v>
      </c>
      <c r="D52" s="350" t="s">
        <v>563</v>
      </c>
      <c r="E52" s="464" t="s">
        <v>1026</v>
      </c>
      <c r="F52" s="465" t="s">
        <v>1026</v>
      </c>
      <c r="H52" s="461"/>
      <c r="I52" s="461"/>
    </row>
    <row r="53" spans="1:9" ht="11.25" customHeight="1" x14ac:dyDescent="0.2">
      <c r="A53" s="111" t="s">
        <v>118</v>
      </c>
      <c r="B53" s="111" t="s">
        <v>118</v>
      </c>
      <c r="C53" s="349" t="s">
        <v>562</v>
      </c>
      <c r="D53" s="350" t="s">
        <v>548</v>
      </c>
      <c r="E53" s="464">
        <v>56415.281375870363</v>
      </c>
      <c r="F53" s="465">
        <v>473888.36355731112</v>
      </c>
      <c r="H53" s="461"/>
      <c r="I53" s="461"/>
    </row>
    <row r="54" spans="1:9" ht="11.25" customHeight="1" x14ac:dyDescent="0.2">
      <c r="A54" s="111" t="s">
        <v>431</v>
      </c>
      <c r="B54" s="111" t="s">
        <v>431</v>
      </c>
      <c r="C54" s="349" t="s">
        <v>562</v>
      </c>
      <c r="D54" s="350" t="s">
        <v>548</v>
      </c>
      <c r="E54" s="464">
        <v>18.617708877383702</v>
      </c>
      <c r="F54" s="465">
        <v>162.64430475282404</v>
      </c>
      <c r="H54" s="461"/>
      <c r="I54" s="461"/>
    </row>
    <row r="55" spans="1:9" ht="11.25" customHeight="1" x14ac:dyDescent="0.2">
      <c r="A55" s="111" t="s">
        <v>119</v>
      </c>
      <c r="B55" s="111" t="s">
        <v>119</v>
      </c>
      <c r="C55" s="349" t="s">
        <v>562</v>
      </c>
      <c r="D55" s="350" t="s">
        <v>563</v>
      </c>
      <c r="E55" s="464">
        <v>83377.443722530952</v>
      </c>
      <c r="F55" s="465">
        <v>156000</v>
      </c>
      <c r="H55" s="461"/>
      <c r="I55" s="461"/>
    </row>
    <row r="56" spans="1:9" ht="11.25" customHeight="1" x14ac:dyDescent="0.2">
      <c r="A56" s="111" t="s">
        <v>188</v>
      </c>
      <c r="B56" s="111" t="s">
        <v>188</v>
      </c>
      <c r="C56" s="349" t="s">
        <v>562</v>
      </c>
      <c r="D56" s="350" t="s">
        <v>563</v>
      </c>
      <c r="E56" s="464" t="s">
        <v>1026</v>
      </c>
      <c r="F56" s="465" t="s">
        <v>1026</v>
      </c>
      <c r="H56" s="461"/>
      <c r="I56" s="461"/>
    </row>
    <row r="57" spans="1:9" ht="11.25" customHeight="1" x14ac:dyDescent="0.2">
      <c r="A57" s="111" t="s">
        <v>189</v>
      </c>
      <c r="B57" s="111" t="s">
        <v>189</v>
      </c>
      <c r="C57" s="349" t="s">
        <v>562</v>
      </c>
      <c r="D57" s="350" t="s">
        <v>548</v>
      </c>
      <c r="E57" s="464">
        <v>449.85112140655059</v>
      </c>
      <c r="F57" s="465">
        <v>3929.8993966076268</v>
      </c>
      <c r="H57" s="461"/>
      <c r="I57" s="461"/>
    </row>
    <row r="58" spans="1:9" ht="11.25" customHeight="1" x14ac:dyDescent="0.2">
      <c r="A58" s="111" t="s">
        <v>190</v>
      </c>
      <c r="B58" s="111" t="s">
        <v>190</v>
      </c>
      <c r="C58" s="349" t="s">
        <v>564</v>
      </c>
      <c r="D58" s="350" t="s">
        <v>548</v>
      </c>
      <c r="E58" s="464" t="s">
        <v>816</v>
      </c>
      <c r="F58" s="465" t="s">
        <v>816</v>
      </c>
      <c r="H58" s="461"/>
      <c r="I58" s="461"/>
    </row>
    <row r="59" spans="1:9" ht="11.25" customHeight="1" x14ac:dyDescent="0.2">
      <c r="A59" s="111" t="s">
        <v>286</v>
      </c>
      <c r="B59" s="111" t="s">
        <v>286</v>
      </c>
      <c r="C59" s="349" t="s">
        <v>564</v>
      </c>
      <c r="D59" s="350" t="s">
        <v>548</v>
      </c>
      <c r="E59" s="464" t="s">
        <v>816</v>
      </c>
      <c r="F59" s="465" t="s">
        <v>816</v>
      </c>
      <c r="H59" s="461"/>
      <c r="I59" s="461"/>
    </row>
    <row r="60" spans="1:9" ht="11.25" customHeight="1" x14ac:dyDescent="0.2">
      <c r="A60" s="111" t="s">
        <v>287</v>
      </c>
      <c r="B60" s="111" t="s">
        <v>287</v>
      </c>
      <c r="C60" s="349" t="s">
        <v>1024</v>
      </c>
      <c r="D60" s="350" t="s">
        <v>548</v>
      </c>
      <c r="E60" s="464" t="s">
        <v>816</v>
      </c>
      <c r="F60" s="465" t="s">
        <v>816</v>
      </c>
      <c r="H60" s="461"/>
      <c r="I60" s="461"/>
    </row>
    <row r="61" spans="1:9" ht="11.25" customHeight="1" x14ac:dyDescent="0.2">
      <c r="A61" s="111" t="s">
        <v>288</v>
      </c>
      <c r="B61" s="111" t="s">
        <v>288</v>
      </c>
      <c r="C61" s="349" t="s">
        <v>564</v>
      </c>
      <c r="D61" s="350" t="s">
        <v>548</v>
      </c>
      <c r="E61" s="464" t="s">
        <v>816</v>
      </c>
      <c r="F61" s="465" t="s">
        <v>816</v>
      </c>
      <c r="H61" s="461"/>
      <c r="I61" s="461"/>
    </row>
    <row r="62" spans="1:9" ht="11.25" customHeight="1" x14ac:dyDescent="0.2">
      <c r="A62" s="111" t="s">
        <v>196</v>
      </c>
      <c r="B62" s="111" t="s">
        <v>196</v>
      </c>
      <c r="C62" s="349" t="s">
        <v>562</v>
      </c>
      <c r="D62" s="350" t="s">
        <v>563</v>
      </c>
      <c r="E62" s="464">
        <v>1093.4471780092338</v>
      </c>
      <c r="F62" s="465">
        <v>9552.3545470886675</v>
      </c>
      <c r="H62" s="461"/>
      <c r="I62" s="461"/>
    </row>
    <row r="63" spans="1:9" ht="11.25" customHeight="1" x14ac:dyDescent="0.2">
      <c r="A63" s="111" t="s">
        <v>197</v>
      </c>
      <c r="B63" s="111" t="s">
        <v>197</v>
      </c>
      <c r="C63" s="349" t="s">
        <v>562</v>
      </c>
      <c r="D63" s="350" t="s">
        <v>563</v>
      </c>
      <c r="E63" s="464">
        <v>182.45621075944572</v>
      </c>
      <c r="F63" s="465">
        <v>1593.9374571945182</v>
      </c>
      <c r="H63" s="461"/>
      <c r="I63" s="461"/>
    </row>
    <row r="64" spans="1:9" ht="11.25" customHeight="1" x14ac:dyDescent="0.2">
      <c r="A64" s="111" t="s">
        <v>243</v>
      </c>
      <c r="B64" s="111" t="s">
        <v>243</v>
      </c>
      <c r="C64" s="349" t="s">
        <v>562</v>
      </c>
      <c r="D64" s="350" t="s">
        <v>563</v>
      </c>
      <c r="E64" s="464">
        <v>6624.9382313275155</v>
      </c>
      <c r="F64" s="465">
        <v>55649.481143151133</v>
      </c>
      <c r="H64" s="461"/>
      <c r="I64" s="461"/>
    </row>
    <row r="65" spans="1:9" ht="11.25" customHeight="1" x14ac:dyDescent="0.2">
      <c r="A65" s="111" t="s">
        <v>244</v>
      </c>
      <c r="B65" s="111" t="s">
        <v>244</v>
      </c>
      <c r="C65" s="349" t="s">
        <v>562</v>
      </c>
      <c r="D65" s="350" t="s">
        <v>563</v>
      </c>
      <c r="E65" s="464">
        <v>1274.1487170213863</v>
      </c>
      <c r="F65" s="465">
        <v>10702.849222979647</v>
      </c>
      <c r="H65" s="461"/>
      <c r="I65" s="461"/>
    </row>
    <row r="66" spans="1:9" ht="11.25" customHeight="1" x14ac:dyDescent="0.2">
      <c r="A66" s="111" t="s">
        <v>191</v>
      </c>
      <c r="B66" s="111" t="s">
        <v>191</v>
      </c>
      <c r="C66" s="349" t="s">
        <v>562</v>
      </c>
      <c r="D66" s="350" t="s">
        <v>563</v>
      </c>
      <c r="E66" s="464">
        <v>6597.0401016888873</v>
      </c>
      <c r="F66" s="465">
        <v>55415.136854186654</v>
      </c>
      <c r="H66" s="461"/>
      <c r="I66" s="461"/>
    </row>
    <row r="67" spans="1:9" ht="11.25" customHeight="1" x14ac:dyDescent="0.2">
      <c r="A67" s="111" t="s">
        <v>805</v>
      </c>
      <c r="B67" s="111" t="s">
        <v>805</v>
      </c>
      <c r="C67" s="349" t="s">
        <v>564</v>
      </c>
      <c r="D67" s="350" t="s">
        <v>548</v>
      </c>
      <c r="E67" s="464" t="s">
        <v>816</v>
      </c>
      <c r="F67" s="465" t="s">
        <v>816</v>
      </c>
      <c r="H67" s="461"/>
      <c r="I67" s="461"/>
    </row>
    <row r="68" spans="1:9" ht="11.25" customHeight="1" x14ac:dyDescent="0.2">
      <c r="A68" s="111" t="s">
        <v>72</v>
      </c>
      <c r="B68" s="111" t="s">
        <v>72</v>
      </c>
      <c r="C68" s="349" t="s">
        <v>564</v>
      </c>
      <c r="D68" s="350" t="s">
        <v>548</v>
      </c>
      <c r="E68" s="464" t="s">
        <v>816</v>
      </c>
      <c r="F68" s="465" t="s">
        <v>816</v>
      </c>
      <c r="H68" s="461"/>
      <c r="I68" s="461"/>
    </row>
    <row r="69" spans="1:9" ht="11.25" customHeight="1" x14ac:dyDescent="0.2">
      <c r="A69" s="111" t="s">
        <v>806</v>
      </c>
      <c r="B69" s="111" t="s">
        <v>806</v>
      </c>
      <c r="C69" s="349" t="s">
        <v>562</v>
      </c>
      <c r="D69" s="350" t="s">
        <v>563</v>
      </c>
      <c r="E69" s="464">
        <v>906.38089810273414</v>
      </c>
      <c r="F69" s="465">
        <v>7918.143525825486</v>
      </c>
      <c r="H69" s="461"/>
      <c r="I69" s="461"/>
    </row>
    <row r="70" spans="1:9" ht="11.25" customHeight="1" x14ac:dyDescent="0.2">
      <c r="A70" s="111" t="s">
        <v>245</v>
      </c>
      <c r="B70" s="111" t="s">
        <v>245</v>
      </c>
      <c r="C70" s="349" t="s">
        <v>562</v>
      </c>
      <c r="D70" s="350" t="s">
        <v>563</v>
      </c>
      <c r="E70" s="464">
        <v>673.73911756880364</v>
      </c>
      <c r="F70" s="465">
        <v>5885.7849310810707</v>
      </c>
      <c r="H70" s="461"/>
      <c r="I70" s="461"/>
    </row>
    <row r="71" spans="1:9" ht="11.25" customHeight="1" x14ac:dyDescent="0.2">
      <c r="A71" s="111" t="s">
        <v>807</v>
      </c>
      <c r="B71" s="111" t="s">
        <v>807</v>
      </c>
      <c r="C71" s="349" t="s">
        <v>564</v>
      </c>
      <c r="D71" s="350" t="s">
        <v>548</v>
      </c>
      <c r="E71" s="464" t="s">
        <v>816</v>
      </c>
      <c r="F71" s="465" t="s">
        <v>816</v>
      </c>
      <c r="H71" s="461"/>
      <c r="I71" s="461"/>
    </row>
    <row r="72" spans="1:9" ht="11.25" customHeight="1" x14ac:dyDescent="0.2">
      <c r="A72" s="111" t="s">
        <v>808</v>
      </c>
      <c r="B72" s="111" t="s">
        <v>808</v>
      </c>
      <c r="C72" s="349" t="s">
        <v>564</v>
      </c>
      <c r="D72" s="350" t="s">
        <v>548</v>
      </c>
      <c r="E72" s="464" t="s">
        <v>816</v>
      </c>
      <c r="F72" s="465" t="s">
        <v>816</v>
      </c>
      <c r="H72" s="461"/>
      <c r="I72" s="461"/>
    </row>
    <row r="73" spans="1:9" ht="11.25" customHeight="1" x14ac:dyDescent="0.2">
      <c r="A73" s="111" t="s">
        <v>810</v>
      </c>
      <c r="B73" s="111" t="s">
        <v>788</v>
      </c>
      <c r="C73" s="349" t="s">
        <v>564</v>
      </c>
      <c r="D73" s="350" t="s">
        <v>548</v>
      </c>
      <c r="E73" s="464" t="s">
        <v>816</v>
      </c>
      <c r="F73" s="465" t="s">
        <v>816</v>
      </c>
      <c r="H73" s="461"/>
      <c r="I73" s="461"/>
    </row>
    <row r="74" spans="1:9" ht="11.25" customHeight="1" x14ac:dyDescent="0.2">
      <c r="A74" s="111" t="s">
        <v>809</v>
      </c>
      <c r="B74" s="111" t="s">
        <v>809</v>
      </c>
      <c r="C74" s="349" t="s">
        <v>564</v>
      </c>
      <c r="D74" s="350" t="s">
        <v>548</v>
      </c>
      <c r="E74" s="464" t="s">
        <v>816</v>
      </c>
      <c r="F74" s="465" t="s">
        <v>816</v>
      </c>
      <c r="H74" s="461"/>
      <c r="I74" s="461"/>
    </row>
    <row r="75" spans="1:9" ht="11.25" customHeight="1" x14ac:dyDescent="0.2">
      <c r="A75" s="134" t="s">
        <v>73</v>
      </c>
      <c r="B75" s="134" t="s">
        <v>73</v>
      </c>
      <c r="C75" s="349" t="s">
        <v>564</v>
      </c>
      <c r="D75" s="350" t="s">
        <v>548</v>
      </c>
      <c r="E75" s="464" t="s">
        <v>816</v>
      </c>
      <c r="F75" s="465" t="s">
        <v>816</v>
      </c>
      <c r="H75" s="461"/>
      <c r="I75" s="461"/>
    </row>
    <row r="76" spans="1:9" ht="11.25" customHeight="1" x14ac:dyDescent="0.2">
      <c r="A76" s="111" t="s">
        <v>246</v>
      </c>
      <c r="B76" s="111" t="s">
        <v>246</v>
      </c>
      <c r="C76" s="349" t="s">
        <v>564</v>
      </c>
      <c r="D76" s="350" t="s">
        <v>548</v>
      </c>
      <c r="E76" s="464" t="s">
        <v>816</v>
      </c>
      <c r="F76" s="465" t="s">
        <v>816</v>
      </c>
      <c r="H76" s="461"/>
      <c r="I76" s="461"/>
    </row>
    <row r="77" spans="1:9" ht="11.25" customHeight="1" x14ac:dyDescent="0.2">
      <c r="A77" s="134" t="s">
        <v>74</v>
      </c>
      <c r="B77" s="134" t="s">
        <v>74</v>
      </c>
      <c r="C77" s="349" t="s">
        <v>564</v>
      </c>
      <c r="D77" s="350" t="s">
        <v>548</v>
      </c>
      <c r="E77" s="464" t="s">
        <v>816</v>
      </c>
      <c r="F77" s="465" t="s">
        <v>816</v>
      </c>
      <c r="H77" s="461"/>
      <c r="I77" s="461"/>
    </row>
    <row r="78" spans="1:9" ht="11.25" customHeight="1" x14ac:dyDescent="0.2">
      <c r="A78" s="134" t="s">
        <v>75</v>
      </c>
      <c r="B78" s="134" t="s">
        <v>75</v>
      </c>
      <c r="C78" s="349" t="s">
        <v>564</v>
      </c>
      <c r="D78" s="350" t="s">
        <v>548</v>
      </c>
      <c r="E78" s="464" t="s">
        <v>816</v>
      </c>
      <c r="F78" s="465" t="s">
        <v>816</v>
      </c>
      <c r="H78" s="461"/>
      <c r="I78" s="461"/>
    </row>
    <row r="79" spans="1:9" ht="11.25" customHeight="1" x14ac:dyDescent="0.2">
      <c r="A79" s="111" t="s">
        <v>312</v>
      </c>
      <c r="B79" s="111" t="s">
        <v>312</v>
      </c>
      <c r="C79" s="349" t="s">
        <v>562</v>
      </c>
      <c r="D79" s="350" t="s">
        <v>563</v>
      </c>
      <c r="E79" s="464" t="s">
        <v>1026</v>
      </c>
      <c r="F79" s="465" t="s">
        <v>1026</v>
      </c>
      <c r="H79" s="461"/>
      <c r="I79" s="461"/>
    </row>
    <row r="80" spans="1:9" ht="11.25" customHeight="1" x14ac:dyDescent="0.2">
      <c r="A80" s="111" t="s">
        <v>506</v>
      </c>
      <c r="B80" s="111" t="s">
        <v>506</v>
      </c>
      <c r="C80" s="349" t="s">
        <v>1024</v>
      </c>
      <c r="D80" s="350" t="s">
        <v>548</v>
      </c>
      <c r="E80" s="464" t="s">
        <v>816</v>
      </c>
      <c r="F80" s="465" t="s">
        <v>816</v>
      </c>
      <c r="H80" s="461"/>
      <c r="I80" s="461"/>
    </row>
    <row r="81" spans="1:9" ht="11.25" customHeight="1" x14ac:dyDescent="0.2">
      <c r="A81" s="111" t="s">
        <v>76</v>
      </c>
      <c r="B81" s="111" t="s">
        <v>76</v>
      </c>
      <c r="C81" s="349" t="s">
        <v>564</v>
      </c>
      <c r="D81" s="350" t="s">
        <v>548</v>
      </c>
      <c r="E81" s="464" t="s">
        <v>816</v>
      </c>
      <c r="F81" s="465" t="s">
        <v>816</v>
      </c>
      <c r="H81" s="461"/>
      <c r="I81" s="461"/>
    </row>
    <row r="82" spans="1:9" ht="11.25" customHeight="1" x14ac:dyDescent="0.2">
      <c r="A82" s="111" t="s">
        <v>295</v>
      </c>
      <c r="B82" s="111" t="s">
        <v>295</v>
      </c>
      <c r="C82" s="349" t="s">
        <v>1024</v>
      </c>
      <c r="D82" s="350" t="s">
        <v>548</v>
      </c>
      <c r="E82" s="464" t="s">
        <v>816</v>
      </c>
      <c r="F82" s="465" t="s">
        <v>816</v>
      </c>
      <c r="H82" s="461"/>
      <c r="I82" s="461"/>
    </row>
    <row r="83" spans="1:9" ht="11.25" customHeight="1" x14ac:dyDescent="0.2">
      <c r="A83" s="111" t="s">
        <v>264</v>
      </c>
      <c r="B83" s="111" t="s">
        <v>264</v>
      </c>
      <c r="C83" s="349" t="s">
        <v>564</v>
      </c>
      <c r="D83" s="350" t="s">
        <v>548</v>
      </c>
      <c r="E83" s="464" t="s">
        <v>816</v>
      </c>
      <c r="F83" s="465" t="s">
        <v>816</v>
      </c>
      <c r="H83" s="461"/>
      <c r="I83" s="461"/>
    </row>
    <row r="84" spans="1:9" ht="11.25" customHeight="1" x14ac:dyDescent="0.2">
      <c r="A84" s="111" t="s">
        <v>27</v>
      </c>
      <c r="B84" s="111" t="s">
        <v>27</v>
      </c>
      <c r="C84" s="349" t="s">
        <v>562</v>
      </c>
      <c r="D84" s="350" t="s">
        <v>563</v>
      </c>
      <c r="E84" s="464" t="s">
        <v>1026</v>
      </c>
      <c r="F84" s="465" t="s">
        <v>1026</v>
      </c>
      <c r="H84" s="461"/>
      <c r="I84" s="461"/>
    </row>
    <row r="85" spans="1:9" ht="11.25" customHeight="1" x14ac:dyDescent="0.2">
      <c r="A85" s="111" t="s">
        <v>265</v>
      </c>
      <c r="B85" s="111" t="s">
        <v>789</v>
      </c>
      <c r="C85" s="349" t="s">
        <v>562</v>
      </c>
      <c r="D85" s="350" t="s">
        <v>563</v>
      </c>
      <c r="E85" s="464">
        <v>75701.315782304358</v>
      </c>
      <c r="F85" s="465">
        <v>169000</v>
      </c>
      <c r="H85" s="461"/>
      <c r="I85" s="461"/>
    </row>
    <row r="86" spans="1:9" ht="11.25" customHeight="1" x14ac:dyDescent="0.2">
      <c r="A86" s="111" t="s">
        <v>266</v>
      </c>
      <c r="B86" s="111" t="s">
        <v>266</v>
      </c>
      <c r="C86" s="349" t="s">
        <v>564</v>
      </c>
      <c r="D86" s="350" t="s">
        <v>548</v>
      </c>
      <c r="E86" s="464" t="s">
        <v>816</v>
      </c>
      <c r="F86" s="465" t="s">
        <v>816</v>
      </c>
      <c r="H86" s="461"/>
      <c r="I86" s="461"/>
    </row>
    <row r="87" spans="1:9" ht="11.25" customHeight="1" x14ac:dyDescent="0.2">
      <c r="A87" s="111" t="s">
        <v>267</v>
      </c>
      <c r="B87" s="111" t="s">
        <v>790</v>
      </c>
      <c r="C87" s="349" t="s">
        <v>562</v>
      </c>
      <c r="D87" s="350" t="s">
        <v>548</v>
      </c>
      <c r="E87" s="464">
        <v>1690</v>
      </c>
      <c r="F87" s="465">
        <v>1690</v>
      </c>
      <c r="H87" s="461"/>
      <c r="I87" s="461"/>
    </row>
    <row r="88" spans="1:9" ht="11.25" customHeight="1" x14ac:dyDescent="0.2">
      <c r="A88" s="111" t="s">
        <v>77</v>
      </c>
      <c r="B88" s="111" t="s">
        <v>77</v>
      </c>
      <c r="C88" s="349" t="s">
        <v>564</v>
      </c>
      <c r="D88" s="350" t="s">
        <v>548</v>
      </c>
      <c r="E88" s="464" t="s">
        <v>816</v>
      </c>
      <c r="F88" s="465" t="s">
        <v>816</v>
      </c>
      <c r="H88" s="461"/>
      <c r="I88" s="461"/>
    </row>
    <row r="89" spans="1:9" ht="11.25" customHeight="1" x14ac:dyDescent="0.2">
      <c r="A89" s="111" t="s">
        <v>268</v>
      </c>
      <c r="B89" s="111" t="s">
        <v>268</v>
      </c>
      <c r="C89" s="349" t="s">
        <v>1024</v>
      </c>
      <c r="D89" s="350" t="s">
        <v>548</v>
      </c>
      <c r="E89" s="464" t="s">
        <v>816</v>
      </c>
      <c r="F89" s="465" t="s">
        <v>816</v>
      </c>
      <c r="H89" s="461"/>
      <c r="I89" s="461"/>
    </row>
    <row r="90" spans="1:9" ht="11.25" customHeight="1" x14ac:dyDescent="0.2">
      <c r="A90" s="111" t="s">
        <v>269</v>
      </c>
      <c r="B90" s="111" t="s">
        <v>269</v>
      </c>
      <c r="C90" s="349" t="s">
        <v>1024</v>
      </c>
      <c r="D90" s="350" t="s">
        <v>548</v>
      </c>
      <c r="E90" s="464" t="s">
        <v>816</v>
      </c>
      <c r="F90" s="465" t="s">
        <v>816</v>
      </c>
      <c r="H90" s="461"/>
      <c r="I90" s="461"/>
    </row>
    <row r="91" spans="1:9" ht="11.25" customHeight="1" x14ac:dyDescent="0.2">
      <c r="A91" s="111" t="s">
        <v>296</v>
      </c>
      <c r="B91" s="111" t="s">
        <v>296</v>
      </c>
      <c r="C91" s="349" t="s">
        <v>1024</v>
      </c>
      <c r="D91" s="350" t="s">
        <v>548</v>
      </c>
      <c r="E91" s="464" t="s">
        <v>816</v>
      </c>
      <c r="F91" s="465" t="s">
        <v>816</v>
      </c>
      <c r="H91" s="461"/>
      <c r="I91" s="461"/>
    </row>
    <row r="92" spans="1:9" ht="11.25" customHeight="1" x14ac:dyDescent="0.2">
      <c r="A92" s="111" t="s">
        <v>270</v>
      </c>
      <c r="B92" s="111" t="s">
        <v>270</v>
      </c>
      <c r="C92" s="349" t="s">
        <v>1024</v>
      </c>
      <c r="D92" s="350" t="s">
        <v>548</v>
      </c>
      <c r="E92" s="464" t="s">
        <v>816</v>
      </c>
      <c r="F92" s="465" t="s">
        <v>816</v>
      </c>
      <c r="H92" s="461"/>
      <c r="I92" s="461"/>
    </row>
    <row r="93" spans="1:9" ht="11.25" customHeight="1" x14ac:dyDescent="0.2">
      <c r="A93" s="111" t="s">
        <v>289</v>
      </c>
      <c r="B93" s="111" t="s">
        <v>289</v>
      </c>
      <c r="C93" s="349" t="s">
        <v>564</v>
      </c>
      <c r="D93" s="350" t="s">
        <v>548</v>
      </c>
      <c r="E93" s="464" t="s">
        <v>816</v>
      </c>
      <c r="F93" s="465" t="s">
        <v>816</v>
      </c>
      <c r="H93" s="461"/>
      <c r="I93" s="461"/>
    </row>
    <row r="94" spans="1:9" ht="11.25" customHeight="1" x14ac:dyDescent="0.2">
      <c r="A94" s="111" t="s">
        <v>271</v>
      </c>
      <c r="B94" s="111" t="s">
        <v>271</v>
      </c>
      <c r="C94" s="349" t="s">
        <v>1024</v>
      </c>
      <c r="D94" s="350" t="s">
        <v>548</v>
      </c>
      <c r="E94" s="464" t="s">
        <v>816</v>
      </c>
      <c r="F94" s="465" t="s">
        <v>816</v>
      </c>
      <c r="H94" s="461"/>
      <c r="I94" s="461"/>
    </row>
    <row r="95" spans="1:9" ht="11.25" customHeight="1" x14ac:dyDescent="0.2">
      <c r="A95" s="111" t="s">
        <v>78</v>
      </c>
      <c r="B95" s="111" t="s">
        <v>78</v>
      </c>
      <c r="C95" s="349" t="s">
        <v>564</v>
      </c>
      <c r="D95" s="350" t="s">
        <v>548</v>
      </c>
      <c r="E95" s="464" t="s">
        <v>816</v>
      </c>
      <c r="F95" s="465" t="s">
        <v>816</v>
      </c>
      <c r="H95" s="461"/>
      <c r="I95" s="461"/>
    </row>
    <row r="96" spans="1:9" ht="11.25" customHeight="1" x14ac:dyDescent="0.2">
      <c r="A96" s="111" t="s">
        <v>272</v>
      </c>
      <c r="B96" s="111" t="s">
        <v>272</v>
      </c>
      <c r="C96" s="349" t="s">
        <v>564</v>
      </c>
      <c r="D96" s="350" t="s">
        <v>548</v>
      </c>
      <c r="E96" s="464" t="s">
        <v>816</v>
      </c>
      <c r="F96" s="465" t="s">
        <v>816</v>
      </c>
      <c r="H96" s="461"/>
      <c r="I96" s="461"/>
    </row>
    <row r="97" spans="1:9" ht="11.25" customHeight="1" x14ac:dyDescent="0.2">
      <c r="A97" s="111" t="s">
        <v>79</v>
      </c>
      <c r="B97" s="111" t="s">
        <v>79</v>
      </c>
      <c r="C97" s="349" t="s">
        <v>564</v>
      </c>
      <c r="D97" s="350" t="s">
        <v>563</v>
      </c>
      <c r="E97" s="464" t="s">
        <v>816</v>
      </c>
      <c r="F97" s="465" t="s">
        <v>816</v>
      </c>
      <c r="H97" s="461"/>
      <c r="I97" s="461"/>
    </row>
    <row r="98" spans="1:9" ht="11.25" customHeight="1" x14ac:dyDescent="0.2">
      <c r="A98" s="111" t="s">
        <v>273</v>
      </c>
      <c r="B98" s="111" t="s">
        <v>273</v>
      </c>
      <c r="C98" s="349" t="s">
        <v>564</v>
      </c>
      <c r="D98" s="350" t="s">
        <v>548</v>
      </c>
      <c r="E98" s="464" t="s">
        <v>816</v>
      </c>
      <c r="F98" s="465" t="s">
        <v>816</v>
      </c>
      <c r="H98" s="461"/>
      <c r="I98" s="461"/>
    </row>
    <row r="99" spans="1:9" ht="11.25" customHeight="1" x14ac:dyDescent="0.2">
      <c r="A99" s="111" t="s">
        <v>274</v>
      </c>
      <c r="B99" s="111" t="s">
        <v>274</v>
      </c>
      <c r="C99" s="349" t="s">
        <v>564</v>
      </c>
      <c r="D99" s="350" t="s">
        <v>548</v>
      </c>
      <c r="E99" s="464" t="s">
        <v>816</v>
      </c>
      <c r="F99" s="465" t="s">
        <v>816</v>
      </c>
      <c r="H99" s="461"/>
      <c r="I99" s="461"/>
    </row>
    <row r="100" spans="1:9" ht="11.25" customHeight="1" x14ac:dyDescent="0.2">
      <c r="A100" s="111" t="s">
        <v>275</v>
      </c>
      <c r="B100" s="111" t="s">
        <v>275</v>
      </c>
      <c r="C100" s="349" t="s">
        <v>564</v>
      </c>
      <c r="D100" s="350" t="s">
        <v>548</v>
      </c>
      <c r="E100" s="464" t="s">
        <v>816</v>
      </c>
      <c r="F100" s="465" t="s">
        <v>816</v>
      </c>
      <c r="H100" s="461"/>
      <c r="I100" s="461"/>
    </row>
    <row r="101" spans="1:9" ht="11.25" customHeight="1" x14ac:dyDescent="0.2">
      <c r="A101" s="111" t="s">
        <v>277</v>
      </c>
      <c r="B101" s="111" t="s">
        <v>141</v>
      </c>
      <c r="C101" s="349" t="s">
        <v>562</v>
      </c>
      <c r="D101" s="350" t="s">
        <v>563</v>
      </c>
      <c r="E101" s="464">
        <v>223000000</v>
      </c>
      <c r="F101" s="465">
        <v>223000000</v>
      </c>
      <c r="H101" s="461"/>
      <c r="I101" s="461"/>
    </row>
    <row r="102" spans="1:9" ht="11.25" customHeight="1" x14ac:dyDescent="0.2">
      <c r="A102" s="111" t="s">
        <v>278</v>
      </c>
      <c r="B102" s="111" t="s">
        <v>140</v>
      </c>
      <c r="C102" s="349" t="s">
        <v>562</v>
      </c>
      <c r="D102" s="350" t="s">
        <v>563</v>
      </c>
      <c r="E102" s="464">
        <v>19000000</v>
      </c>
      <c r="F102" s="465">
        <v>19000000</v>
      </c>
      <c r="H102" s="461"/>
      <c r="I102" s="461"/>
    </row>
    <row r="103" spans="1:9" ht="11.25" customHeight="1" x14ac:dyDescent="0.2">
      <c r="A103" s="111" t="s">
        <v>279</v>
      </c>
      <c r="B103" s="111" t="s">
        <v>279</v>
      </c>
      <c r="C103" s="349" t="s">
        <v>564</v>
      </c>
      <c r="D103" s="350" t="s">
        <v>548</v>
      </c>
      <c r="E103" s="464" t="s">
        <v>816</v>
      </c>
      <c r="F103" s="465" t="s">
        <v>816</v>
      </c>
      <c r="H103" s="461"/>
      <c r="I103" s="461"/>
    </row>
    <row r="104" spans="1:9" ht="11.25" customHeight="1" x14ac:dyDescent="0.2">
      <c r="A104" s="111" t="s">
        <v>280</v>
      </c>
      <c r="B104" s="111" t="s">
        <v>280</v>
      </c>
      <c r="C104" s="349" t="s">
        <v>562</v>
      </c>
      <c r="D104" s="350" t="s">
        <v>563</v>
      </c>
      <c r="E104" s="464">
        <v>31043.943756596891</v>
      </c>
      <c r="F104" s="465">
        <v>271199.89265763049</v>
      </c>
      <c r="H104" s="461"/>
      <c r="I104" s="461"/>
    </row>
    <row r="105" spans="1:9" ht="11.25" customHeight="1" x14ac:dyDescent="0.2">
      <c r="A105" s="111" t="s">
        <v>276</v>
      </c>
      <c r="B105" s="111" t="s">
        <v>276</v>
      </c>
      <c r="C105" s="349" t="s">
        <v>562</v>
      </c>
      <c r="D105" s="350" t="s">
        <v>563</v>
      </c>
      <c r="E105" s="464">
        <v>76060.351513941452</v>
      </c>
      <c r="F105" s="465">
        <v>788593.72449654515</v>
      </c>
      <c r="H105" s="461"/>
      <c r="I105" s="461"/>
    </row>
    <row r="106" spans="1:9" ht="11.25" customHeight="1" x14ac:dyDescent="0.2">
      <c r="A106" s="111" t="s">
        <v>502</v>
      </c>
      <c r="B106" s="111" t="s">
        <v>504</v>
      </c>
      <c r="C106" s="349" t="s">
        <v>562</v>
      </c>
      <c r="D106" s="350" t="s">
        <v>548</v>
      </c>
      <c r="E106" s="464">
        <v>25800</v>
      </c>
      <c r="F106" s="465">
        <v>25800</v>
      </c>
      <c r="H106" s="461"/>
      <c r="I106" s="461"/>
    </row>
    <row r="107" spans="1:9" ht="11.25" customHeight="1" x14ac:dyDescent="0.2">
      <c r="A107" s="111" t="s">
        <v>503</v>
      </c>
      <c r="B107" s="111" t="s">
        <v>505</v>
      </c>
      <c r="C107" s="349" t="s">
        <v>562</v>
      </c>
      <c r="D107" s="350" t="s">
        <v>548</v>
      </c>
      <c r="E107" s="464">
        <v>24600</v>
      </c>
      <c r="F107" s="465">
        <v>24600</v>
      </c>
      <c r="H107" s="461"/>
      <c r="I107" s="461"/>
    </row>
    <row r="108" spans="1:9" ht="11.25" customHeight="1" x14ac:dyDescent="0.2">
      <c r="A108" s="111" t="s">
        <v>409</v>
      </c>
      <c r="B108" s="111" t="s">
        <v>409</v>
      </c>
      <c r="C108" s="349" t="s">
        <v>564</v>
      </c>
      <c r="D108" s="350" t="s">
        <v>548</v>
      </c>
      <c r="E108" s="464" t="s">
        <v>816</v>
      </c>
      <c r="F108" s="465" t="s">
        <v>816</v>
      </c>
      <c r="H108" s="461"/>
      <c r="I108" s="461"/>
    </row>
    <row r="109" spans="1:9" ht="11.25" customHeight="1" x14ac:dyDescent="0.2">
      <c r="A109" s="111" t="s">
        <v>410</v>
      </c>
      <c r="B109" s="111" t="s">
        <v>791</v>
      </c>
      <c r="C109" s="349" t="s">
        <v>562</v>
      </c>
      <c r="D109" s="350" t="s">
        <v>548</v>
      </c>
      <c r="E109" s="464">
        <v>28777.562790660297</v>
      </c>
      <c r="F109" s="465">
        <v>31000</v>
      </c>
      <c r="H109" s="461"/>
      <c r="I109" s="461"/>
    </row>
    <row r="110" spans="1:9" ht="11.25" customHeight="1" x14ac:dyDescent="0.2">
      <c r="A110" s="111" t="s">
        <v>703</v>
      </c>
      <c r="B110" s="111" t="s">
        <v>703</v>
      </c>
      <c r="C110" s="349" t="s">
        <v>564</v>
      </c>
      <c r="D110" s="350" t="s">
        <v>548</v>
      </c>
      <c r="E110" s="464" t="s">
        <v>816</v>
      </c>
      <c r="F110" s="465" t="s">
        <v>816</v>
      </c>
      <c r="H110" s="461"/>
      <c r="I110" s="461"/>
    </row>
    <row r="111" spans="1:9" ht="11.25" customHeight="1" x14ac:dyDescent="0.2">
      <c r="A111" s="134" t="s">
        <v>80</v>
      </c>
      <c r="B111" s="134" t="s">
        <v>80</v>
      </c>
      <c r="C111" s="349" t="s">
        <v>562</v>
      </c>
      <c r="D111" s="350" t="s">
        <v>563</v>
      </c>
      <c r="E111" s="464" t="s">
        <v>1026</v>
      </c>
      <c r="F111" s="465" t="s">
        <v>1026</v>
      </c>
      <c r="H111" s="461"/>
      <c r="I111" s="461"/>
    </row>
    <row r="112" spans="1:9" ht="11.25" customHeight="1" x14ac:dyDescent="0.2">
      <c r="A112" s="134" t="s">
        <v>81</v>
      </c>
      <c r="B112" s="134" t="s">
        <v>81</v>
      </c>
      <c r="C112" s="349" t="s">
        <v>564</v>
      </c>
      <c r="D112" s="350" t="s">
        <v>563</v>
      </c>
      <c r="E112" s="464" t="s">
        <v>816</v>
      </c>
      <c r="F112" s="465" t="s">
        <v>816</v>
      </c>
      <c r="H112" s="461"/>
      <c r="I112" s="461"/>
    </row>
    <row r="113" spans="1:9" ht="11.25" customHeight="1" x14ac:dyDescent="0.2">
      <c r="A113" s="134" t="s">
        <v>82</v>
      </c>
      <c r="B113" s="134" t="s">
        <v>82</v>
      </c>
      <c r="C113" s="349" t="s">
        <v>562</v>
      </c>
      <c r="D113" s="350" t="s">
        <v>548</v>
      </c>
      <c r="E113" s="464" t="s">
        <v>1026</v>
      </c>
      <c r="F113" s="465" t="s">
        <v>1026</v>
      </c>
      <c r="H113" s="461"/>
      <c r="I113" s="461"/>
    </row>
    <row r="114" spans="1:9" ht="11.25" customHeight="1" x14ac:dyDescent="0.2">
      <c r="A114" s="134" t="s">
        <v>83</v>
      </c>
      <c r="B114" s="134" t="s">
        <v>83</v>
      </c>
      <c r="C114" s="349" t="s">
        <v>564</v>
      </c>
      <c r="D114" s="350" t="s">
        <v>548</v>
      </c>
      <c r="E114" s="464" t="s">
        <v>816</v>
      </c>
      <c r="F114" s="465" t="s">
        <v>816</v>
      </c>
      <c r="H114" s="461"/>
      <c r="I114" s="461"/>
    </row>
    <row r="115" spans="1:9" ht="11.25" customHeight="1" x14ac:dyDescent="0.2">
      <c r="A115" s="134" t="s">
        <v>84</v>
      </c>
      <c r="B115" s="134" t="s">
        <v>84</v>
      </c>
      <c r="C115" s="349" t="s">
        <v>564</v>
      </c>
      <c r="D115" s="350" t="s">
        <v>548</v>
      </c>
      <c r="E115" s="464" t="s">
        <v>816</v>
      </c>
      <c r="F115" s="465" t="s">
        <v>816</v>
      </c>
      <c r="H115" s="461"/>
      <c r="I115" s="461"/>
    </row>
    <row r="116" spans="1:9" ht="11.25" customHeight="1" x14ac:dyDescent="0.2">
      <c r="A116" s="111" t="s">
        <v>411</v>
      </c>
      <c r="B116" s="111" t="s">
        <v>411</v>
      </c>
      <c r="C116" s="349" t="s">
        <v>564</v>
      </c>
      <c r="D116" s="350" t="s">
        <v>548</v>
      </c>
      <c r="E116" s="464" t="s">
        <v>816</v>
      </c>
      <c r="F116" s="465" t="s">
        <v>816</v>
      </c>
      <c r="H116" s="461"/>
      <c r="I116" s="461"/>
    </row>
    <row r="117" spans="1:9" ht="11.25" customHeight="1" x14ac:dyDescent="0.2">
      <c r="A117" s="134" t="s">
        <v>85</v>
      </c>
      <c r="B117" s="134" t="s">
        <v>85</v>
      </c>
      <c r="C117" s="349" t="s">
        <v>564</v>
      </c>
      <c r="D117" s="350" t="s">
        <v>548</v>
      </c>
      <c r="E117" s="464" t="s">
        <v>816</v>
      </c>
      <c r="F117" s="465" t="s">
        <v>816</v>
      </c>
      <c r="H117" s="461"/>
      <c r="I117" s="461"/>
    </row>
    <row r="118" spans="1:9" ht="11.25" customHeight="1" x14ac:dyDescent="0.2">
      <c r="A118" s="111" t="s">
        <v>193</v>
      </c>
      <c r="B118" s="111" t="s">
        <v>193</v>
      </c>
      <c r="C118" s="349" t="s">
        <v>564</v>
      </c>
      <c r="D118" s="350" t="s">
        <v>548</v>
      </c>
      <c r="E118" s="464" t="s">
        <v>816</v>
      </c>
      <c r="F118" s="465" t="s">
        <v>816</v>
      </c>
      <c r="H118" s="461"/>
      <c r="I118" s="461"/>
    </row>
    <row r="119" spans="1:9" ht="11.25" customHeight="1" x14ac:dyDescent="0.2">
      <c r="A119" s="111" t="s">
        <v>412</v>
      </c>
      <c r="B119" s="111" t="s">
        <v>412</v>
      </c>
      <c r="C119" s="349" t="s">
        <v>562</v>
      </c>
      <c r="D119" s="350" t="s">
        <v>548</v>
      </c>
      <c r="E119" s="464" t="s">
        <v>1026</v>
      </c>
      <c r="F119" s="465" t="s">
        <v>1026</v>
      </c>
      <c r="H119" s="461"/>
      <c r="I119" s="461"/>
    </row>
    <row r="120" spans="1:9" ht="11.25" customHeight="1" x14ac:dyDescent="0.2">
      <c r="A120" s="111" t="s">
        <v>413</v>
      </c>
      <c r="B120" s="111" t="s">
        <v>413</v>
      </c>
      <c r="C120" s="349" t="s">
        <v>564</v>
      </c>
      <c r="D120" s="350" t="s">
        <v>548</v>
      </c>
      <c r="E120" s="464" t="s">
        <v>816</v>
      </c>
      <c r="F120" s="465" t="s">
        <v>816</v>
      </c>
      <c r="H120" s="461"/>
      <c r="I120" s="461"/>
    </row>
    <row r="121" spans="1:9" ht="11.25" customHeight="1" x14ac:dyDescent="0.2">
      <c r="A121" s="111" t="s">
        <v>290</v>
      </c>
      <c r="B121" s="111" t="s">
        <v>290</v>
      </c>
      <c r="C121" s="349" t="s">
        <v>1024</v>
      </c>
      <c r="D121" s="350" t="s">
        <v>548</v>
      </c>
      <c r="E121" s="464" t="s">
        <v>816</v>
      </c>
      <c r="F121" s="465" t="s">
        <v>816</v>
      </c>
      <c r="H121" s="461"/>
      <c r="I121" s="461"/>
    </row>
    <row r="122" spans="1:9" ht="11.25" customHeight="1" x14ac:dyDescent="0.2">
      <c r="A122" s="111" t="s">
        <v>86</v>
      </c>
      <c r="B122" s="111" t="s">
        <v>86</v>
      </c>
      <c r="C122" s="349" t="s">
        <v>564</v>
      </c>
      <c r="D122" s="350" t="s">
        <v>563</v>
      </c>
      <c r="E122" s="464" t="s">
        <v>816</v>
      </c>
      <c r="F122" s="465" t="s">
        <v>816</v>
      </c>
      <c r="H122" s="461"/>
      <c r="I122" s="461"/>
    </row>
    <row r="123" spans="1:9" ht="11.25" customHeight="1" x14ac:dyDescent="0.2">
      <c r="A123" s="111" t="s">
        <v>414</v>
      </c>
      <c r="B123" s="111" t="s">
        <v>792</v>
      </c>
      <c r="C123" s="349" t="s">
        <v>562</v>
      </c>
      <c r="D123" s="350" t="s">
        <v>548</v>
      </c>
      <c r="E123" s="464">
        <v>135</v>
      </c>
      <c r="F123" s="465">
        <v>135</v>
      </c>
      <c r="H123" s="461"/>
      <c r="I123" s="461"/>
    </row>
    <row r="124" spans="1:9" ht="11.25" customHeight="1" x14ac:dyDescent="0.2">
      <c r="A124" s="111" t="s">
        <v>415</v>
      </c>
      <c r="B124" s="111" t="s">
        <v>415</v>
      </c>
      <c r="C124" s="349" t="s">
        <v>564</v>
      </c>
      <c r="D124" s="350" t="s">
        <v>548</v>
      </c>
      <c r="E124" s="464" t="s">
        <v>816</v>
      </c>
      <c r="F124" s="465" t="s">
        <v>816</v>
      </c>
      <c r="H124" s="461"/>
      <c r="I124" s="461"/>
    </row>
    <row r="125" spans="1:9" ht="11.25" customHeight="1" x14ac:dyDescent="0.2">
      <c r="A125" s="111" t="s">
        <v>704</v>
      </c>
      <c r="B125" s="111" t="s">
        <v>704</v>
      </c>
      <c r="C125" s="349" t="s">
        <v>564</v>
      </c>
      <c r="D125" s="350" t="s">
        <v>548</v>
      </c>
      <c r="E125" s="464" t="s">
        <v>816</v>
      </c>
      <c r="F125" s="465" t="s">
        <v>816</v>
      </c>
      <c r="H125" s="461"/>
      <c r="I125" s="461"/>
    </row>
    <row r="126" spans="1:9" ht="11.25" customHeight="1" x14ac:dyDescent="0.2">
      <c r="A126" s="111" t="s">
        <v>87</v>
      </c>
      <c r="B126" s="111" t="s">
        <v>87</v>
      </c>
      <c r="C126" s="349" t="s">
        <v>564</v>
      </c>
      <c r="D126" s="350" t="s">
        <v>548</v>
      </c>
      <c r="E126" s="464" t="s">
        <v>816</v>
      </c>
      <c r="F126" s="465" t="s">
        <v>816</v>
      </c>
      <c r="H126" s="461"/>
      <c r="I126" s="461"/>
    </row>
    <row r="127" spans="1:9" ht="11.25" customHeight="1" x14ac:dyDescent="0.2">
      <c r="A127" s="111" t="s">
        <v>416</v>
      </c>
      <c r="B127" s="111" t="s">
        <v>793</v>
      </c>
      <c r="C127" s="349" t="s">
        <v>562</v>
      </c>
      <c r="D127" s="350" t="s">
        <v>563</v>
      </c>
      <c r="E127" s="464">
        <v>310000</v>
      </c>
      <c r="F127" s="465">
        <v>310000</v>
      </c>
      <c r="H127" s="461"/>
      <c r="I127" s="461"/>
    </row>
    <row r="128" spans="1:9" ht="11.25" customHeight="1" x14ac:dyDescent="0.2">
      <c r="A128" s="111" t="s">
        <v>88</v>
      </c>
      <c r="B128" s="111" t="s">
        <v>88</v>
      </c>
      <c r="C128" s="349" t="s">
        <v>564</v>
      </c>
      <c r="D128" s="350" t="s">
        <v>548</v>
      </c>
      <c r="E128" s="464" t="s">
        <v>816</v>
      </c>
      <c r="F128" s="465" t="s">
        <v>816</v>
      </c>
      <c r="H128" s="461"/>
      <c r="I128" s="461"/>
    </row>
    <row r="129" spans="1:9" ht="11.25" customHeight="1" x14ac:dyDescent="0.2">
      <c r="A129" s="111" t="s">
        <v>20</v>
      </c>
      <c r="B129" s="111" t="s">
        <v>20</v>
      </c>
      <c r="C129" s="349" t="s">
        <v>562</v>
      </c>
      <c r="D129" s="350" t="s">
        <v>563</v>
      </c>
      <c r="E129" s="464" t="s">
        <v>1026</v>
      </c>
      <c r="F129" s="465" t="s">
        <v>1026</v>
      </c>
      <c r="H129" s="461"/>
      <c r="I129" s="461"/>
    </row>
    <row r="130" spans="1:9" ht="11.25" customHeight="1" x14ac:dyDescent="0.2">
      <c r="A130" s="111" t="s">
        <v>417</v>
      </c>
      <c r="B130" s="111" t="s">
        <v>417</v>
      </c>
      <c r="C130" s="349" t="s">
        <v>562</v>
      </c>
      <c r="D130" s="350" t="s">
        <v>563</v>
      </c>
      <c r="E130" s="464" t="s">
        <v>1026</v>
      </c>
      <c r="F130" s="465" t="s">
        <v>1026</v>
      </c>
      <c r="H130" s="461"/>
      <c r="I130" s="461"/>
    </row>
    <row r="131" spans="1:9" ht="11.25" customHeight="1" x14ac:dyDescent="0.2">
      <c r="A131" s="111" t="s">
        <v>418</v>
      </c>
      <c r="B131" s="111" t="s">
        <v>418</v>
      </c>
      <c r="C131" s="349" t="s">
        <v>562</v>
      </c>
      <c r="D131" s="350" t="s">
        <v>563</v>
      </c>
      <c r="E131" s="464">
        <v>240.39246728311088</v>
      </c>
      <c r="F131" s="465">
        <v>2100.0685941852571</v>
      </c>
      <c r="H131" s="461"/>
      <c r="I131" s="461"/>
    </row>
    <row r="132" spans="1:9" ht="11.25" customHeight="1" x14ac:dyDescent="0.2">
      <c r="A132" s="111" t="s">
        <v>419</v>
      </c>
      <c r="B132" s="111" t="s">
        <v>419</v>
      </c>
      <c r="C132" s="349" t="s">
        <v>562</v>
      </c>
      <c r="D132" s="350" t="s">
        <v>563</v>
      </c>
      <c r="E132" s="464">
        <v>194.19961168935555</v>
      </c>
      <c r="F132" s="465">
        <v>1696.5278077182106</v>
      </c>
      <c r="H132" s="461"/>
      <c r="I132" s="461"/>
    </row>
    <row r="133" spans="1:9" ht="11.25" customHeight="1" x14ac:dyDescent="0.2">
      <c r="A133" s="111" t="s">
        <v>89</v>
      </c>
      <c r="B133" s="111" t="s">
        <v>89</v>
      </c>
      <c r="C133" s="349" t="s">
        <v>564</v>
      </c>
      <c r="D133" s="350" t="s">
        <v>548</v>
      </c>
      <c r="E133" s="464" t="s">
        <v>816</v>
      </c>
      <c r="F133" s="465" t="s">
        <v>816</v>
      </c>
      <c r="H133" s="461"/>
      <c r="I133" s="461"/>
    </row>
    <row r="134" spans="1:9" ht="11.25" customHeight="1" x14ac:dyDescent="0.2">
      <c r="A134" s="134" t="s">
        <v>90</v>
      </c>
      <c r="B134" s="134" t="s">
        <v>90</v>
      </c>
      <c r="C134" s="349" t="s">
        <v>564</v>
      </c>
      <c r="D134" s="350" t="s">
        <v>548</v>
      </c>
      <c r="E134" s="464" t="s">
        <v>816</v>
      </c>
      <c r="F134" s="465" t="s">
        <v>816</v>
      </c>
      <c r="H134" s="461"/>
      <c r="I134" s="461"/>
    </row>
    <row r="135" spans="1:9" ht="11.25" customHeight="1" x14ac:dyDescent="0.2">
      <c r="A135" s="111" t="s">
        <v>420</v>
      </c>
      <c r="B135" s="111" t="s">
        <v>420</v>
      </c>
      <c r="C135" s="349" t="s">
        <v>564</v>
      </c>
      <c r="D135" s="350" t="s">
        <v>548</v>
      </c>
      <c r="E135" s="464" t="s">
        <v>816</v>
      </c>
      <c r="F135" s="465" t="s">
        <v>816</v>
      </c>
      <c r="H135" s="461"/>
      <c r="I135" s="461"/>
    </row>
    <row r="136" spans="1:9" ht="11.25" customHeight="1" x14ac:dyDescent="0.2">
      <c r="A136" s="111" t="s">
        <v>291</v>
      </c>
      <c r="B136" s="111" t="s">
        <v>794</v>
      </c>
      <c r="C136" s="349" t="s">
        <v>562</v>
      </c>
      <c r="D136" s="350" t="s">
        <v>563</v>
      </c>
      <c r="E136" s="464">
        <v>526000</v>
      </c>
      <c r="F136" s="465">
        <v>526000</v>
      </c>
      <c r="H136" s="461"/>
      <c r="I136" s="461"/>
    </row>
    <row r="137" spans="1:9" ht="11.25" customHeight="1" x14ac:dyDescent="0.2">
      <c r="A137" s="111" t="s">
        <v>21</v>
      </c>
      <c r="B137" s="111" t="s">
        <v>21</v>
      </c>
      <c r="C137" s="349" t="s">
        <v>564</v>
      </c>
      <c r="D137" s="350" t="s">
        <v>548</v>
      </c>
      <c r="E137" s="464" t="s">
        <v>816</v>
      </c>
      <c r="F137" s="465" t="s">
        <v>816</v>
      </c>
      <c r="H137" s="461"/>
      <c r="I137" s="461"/>
    </row>
    <row r="138" spans="1:9" ht="11.25" customHeight="1" x14ac:dyDescent="0.2">
      <c r="A138" s="111" t="s">
        <v>44</v>
      </c>
      <c r="B138" s="111" t="s">
        <v>44</v>
      </c>
      <c r="C138" s="349" t="s">
        <v>562</v>
      </c>
      <c r="D138" s="350" t="s">
        <v>563</v>
      </c>
      <c r="E138" s="464" t="s">
        <v>1026</v>
      </c>
      <c r="F138" s="465" t="s">
        <v>1026</v>
      </c>
      <c r="H138" s="461"/>
      <c r="I138" s="461"/>
    </row>
    <row r="139" spans="1:9" ht="11.25" customHeight="1" x14ac:dyDescent="0.2">
      <c r="A139" s="111" t="s">
        <v>43</v>
      </c>
      <c r="B139" s="111" t="s">
        <v>43</v>
      </c>
      <c r="C139" s="349" t="s">
        <v>562</v>
      </c>
      <c r="D139" s="350" t="s">
        <v>563</v>
      </c>
      <c r="E139" s="464" t="s">
        <v>1026</v>
      </c>
      <c r="F139" s="465" t="s">
        <v>1026</v>
      </c>
      <c r="H139" s="461"/>
      <c r="I139" s="461"/>
    </row>
    <row r="140" spans="1:9" ht="11.25" customHeight="1" x14ac:dyDescent="0.2">
      <c r="A140" s="111" t="s">
        <v>665</v>
      </c>
      <c r="B140" s="111" t="s">
        <v>665</v>
      </c>
      <c r="C140" s="349" t="s">
        <v>564</v>
      </c>
      <c r="D140" s="350" t="s">
        <v>563</v>
      </c>
      <c r="E140" s="464" t="s">
        <v>816</v>
      </c>
      <c r="F140" s="465" t="s">
        <v>816</v>
      </c>
      <c r="H140" s="461"/>
      <c r="I140" s="461"/>
    </row>
    <row r="141" spans="1:9" ht="11.25" customHeight="1" x14ac:dyDescent="0.2">
      <c r="A141" s="111" t="s">
        <v>705</v>
      </c>
      <c r="B141" s="111" t="s">
        <v>705</v>
      </c>
      <c r="C141" s="349" t="s">
        <v>562</v>
      </c>
      <c r="D141" s="350" t="s">
        <v>548</v>
      </c>
      <c r="E141" s="464">
        <v>1264.7163081734013</v>
      </c>
      <c r="F141" s="465">
        <v>10623.616988656573</v>
      </c>
      <c r="H141" s="461"/>
      <c r="I141" s="461"/>
    </row>
    <row r="142" spans="1:9" ht="11.25" customHeight="1" x14ac:dyDescent="0.2">
      <c r="A142" s="111" t="s">
        <v>706</v>
      </c>
      <c r="B142" s="111" t="s">
        <v>706</v>
      </c>
      <c r="C142" s="349" t="s">
        <v>562</v>
      </c>
      <c r="D142" s="350" t="s">
        <v>563</v>
      </c>
      <c r="E142" s="464">
        <v>340449.97663418204</v>
      </c>
      <c r="F142" s="465">
        <v>1290000</v>
      </c>
      <c r="H142" s="461"/>
      <c r="I142" s="461"/>
    </row>
    <row r="143" spans="1:9" ht="11.25" customHeight="1" x14ac:dyDescent="0.2">
      <c r="A143" s="111" t="s">
        <v>421</v>
      </c>
      <c r="B143" s="111" t="s">
        <v>421</v>
      </c>
      <c r="C143" s="349" t="s">
        <v>562</v>
      </c>
      <c r="D143" s="350" t="s">
        <v>563</v>
      </c>
      <c r="E143" s="464">
        <v>106.62958207144922</v>
      </c>
      <c r="F143" s="465">
        <v>895.68848940017358</v>
      </c>
      <c r="H143" s="461"/>
      <c r="I143" s="461"/>
    </row>
    <row r="144" spans="1:9" ht="11.25" customHeight="1" x14ac:dyDescent="0.2">
      <c r="A144" s="111" t="s">
        <v>422</v>
      </c>
      <c r="B144" s="111" t="s">
        <v>422</v>
      </c>
      <c r="C144" s="349" t="s">
        <v>562</v>
      </c>
      <c r="D144" s="350" t="s">
        <v>563</v>
      </c>
      <c r="E144" s="464">
        <v>208.89003096783017</v>
      </c>
      <c r="F144" s="465">
        <v>1754.6762601297737</v>
      </c>
      <c r="H144" s="461"/>
      <c r="I144" s="461"/>
    </row>
    <row r="145" spans="1:9" ht="11.25" customHeight="1" x14ac:dyDescent="0.2">
      <c r="A145" s="111" t="s">
        <v>423</v>
      </c>
      <c r="B145" s="111" t="s">
        <v>423</v>
      </c>
      <c r="C145" s="349" t="s">
        <v>564</v>
      </c>
      <c r="D145" s="350" t="s">
        <v>548</v>
      </c>
      <c r="E145" s="464" t="s">
        <v>816</v>
      </c>
      <c r="F145" s="465" t="s">
        <v>816</v>
      </c>
      <c r="H145" s="461"/>
      <c r="I145" s="461"/>
    </row>
    <row r="146" spans="1:9" ht="11.25" customHeight="1" x14ac:dyDescent="0.2">
      <c r="A146" s="111" t="s">
        <v>424</v>
      </c>
      <c r="B146" s="111" t="s">
        <v>424</v>
      </c>
      <c r="C146" s="349" t="s">
        <v>564</v>
      </c>
      <c r="D146" s="350" t="s">
        <v>548</v>
      </c>
      <c r="E146" s="464" t="s">
        <v>816</v>
      </c>
      <c r="F146" s="465" t="s">
        <v>816</v>
      </c>
      <c r="H146" s="461"/>
      <c r="I146" s="461"/>
    </row>
    <row r="147" spans="1:9" ht="11.25" customHeight="1" x14ac:dyDescent="0.2">
      <c r="A147" s="134" t="s">
        <v>91</v>
      </c>
      <c r="B147" s="134" t="s">
        <v>91</v>
      </c>
      <c r="C147" s="349" t="s">
        <v>564</v>
      </c>
      <c r="D147" s="350" t="s">
        <v>548</v>
      </c>
      <c r="E147" s="464" t="s">
        <v>816</v>
      </c>
      <c r="F147" s="465" t="s">
        <v>816</v>
      </c>
      <c r="H147" s="461"/>
      <c r="I147" s="461"/>
    </row>
    <row r="148" spans="1:9" ht="11.25" customHeight="1" x14ac:dyDescent="0.2">
      <c r="A148" s="111" t="s">
        <v>92</v>
      </c>
      <c r="B148" s="111" t="s">
        <v>92</v>
      </c>
      <c r="C148" s="349" t="s">
        <v>564</v>
      </c>
      <c r="D148" s="350" t="s">
        <v>548</v>
      </c>
      <c r="E148" s="464" t="s">
        <v>816</v>
      </c>
      <c r="F148" s="465" t="s">
        <v>816</v>
      </c>
      <c r="H148" s="461"/>
      <c r="I148" s="461"/>
    </row>
    <row r="149" spans="1:9" ht="11.25" customHeight="1" x14ac:dyDescent="0.2">
      <c r="A149" s="111" t="s">
        <v>93</v>
      </c>
      <c r="B149" s="111" t="s">
        <v>93</v>
      </c>
      <c r="C149" s="349" t="s">
        <v>562</v>
      </c>
      <c r="D149" s="350" t="s">
        <v>563</v>
      </c>
      <c r="E149" s="464" t="s">
        <v>1026</v>
      </c>
      <c r="F149" s="465" t="s">
        <v>1026</v>
      </c>
      <c r="H149" s="461"/>
      <c r="I149" s="461"/>
    </row>
    <row r="150" spans="1:9" ht="11.25" customHeight="1" x14ac:dyDescent="0.2">
      <c r="A150" s="111" t="s">
        <v>94</v>
      </c>
      <c r="B150" s="111" t="s">
        <v>94</v>
      </c>
      <c r="C150" s="349" t="s">
        <v>562</v>
      </c>
      <c r="D150" s="350" t="s">
        <v>563</v>
      </c>
      <c r="E150" s="464" t="s">
        <v>1026</v>
      </c>
      <c r="F150" s="465" t="s">
        <v>1026</v>
      </c>
      <c r="H150" s="461"/>
      <c r="I150" s="461"/>
    </row>
    <row r="151" spans="1:9" ht="11.25" customHeight="1" x14ac:dyDescent="0.2">
      <c r="A151" s="111" t="s">
        <v>513</v>
      </c>
      <c r="B151" s="111" t="s">
        <v>513</v>
      </c>
      <c r="C151" s="349" t="s">
        <v>1024</v>
      </c>
      <c r="D151" s="350" t="s">
        <v>548</v>
      </c>
      <c r="E151" s="464" t="s">
        <v>816</v>
      </c>
      <c r="F151" s="465" t="s">
        <v>816</v>
      </c>
      <c r="H151" s="461"/>
      <c r="I151" s="461"/>
    </row>
    <row r="152" spans="1:9" ht="11.25" customHeight="1" x14ac:dyDescent="0.2">
      <c r="A152" s="134" t="s">
        <v>802</v>
      </c>
      <c r="B152" s="134" t="s">
        <v>802</v>
      </c>
      <c r="C152" s="349" t="s">
        <v>564</v>
      </c>
      <c r="D152" s="350" t="s">
        <v>548</v>
      </c>
      <c r="E152" s="464" t="s">
        <v>816</v>
      </c>
      <c r="F152" s="465" t="s">
        <v>816</v>
      </c>
      <c r="H152" s="461"/>
      <c r="I152" s="461"/>
    </row>
    <row r="153" spans="1:9" ht="11.25" customHeight="1" x14ac:dyDescent="0.2">
      <c r="A153" s="134" t="s">
        <v>514</v>
      </c>
      <c r="B153" s="134" t="s">
        <v>514</v>
      </c>
      <c r="C153" s="349" t="s">
        <v>564</v>
      </c>
      <c r="D153" s="350" t="s">
        <v>548</v>
      </c>
      <c r="E153" s="464" t="s">
        <v>816</v>
      </c>
      <c r="F153" s="465" t="s">
        <v>816</v>
      </c>
      <c r="H153" s="461"/>
      <c r="I153" s="461"/>
    </row>
    <row r="154" spans="1:9" ht="11.25" customHeight="1" x14ac:dyDescent="0.2">
      <c r="A154" s="134" t="s">
        <v>516</v>
      </c>
      <c r="B154" s="134" t="s">
        <v>516</v>
      </c>
      <c r="C154" s="349" t="s">
        <v>564</v>
      </c>
      <c r="D154" s="350" t="s">
        <v>548</v>
      </c>
      <c r="E154" s="464" t="s">
        <v>816</v>
      </c>
      <c r="F154" s="465" t="s">
        <v>816</v>
      </c>
      <c r="H154" s="461"/>
      <c r="I154" s="461"/>
    </row>
    <row r="155" spans="1:9" ht="11.25" customHeight="1" x14ac:dyDescent="0.2">
      <c r="A155" s="111" t="s">
        <v>425</v>
      </c>
      <c r="B155" s="111" t="s">
        <v>425</v>
      </c>
      <c r="C155" s="349" t="s">
        <v>564</v>
      </c>
      <c r="D155" s="350" t="s">
        <v>548</v>
      </c>
      <c r="E155" s="464" t="s">
        <v>816</v>
      </c>
      <c r="F155" s="465" t="s">
        <v>816</v>
      </c>
      <c r="H155" s="461"/>
      <c r="I155" s="461"/>
    </row>
    <row r="156" spans="1:9" ht="11.25" customHeight="1" x14ac:dyDescent="0.2">
      <c r="A156" s="111" t="s">
        <v>426</v>
      </c>
      <c r="B156" s="111" t="s">
        <v>426</v>
      </c>
      <c r="C156" s="349" t="s">
        <v>562</v>
      </c>
      <c r="D156" s="350" t="s">
        <v>22</v>
      </c>
      <c r="E156" s="464">
        <v>18.496958233562776</v>
      </c>
      <c r="F156" s="465">
        <v>606.54196731661466</v>
      </c>
      <c r="H156" s="461"/>
      <c r="I156" s="461"/>
    </row>
    <row r="157" spans="1:9" ht="11.25" customHeight="1" x14ac:dyDescent="0.2">
      <c r="A157" s="111" t="s">
        <v>427</v>
      </c>
      <c r="B157" s="111" t="s">
        <v>795</v>
      </c>
      <c r="C157" s="349" t="s">
        <v>562</v>
      </c>
      <c r="D157" s="350" t="s">
        <v>563</v>
      </c>
      <c r="E157" s="464">
        <v>106000</v>
      </c>
      <c r="F157" s="465">
        <v>106000</v>
      </c>
      <c r="H157" s="461"/>
      <c r="I157" s="461"/>
    </row>
    <row r="158" spans="1:9" ht="11.25" customHeight="1" thickBot="1" x14ac:dyDescent="0.25">
      <c r="A158" s="113" t="s">
        <v>428</v>
      </c>
      <c r="B158" s="148" t="s">
        <v>428</v>
      </c>
      <c r="C158" s="466" t="s">
        <v>564</v>
      </c>
      <c r="D158" s="467" t="s">
        <v>548</v>
      </c>
      <c r="E158" s="468" t="s">
        <v>816</v>
      </c>
      <c r="F158" s="469" t="s">
        <v>816</v>
      </c>
      <c r="H158" s="461"/>
      <c r="I158" s="461"/>
    </row>
    <row r="159" spans="1:9" ht="11.25" customHeight="1" thickTop="1" x14ac:dyDescent="0.2">
      <c r="B159" s="164" t="s">
        <v>432</v>
      </c>
      <c r="C159" s="121"/>
      <c r="D159" s="470"/>
      <c r="E159" s="471"/>
      <c r="F159" s="472"/>
    </row>
    <row r="160" spans="1:9" ht="22.5" customHeight="1" x14ac:dyDescent="0.2">
      <c r="B160" s="952" t="s">
        <v>771</v>
      </c>
      <c r="C160" s="955"/>
      <c r="D160" s="955"/>
      <c r="E160" s="955"/>
      <c r="F160" s="956"/>
    </row>
    <row r="161" spans="2:6" ht="11.25" customHeight="1" x14ac:dyDescent="0.2">
      <c r="B161" s="66" t="s">
        <v>488</v>
      </c>
      <c r="C161" s="119"/>
      <c r="D161" s="473"/>
      <c r="E161" s="474"/>
      <c r="F161" s="475"/>
    </row>
    <row r="162" spans="2:6" ht="11.25" customHeight="1" x14ac:dyDescent="0.2">
      <c r="B162" s="66" t="s">
        <v>878</v>
      </c>
      <c r="C162" s="119"/>
      <c r="D162" s="473"/>
      <c r="E162" s="474"/>
      <c r="F162" s="475"/>
    </row>
    <row r="163" spans="2:6" ht="11.25" customHeight="1" x14ac:dyDescent="0.2">
      <c r="B163" s="66" t="s">
        <v>695</v>
      </c>
      <c r="C163" s="119"/>
      <c r="D163" s="473"/>
      <c r="E163" s="474"/>
      <c r="F163" s="475"/>
    </row>
    <row r="164" spans="2:6" ht="11.25" customHeight="1" x14ac:dyDescent="0.2">
      <c r="B164" s="66" t="s">
        <v>455</v>
      </c>
      <c r="C164" s="119"/>
      <c r="D164" s="473"/>
      <c r="E164" s="474"/>
      <c r="F164" s="475"/>
    </row>
    <row r="165" spans="2:6" ht="11.25" customHeight="1" x14ac:dyDescent="0.2">
      <c r="B165" s="65" t="s">
        <v>696</v>
      </c>
      <c r="C165" s="107"/>
      <c r="D165" s="476"/>
      <c r="E165" s="477"/>
      <c r="F165" s="478"/>
    </row>
    <row r="166" spans="2:6" ht="11.25" customHeight="1" x14ac:dyDescent="0.2">
      <c r="B166" s="65"/>
      <c r="C166" s="107"/>
      <c r="D166" s="476"/>
      <c r="E166" s="477"/>
      <c r="F166" s="478"/>
    </row>
    <row r="167" spans="2:6" ht="11.25" customHeight="1" x14ac:dyDescent="0.2">
      <c r="B167" s="149" t="s">
        <v>877</v>
      </c>
      <c r="C167" s="132"/>
      <c r="D167" s="476"/>
      <c r="E167" s="477"/>
      <c r="F167" s="478"/>
    </row>
    <row r="168" spans="2:6" ht="11.25" customHeight="1" x14ac:dyDescent="0.2">
      <c r="B168" s="149" t="s">
        <v>697</v>
      </c>
      <c r="C168" s="132"/>
      <c r="D168" s="476"/>
      <c r="E168" s="477"/>
      <c r="F168" s="478"/>
    </row>
    <row r="169" spans="2:6" ht="11.25" customHeight="1" x14ac:dyDescent="0.2">
      <c r="B169" s="66" t="s">
        <v>464</v>
      </c>
      <c r="C169" s="67"/>
      <c r="D169" s="476"/>
      <c r="E169" s="477"/>
      <c r="F169" s="478"/>
    </row>
    <row r="170" spans="2:6" ht="11.25" customHeight="1" x14ac:dyDescent="0.2">
      <c r="B170" s="66" t="s">
        <v>796</v>
      </c>
      <c r="C170" s="67"/>
      <c r="D170" s="476"/>
      <c r="E170" s="477"/>
      <c r="F170" s="478"/>
    </row>
    <row r="171" spans="2:6" ht="11.25" customHeight="1" x14ac:dyDescent="0.2">
      <c r="B171" s="66" t="s">
        <v>719</v>
      </c>
      <c r="C171" s="67"/>
      <c r="D171" s="476"/>
      <c r="E171" s="477"/>
      <c r="F171" s="478"/>
    </row>
    <row r="172" spans="2:6" ht="11.25" customHeight="1" x14ac:dyDescent="0.2">
      <c r="B172" s="479" t="s">
        <v>439</v>
      </c>
      <c r="C172" s="480"/>
      <c r="D172" s="476"/>
      <c r="E172" s="477"/>
      <c r="F172" s="478"/>
    </row>
    <row r="173" spans="2:6" ht="11.25" customHeight="1" x14ac:dyDescent="0.2">
      <c r="B173" s="479" t="s">
        <v>596</v>
      </c>
      <c r="C173" s="480"/>
      <c r="D173" s="476"/>
      <c r="E173" s="477"/>
      <c r="F173" s="478"/>
    </row>
    <row r="174" spans="2:6" ht="11.25" customHeight="1" x14ac:dyDescent="0.2">
      <c r="B174" s="479" t="s">
        <v>456</v>
      </c>
      <c r="C174" s="480"/>
      <c r="D174" s="476"/>
      <c r="E174" s="477"/>
      <c r="F174" s="478"/>
    </row>
    <row r="175" spans="2:6" ht="11.25" customHeight="1" thickBot="1" x14ac:dyDescent="0.25">
      <c r="B175" s="481"/>
      <c r="C175" s="450"/>
      <c r="D175" s="482"/>
      <c r="E175" s="483"/>
      <c r="F175" s="484"/>
    </row>
    <row r="176" spans="2:6" ht="13.5" thickTop="1" x14ac:dyDescent="0.2">
      <c r="D176" s="485"/>
      <c r="E176" s="486"/>
      <c r="F176" s="486"/>
    </row>
    <row r="177" spans="2:6" x14ac:dyDescent="0.2">
      <c r="B177" s="133"/>
      <c r="C177" s="133"/>
      <c r="D177" s="485"/>
      <c r="E177" s="486"/>
      <c r="F177" s="486"/>
    </row>
    <row r="178" spans="2:6" x14ac:dyDescent="0.2">
      <c r="B178" s="487"/>
      <c r="C178" s="487"/>
      <c r="D178" s="485"/>
      <c r="E178" s="486"/>
      <c r="F178" s="486"/>
    </row>
    <row r="179" spans="2:6" x14ac:dyDescent="0.2">
      <c r="B179" s="129"/>
      <c r="C179" s="129"/>
      <c r="D179" s="485"/>
      <c r="E179" s="486"/>
      <c r="F179" s="486"/>
    </row>
    <row r="180" spans="2:6" x14ac:dyDescent="0.2">
      <c r="B180" s="129"/>
      <c r="C180" s="129"/>
      <c r="D180" s="485"/>
      <c r="E180" s="486"/>
      <c r="F180" s="486"/>
    </row>
    <row r="181" spans="2:6" x14ac:dyDescent="0.2">
      <c r="B181" s="129"/>
      <c r="C181" s="129"/>
      <c r="D181" s="485"/>
      <c r="E181" s="486"/>
      <c r="F181" s="486"/>
    </row>
    <row r="182" spans="2:6" x14ac:dyDescent="0.2">
      <c r="B182" s="129"/>
      <c r="C182" s="129"/>
      <c r="D182" s="485"/>
      <c r="E182" s="486"/>
      <c r="F182" s="486"/>
    </row>
    <row r="183" spans="2:6" x14ac:dyDescent="0.2">
      <c r="B183" s="129"/>
      <c r="C183" s="129"/>
      <c r="D183" s="485"/>
      <c r="E183" s="486"/>
      <c r="F183" s="486"/>
    </row>
    <row r="184" spans="2:6" x14ac:dyDescent="0.2">
      <c r="B184" s="129"/>
      <c r="C184" s="129"/>
      <c r="D184" s="485"/>
      <c r="E184" s="486"/>
      <c r="F184" s="486"/>
    </row>
    <row r="185" spans="2:6" x14ac:dyDescent="0.2">
      <c r="B185" s="129"/>
      <c r="C185" s="129"/>
      <c r="D185" s="485"/>
      <c r="E185" s="486"/>
      <c r="F185" s="486"/>
    </row>
    <row r="186" spans="2:6" x14ac:dyDescent="0.2">
      <c r="B186" s="129"/>
      <c r="C186" s="129"/>
      <c r="D186" s="485"/>
      <c r="E186" s="486"/>
      <c r="F186" s="486"/>
    </row>
    <row r="187" spans="2:6" x14ac:dyDescent="0.2">
      <c r="B187" s="129"/>
      <c r="C187" s="129"/>
      <c r="D187" s="485"/>
      <c r="E187" s="486"/>
      <c r="F187" s="486"/>
    </row>
    <row r="188" spans="2:6" x14ac:dyDescent="0.2">
      <c r="B188" s="129"/>
      <c r="C188" s="129"/>
      <c r="D188" s="485"/>
      <c r="E188" s="486"/>
      <c r="F188" s="486"/>
    </row>
    <row r="189" spans="2:6" x14ac:dyDescent="0.2">
      <c r="B189" s="129"/>
      <c r="C189" s="129"/>
      <c r="D189" s="485"/>
      <c r="E189" s="486"/>
      <c r="F189" s="486"/>
    </row>
    <row r="190" spans="2:6" x14ac:dyDescent="0.2">
      <c r="B190" s="129"/>
      <c r="C190" s="129"/>
      <c r="D190" s="485"/>
      <c r="E190" s="486"/>
      <c r="F190" s="486"/>
    </row>
    <row r="191" spans="2:6" x14ac:dyDescent="0.2">
      <c r="B191" s="129"/>
      <c r="C191" s="129"/>
      <c r="D191" s="485"/>
      <c r="E191" s="486"/>
      <c r="F191" s="486"/>
    </row>
    <row r="192" spans="2:6" x14ac:dyDescent="0.2">
      <c r="B192" s="129"/>
      <c r="C192" s="129"/>
      <c r="D192" s="485"/>
      <c r="E192" s="486"/>
      <c r="F192" s="486"/>
    </row>
    <row r="193" spans="2:6" x14ac:dyDescent="0.2">
      <c r="B193" s="129"/>
      <c r="C193" s="129"/>
      <c r="D193" s="485"/>
      <c r="E193" s="486"/>
      <c r="F193" s="486"/>
    </row>
    <row r="194" spans="2:6" x14ac:dyDescent="0.2">
      <c r="B194" s="129"/>
      <c r="C194" s="129"/>
      <c r="D194" s="485"/>
      <c r="E194" s="486"/>
      <c r="F194" s="486"/>
    </row>
    <row r="195" spans="2:6" x14ac:dyDescent="0.2">
      <c r="B195" s="129"/>
      <c r="C195" s="129"/>
      <c r="D195" s="485"/>
      <c r="E195" s="486"/>
      <c r="F195" s="486"/>
    </row>
    <row r="196" spans="2:6" x14ac:dyDescent="0.2">
      <c r="B196" s="129"/>
      <c r="C196" s="129"/>
      <c r="D196" s="485"/>
      <c r="E196" s="486"/>
      <c r="F196" s="486"/>
    </row>
    <row r="197" spans="2:6" x14ac:dyDescent="0.2">
      <c r="B197" s="129"/>
      <c r="C197" s="129"/>
      <c r="D197" s="485"/>
      <c r="E197" s="486"/>
      <c r="F197" s="486"/>
    </row>
    <row r="198" spans="2:6" x14ac:dyDescent="0.2">
      <c r="B198" s="129"/>
      <c r="C198" s="129"/>
      <c r="D198" s="485"/>
      <c r="E198" s="486"/>
      <c r="F198" s="486"/>
    </row>
    <row r="199" spans="2:6" x14ac:dyDescent="0.2">
      <c r="B199" s="129"/>
      <c r="C199" s="129"/>
      <c r="D199" s="485"/>
      <c r="E199" s="486"/>
      <c r="F199" s="486"/>
    </row>
    <row r="200" spans="2:6" x14ac:dyDescent="0.2">
      <c r="B200" s="129"/>
      <c r="C200" s="129"/>
      <c r="D200" s="485"/>
      <c r="E200" s="486"/>
      <c r="F200" s="486"/>
    </row>
    <row r="201" spans="2:6" x14ac:dyDescent="0.2">
      <c r="B201" s="129"/>
      <c r="C201" s="129"/>
      <c r="D201" s="485"/>
      <c r="E201" s="486"/>
      <c r="F201" s="486"/>
    </row>
    <row r="202" spans="2:6" x14ac:dyDescent="0.2">
      <c r="B202" s="129"/>
      <c r="C202" s="129"/>
      <c r="D202" s="485"/>
      <c r="E202" s="486"/>
      <c r="F202" s="486"/>
    </row>
    <row r="203" spans="2:6" x14ac:dyDescent="0.2">
      <c r="B203" s="129"/>
      <c r="C203" s="129"/>
      <c r="D203" s="485"/>
      <c r="E203" s="486"/>
      <c r="F203" s="486"/>
    </row>
    <row r="204" spans="2:6" x14ac:dyDescent="0.2">
      <c r="B204" s="129"/>
      <c r="C204" s="129"/>
      <c r="D204" s="485"/>
      <c r="E204" s="486"/>
      <c r="F204" s="486"/>
    </row>
    <row r="205" spans="2:6" x14ac:dyDescent="0.2">
      <c r="B205" s="129"/>
      <c r="C205" s="129"/>
      <c r="D205" s="485"/>
      <c r="E205" s="486"/>
      <c r="F205" s="486"/>
    </row>
    <row r="206" spans="2:6" x14ac:dyDescent="0.2">
      <c r="B206" s="129"/>
      <c r="C206" s="129"/>
      <c r="D206" s="485"/>
      <c r="E206" s="486"/>
      <c r="F206" s="486"/>
    </row>
    <row r="207" spans="2:6" x14ac:dyDescent="0.2">
      <c r="B207" s="129"/>
      <c r="C207" s="129"/>
      <c r="D207" s="485"/>
      <c r="E207" s="486"/>
      <c r="F207" s="486"/>
    </row>
    <row r="208" spans="2:6" x14ac:dyDescent="0.2">
      <c r="B208" s="129"/>
      <c r="C208" s="129"/>
      <c r="D208" s="485"/>
      <c r="E208" s="486"/>
      <c r="F208" s="486"/>
    </row>
    <row r="209" spans="2:6" x14ac:dyDescent="0.2">
      <c r="B209" s="129"/>
      <c r="C209" s="129"/>
      <c r="D209" s="485"/>
      <c r="E209" s="486"/>
      <c r="F209" s="486"/>
    </row>
    <row r="210" spans="2:6" x14ac:dyDescent="0.2">
      <c r="B210" s="129"/>
      <c r="C210" s="129"/>
      <c r="D210" s="485"/>
      <c r="E210" s="486"/>
      <c r="F210" s="486"/>
    </row>
    <row r="211" spans="2:6" x14ac:dyDescent="0.2">
      <c r="B211" s="129"/>
      <c r="C211" s="129"/>
      <c r="D211" s="485"/>
      <c r="E211" s="486"/>
      <c r="F211" s="486"/>
    </row>
    <row r="212" spans="2:6" x14ac:dyDescent="0.2">
      <c r="B212" s="129"/>
      <c r="C212" s="129"/>
      <c r="D212" s="485"/>
      <c r="E212" s="486"/>
      <c r="F212" s="486"/>
    </row>
    <row r="213" spans="2:6" x14ac:dyDescent="0.2">
      <c r="B213" s="129"/>
      <c r="C213" s="129"/>
      <c r="D213" s="485"/>
      <c r="E213" s="486"/>
      <c r="F213" s="486"/>
    </row>
    <row r="214" spans="2:6" x14ac:dyDescent="0.2">
      <c r="B214" s="129"/>
      <c r="C214" s="129"/>
      <c r="D214" s="485"/>
      <c r="E214" s="486"/>
      <c r="F214" s="486"/>
    </row>
    <row r="215" spans="2:6" x14ac:dyDescent="0.2">
      <c r="B215" s="129"/>
      <c r="C215" s="129"/>
      <c r="D215" s="485"/>
      <c r="E215" s="486"/>
      <c r="F215" s="486"/>
    </row>
    <row r="216" spans="2:6" x14ac:dyDescent="0.2">
      <c r="B216" s="129"/>
      <c r="C216" s="129"/>
      <c r="D216" s="485"/>
      <c r="E216" s="486"/>
      <c r="F216" s="486"/>
    </row>
    <row r="217" spans="2:6" x14ac:dyDescent="0.2">
      <c r="B217" s="129"/>
      <c r="C217" s="129"/>
      <c r="D217" s="485"/>
      <c r="E217" s="486"/>
      <c r="F217" s="486"/>
    </row>
    <row r="218" spans="2:6" x14ac:dyDescent="0.2">
      <c r="B218" s="129"/>
      <c r="C218" s="129"/>
      <c r="D218" s="485"/>
      <c r="E218" s="486"/>
      <c r="F218" s="486"/>
    </row>
    <row r="219" spans="2:6" x14ac:dyDescent="0.2">
      <c r="B219" s="129"/>
      <c r="C219" s="129"/>
      <c r="D219" s="485"/>
      <c r="E219" s="486"/>
      <c r="F219" s="486"/>
    </row>
    <row r="220" spans="2:6" x14ac:dyDescent="0.2">
      <c r="B220" s="129"/>
      <c r="C220" s="129"/>
      <c r="D220" s="485"/>
      <c r="E220" s="486"/>
      <c r="F220" s="486"/>
    </row>
    <row r="221" spans="2:6" x14ac:dyDescent="0.2">
      <c r="B221" s="129"/>
      <c r="C221" s="129"/>
      <c r="D221" s="485"/>
      <c r="E221" s="486"/>
      <c r="F221" s="486"/>
    </row>
    <row r="222" spans="2:6" x14ac:dyDescent="0.2">
      <c r="B222" s="129"/>
      <c r="C222" s="129"/>
      <c r="D222" s="485"/>
      <c r="E222" s="486"/>
      <c r="F222" s="486"/>
    </row>
    <row r="223" spans="2:6" x14ac:dyDescent="0.2">
      <c r="B223" s="129"/>
      <c r="C223" s="129"/>
      <c r="D223" s="485"/>
      <c r="E223" s="486"/>
      <c r="F223" s="486"/>
    </row>
    <row r="224" spans="2:6" x14ac:dyDescent="0.2">
      <c r="B224" s="129"/>
      <c r="C224" s="129"/>
      <c r="D224" s="485"/>
      <c r="E224" s="486"/>
      <c r="F224" s="486"/>
    </row>
    <row r="225" spans="2:6" x14ac:dyDescent="0.2">
      <c r="B225" s="129"/>
      <c r="C225" s="129"/>
      <c r="D225" s="485"/>
      <c r="E225" s="486"/>
      <c r="F225" s="486"/>
    </row>
    <row r="226" spans="2:6" x14ac:dyDescent="0.2">
      <c r="B226" s="129"/>
      <c r="C226" s="129"/>
      <c r="D226" s="485"/>
      <c r="E226" s="486"/>
      <c r="F226" s="486"/>
    </row>
    <row r="227" spans="2:6" x14ac:dyDescent="0.2">
      <c r="B227" s="129"/>
      <c r="C227" s="129"/>
      <c r="D227" s="485"/>
      <c r="E227" s="486"/>
      <c r="F227" s="486"/>
    </row>
    <row r="228" spans="2:6" x14ac:dyDescent="0.2">
      <c r="B228" s="129"/>
      <c r="C228" s="129"/>
      <c r="D228" s="485"/>
      <c r="E228" s="486"/>
      <c r="F228" s="486"/>
    </row>
    <row r="229" spans="2:6" x14ac:dyDescent="0.2">
      <c r="B229" s="129"/>
      <c r="C229" s="129"/>
      <c r="D229" s="485"/>
      <c r="E229" s="486"/>
      <c r="F229" s="486"/>
    </row>
    <row r="230" spans="2:6" x14ac:dyDescent="0.2">
      <c r="B230" s="129"/>
      <c r="C230" s="129"/>
      <c r="D230" s="485"/>
      <c r="E230" s="486"/>
      <c r="F230" s="486"/>
    </row>
    <row r="231" spans="2:6" x14ac:dyDescent="0.2">
      <c r="B231" s="129"/>
      <c r="C231" s="129"/>
      <c r="D231" s="485"/>
      <c r="E231" s="486"/>
      <c r="F231" s="486"/>
    </row>
    <row r="232" spans="2:6" x14ac:dyDescent="0.2">
      <c r="B232" s="129"/>
      <c r="C232" s="129"/>
      <c r="D232" s="485"/>
      <c r="E232" s="486"/>
      <c r="F232" s="486"/>
    </row>
    <row r="233" spans="2:6" x14ac:dyDescent="0.2">
      <c r="B233" s="129"/>
      <c r="C233" s="129"/>
      <c r="D233" s="485"/>
      <c r="E233" s="486"/>
      <c r="F233" s="486"/>
    </row>
    <row r="234" spans="2:6" x14ac:dyDescent="0.2">
      <c r="B234" s="129"/>
      <c r="C234" s="129"/>
      <c r="D234" s="485"/>
      <c r="E234" s="486"/>
      <c r="F234" s="486"/>
    </row>
    <row r="235" spans="2:6" x14ac:dyDescent="0.2">
      <c r="B235" s="129"/>
      <c r="C235" s="129"/>
      <c r="D235" s="485"/>
      <c r="E235" s="486"/>
      <c r="F235" s="486"/>
    </row>
    <row r="236" spans="2:6" x14ac:dyDescent="0.2">
      <c r="B236" s="129"/>
      <c r="C236" s="129"/>
      <c r="D236" s="485"/>
      <c r="E236" s="486"/>
      <c r="F236" s="486"/>
    </row>
    <row r="237" spans="2:6" x14ac:dyDescent="0.2">
      <c r="B237" s="129"/>
      <c r="C237" s="129"/>
      <c r="D237" s="485"/>
      <c r="E237" s="486"/>
      <c r="F237" s="486"/>
    </row>
    <row r="238" spans="2:6" x14ac:dyDescent="0.2">
      <c r="B238" s="129"/>
      <c r="C238" s="129"/>
      <c r="D238" s="485"/>
      <c r="E238" s="486"/>
      <c r="F238" s="486"/>
    </row>
    <row r="239" spans="2:6" x14ac:dyDescent="0.2">
      <c r="B239" s="129"/>
      <c r="C239" s="129"/>
      <c r="D239" s="485"/>
      <c r="E239" s="486"/>
      <c r="F239" s="486"/>
    </row>
    <row r="240" spans="2:6" x14ac:dyDescent="0.2">
      <c r="B240" s="129"/>
      <c r="C240" s="129"/>
      <c r="D240" s="485"/>
      <c r="E240" s="486"/>
      <c r="F240" s="486"/>
    </row>
    <row r="241" spans="2:6" x14ac:dyDescent="0.2">
      <c r="B241" s="129"/>
      <c r="C241" s="129"/>
      <c r="D241" s="485"/>
      <c r="E241" s="486"/>
      <c r="F241" s="486"/>
    </row>
    <row r="242" spans="2:6" x14ac:dyDescent="0.2">
      <c r="B242" s="129"/>
      <c r="C242" s="129"/>
      <c r="D242" s="485"/>
      <c r="E242" s="486"/>
      <c r="F242" s="486"/>
    </row>
    <row r="243" spans="2:6" x14ac:dyDescent="0.2">
      <c r="B243" s="129"/>
      <c r="C243" s="129"/>
      <c r="D243" s="485"/>
      <c r="E243" s="486"/>
      <c r="F243" s="486"/>
    </row>
    <row r="244" spans="2:6" x14ac:dyDescent="0.2">
      <c r="B244" s="129"/>
      <c r="C244" s="129"/>
      <c r="D244" s="485"/>
      <c r="E244" s="486"/>
      <c r="F244" s="486"/>
    </row>
    <row r="245" spans="2:6" x14ac:dyDescent="0.2">
      <c r="B245" s="129"/>
      <c r="C245" s="129"/>
      <c r="D245" s="485"/>
      <c r="E245" s="486"/>
      <c r="F245" s="486"/>
    </row>
    <row r="246" spans="2:6" x14ac:dyDescent="0.2">
      <c r="B246" s="129"/>
      <c r="C246" s="129"/>
      <c r="D246" s="485"/>
      <c r="E246" s="486"/>
      <c r="F246" s="486"/>
    </row>
    <row r="247" spans="2:6" x14ac:dyDescent="0.2">
      <c r="B247" s="129"/>
      <c r="C247" s="129"/>
      <c r="D247" s="485"/>
      <c r="E247" s="486"/>
      <c r="F247" s="486"/>
    </row>
    <row r="248" spans="2:6" x14ac:dyDescent="0.2">
      <c r="B248" s="129"/>
      <c r="C248" s="129"/>
      <c r="D248" s="485"/>
      <c r="E248" s="486"/>
      <c r="F248" s="486"/>
    </row>
    <row r="249" spans="2:6" x14ac:dyDescent="0.2">
      <c r="B249" s="129"/>
      <c r="C249" s="129"/>
      <c r="D249" s="485"/>
      <c r="E249" s="486"/>
      <c r="F249" s="486"/>
    </row>
    <row r="250" spans="2:6" x14ac:dyDescent="0.2">
      <c r="B250" s="129"/>
      <c r="C250" s="129"/>
      <c r="D250" s="485"/>
      <c r="E250" s="486"/>
      <c r="F250" s="486"/>
    </row>
    <row r="251" spans="2:6" x14ac:dyDescent="0.2">
      <c r="B251" s="129"/>
      <c r="C251" s="129"/>
      <c r="D251" s="485"/>
      <c r="E251" s="486"/>
      <c r="F251" s="486"/>
    </row>
    <row r="252" spans="2:6" x14ac:dyDescent="0.2">
      <c r="B252" s="129"/>
      <c r="C252" s="129"/>
      <c r="D252" s="485"/>
      <c r="E252" s="486"/>
      <c r="F252" s="486"/>
    </row>
    <row r="253" spans="2:6" x14ac:dyDescent="0.2">
      <c r="B253" s="129"/>
      <c r="C253" s="129"/>
      <c r="D253" s="485"/>
      <c r="E253" s="486"/>
      <c r="F253" s="486"/>
    </row>
  </sheetData>
  <sheetProtection algorithmName="SHA-512" hashValue="YpFSXmdqjsypSCe579EzNIelZDb2V7RK8wWTfgRUAjDy2iawlGWm6VynSPJn8WrhtEPqvsdw34B7eAWRmQfa/g==" saltValue="sLDLq70cDL8hSlWEnkSKsw==" spinCount="100000" sheet="1" objects="1" scenarios="1"/>
  <mergeCells count="3">
    <mergeCell ref="C3:D3"/>
    <mergeCell ref="C4:D4"/>
    <mergeCell ref="B160:F160"/>
  </mergeCells>
  <phoneticPr fontId="0" type="noConversion"/>
  <printOptions horizontalCentered="1"/>
  <pageMargins left="0.92" right="0.41" top="0.53" bottom="1" header="0.5" footer="0.5"/>
  <pageSetup scale="94" fitToHeight="4" orientation="portrait" r:id="rId1"/>
  <headerFooter alignWithMargins="0">
    <oddFooter>&amp;LHawai'i DOH
Fall 2017&amp;C&amp;8Page &amp;P of &amp;N&amp;R&amp;A</oddFooter>
  </headerFooter>
  <rowBreaks count="1" manualBreakCount="1">
    <brk id="1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I248"/>
  <sheetViews>
    <sheetView topLeftCell="B1" zoomScaleNormal="100" workbookViewId="0">
      <pane ySplit="2730" topLeftCell="A5" activePane="bottomLeft"/>
      <selection activeCell="I16" sqref="I16"/>
      <selection pane="bottomLeft" activeCell="I16" sqref="I16"/>
    </sheetView>
  </sheetViews>
  <sheetFormatPr defaultColWidth="9.140625" defaultRowHeight="11.25" x14ac:dyDescent="0.2"/>
  <cols>
    <col min="1" max="1" width="0" style="126" hidden="1" customWidth="1"/>
    <col min="2" max="2" width="40.7109375" style="124" customWidth="1"/>
    <col min="3" max="3" width="3.7109375" style="124" customWidth="1"/>
    <col min="4" max="4" width="3.7109375" style="488" customWidth="1"/>
    <col min="5" max="6" width="20.7109375" style="116" customWidth="1"/>
    <col min="7" max="7" width="9.140625" style="126"/>
    <col min="8" max="9" width="9.140625" style="125"/>
    <col min="10" max="16384" width="9.140625" style="126"/>
  </cols>
  <sheetData>
    <row r="1" spans="1:9" ht="63" x14ac:dyDescent="0.25">
      <c r="B1" s="226" t="s">
        <v>492</v>
      </c>
      <c r="C1" s="226"/>
      <c r="D1" s="452"/>
      <c r="E1" s="453"/>
      <c r="F1" s="453"/>
    </row>
    <row r="2" spans="1:9" ht="12" thickBot="1" x14ac:dyDescent="0.25">
      <c r="B2" s="117"/>
      <c r="C2" s="117"/>
      <c r="D2" s="454"/>
      <c r="E2" s="455"/>
      <c r="F2" s="455"/>
    </row>
    <row r="3" spans="1:9" ht="35.25" thickTop="1" thickBot="1" x14ac:dyDescent="0.25">
      <c r="A3" s="456" t="s">
        <v>508</v>
      </c>
      <c r="B3" s="489"/>
      <c r="C3" s="973" t="s">
        <v>543</v>
      </c>
      <c r="D3" s="974"/>
      <c r="E3" s="250" t="s">
        <v>775</v>
      </c>
      <c r="F3" s="251" t="s">
        <v>774</v>
      </c>
    </row>
    <row r="4" spans="1:9" s="137" customFormat="1" ht="13.5" thickBot="1" x14ac:dyDescent="0.25">
      <c r="A4" s="457" t="s">
        <v>509</v>
      </c>
      <c r="B4" s="490" t="s">
        <v>194</v>
      </c>
      <c r="C4" s="975" t="s">
        <v>554</v>
      </c>
      <c r="D4" s="976"/>
      <c r="E4" s="459" t="s">
        <v>766</v>
      </c>
      <c r="F4" s="460" t="s">
        <v>766</v>
      </c>
      <c r="H4" s="461"/>
      <c r="I4" s="461"/>
    </row>
    <row r="5" spans="1:9" s="137" customFormat="1" ht="11.25" customHeight="1" x14ac:dyDescent="0.2">
      <c r="A5" s="138" t="s">
        <v>477</v>
      </c>
      <c r="B5" s="138" t="s">
        <v>784</v>
      </c>
      <c r="C5" s="345" t="s">
        <v>562</v>
      </c>
      <c r="D5" s="346" t="s">
        <v>548</v>
      </c>
      <c r="E5" s="462">
        <v>118.02725999999998</v>
      </c>
      <c r="F5" s="330">
        <v>118.02725999999998</v>
      </c>
      <c r="H5" s="461"/>
      <c r="I5" s="461"/>
    </row>
    <row r="6" spans="1:9" s="137" customFormat="1" ht="11.25" customHeight="1" x14ac:dyDescent="0.2">
      <c r="A6" s="111" t="s">
        <v>478</v>
      </c>
      <c r="B6" s="111" t="s">
        <v>478</v>
      </c>
      <c r="C6" s="349" t="s">
        <v>562</v>
      </c>
      <c r="D6" s="350" t="s">
        <v>548</v>
      </c>
      <c r="E6" s="464" t="s">
        <v>1026</v>
      </c>
      <c r="F6" s="286" t="s">
        <v>1026</v>
      </c>
      <c r="H6" s="461"/>
      <c r="I6" s="461"/>
    </row>
    <row r="7" spans="1:9" s="137" customFormat="1" ht="11.25" customHeight="1" x14ac:dyDescent="0.2">
      <c r="A7" s="111" t="s">
        <v>479</v>
      </c>
      <c r="B7" s="111" t="s">
        <v>785</v>
      </c>
      <c r="C7" s="349" t="s">
        <v>562</v>
      </c>
      <c r="D7" s="350" t="s">
        <v>563</v>
      </c>
      <c r="E7" s="464">
        <v>13820.076342857144</v>
      </c>
      <c r="F7" s="286">
        <v>102497.79283065915</v>
      </c>
      <c r="H7" s="461"/>
      <c r="I7" s="461"/>
    </row>
    <row r="8" spans="1:9" s="137" customFormat="1" ht="11.25" customHeight="1" x14ac:dyDescent="0.2">
      <c r="A8" s="111" t="s">
        <v>480</v>
      </c>
      <c r="B8" s="111" t="s">
        <v>480</v>
      </c>
      <c r="C8" s="349" t="s">
        <v>1024</v>
      </c>
      <c r="D8" s="350" t="s">
        <v>548</v>
      </c>
      <c r="E8" s="464" t="s">
        <v>816</v>
      </c>
      <c r="F8" s="286" t="s">
        <v>816</v>
      </c>
      <c r="H8" s="461"/>
      <c r="I8" s="461"/>
    </row>
    <row r="9" spans="1:9" s="137" customFormat="1" ht="11.25" customHeight="1" x14ac:dyDescent="0.2">
      <c r="A9" s="111" t="s">
        <v>133</v>
      </c>
      <c r="B9" s="111" t="s">
        <v>133</v>
      </c>
      <c r="C9" s="349" t="s">
        <v>564</v>
      </c>
      <c r="D9" s="350" t="s">
        <v>548</v>
      </c>
      <c r="E9" s="464" t="s">
        <v>816</v>
      </c>
      <c r="F9" s="286" t="s">
        <v>816</v>
      </c>
      <c r="H9" s="461"/>
      <c r="I9" s="461"/>
    </row>
    <row r="10" spans="1:9" s="137" customFormat="1" ht="11.25" customHeight="1" x14ac:dyDescent="0.2">
      <c r="A10" s="134" t="s">
        <v>134</v>
      </c>
      <c r="B10" s="134" t="s">
        <v>134</v>
      </c>
      <c r="C10" s="349" t="s">
        <v>564</v>
      </c>
      <c r="D10" s="350" t="s">
        <v>548</v>
      </c>
      <c r="E10" s="464" t="s">
        <v>816</v>
      </c>
      <c r="F10" s="286" t="s">
        <v>816</v>
      </c>
      <c r="H10" s="461"/>
      <c r="I10" s="461"/>
    </row>
    <row r="11" spans="1:9" s="137" customFormat="1" ht="11.25" customHeight="1" x14ac:dyDescent="0.2">
      <c r="A11" s="134" t="s">
        <v>68</v>
      </c>
      <c r="B11" s="134" t="s">
        <v>68</v>
      </c>
      <c r="C11" s="349" t="s">
        <v>564</v>
      </c>
      <c r="D11" s="350" t="s">
        <v>548</v>
      </c>
      <c r="E11" s="464" t="s">
        <v>816</v>
      </c>
      <c r="F11" s="286" t="s">
        <v>816</v>
      </c>
      <c r="H11" s="461"/>
      <c r="I11" s="461"/>
    </row>
    <row r="12" spans="1:9" s="137" customFormat="1" ht="11.25" customHeight="1" x14ac:dyDescent="0.2">
      <c r="A12" s="111" t="s">
        <v>481</v>
      </c>
      <c r="B12" s="111" t="s">
        <v>786</v>
      </c>
      <c r="C12" s="349" t="s">
        <v>562</v>
      </c>
      <c r="D12" s="350" t="s">
        <v>548</v>
      </c>
      <c r="E12" s="464">
        <v>4.2251984613333331</v>
      </c>
      <c r="F12" s="286">
        <v>4.2251984613333331</v>
      </c>
      <c r="H12" s="461"/>
      <c r="I12" s="461"/>
    </row>
    <row r="13" spans="1:9" s="137" customFormat="1" ht="11.25" customHeight="1" x14ac:dyDescent="0.2">
      <c r="A13" s="111" t="s">
        <v>482</v>
      </c>
      <c r="B13" s="111" t="s">
        <v>482</v>
      </c>
      <c r="C13" s="349" t="s">
        <v>564</v>
      </c>
      <c r="D13" s="350" t="s">
        <v>548</v>
      </c>
      <c r="E13" s="464" t="s">
        <v>816</v>
      </c>
      <c r="F13" s="286" t="s">
        <v>816</v>
      </c>
      <c r="H13" s="461"/>
      <c r="I13" s="461"/>
    </row>
    <row r="14" spans="1:9" s="137" customFormat="1" ht="11.25" customHeight="1" x14ac:dyDescent="0.2">
      <c r="A14" s="111" t="s">
        <v>584</v>
      </c>
      <c r="B14" s="111" t="s">
        <v>584</v>
      </c>
      <c r="C14" s="349" t="s">
        <v>564</v>
      </c>
      <c r="D14" s="350" t="s">
        <v>548</v>
      </c>
      <c r="E14" s="464" t="s">
        <v>816</v>
      </c>
      <c r="F14" s="286" t="s">
        <v>816</v>
      </c>
      <c r="H14" s="461"/>
      <c r="I14" s="461"/>
    </row>
    <row r="15" spans="1:9" s="137" customFormat="1" ht="11.25" customHeight="1" x14ac:dyDescent="0.2">
      <c r="A15" s="111" t="s">
        <v>69</v>
      </c>
      <c r="B15" s="111" t="s">
        <v>69</v>
      </c>
      <c r="C15" s="349" t="s">
        <v>564</v>
      </c>
      <c r="D15" s="350" t="s">
        <v>548</v>
      </c>
      <c r="E15" s="464" t="s">
        <v>816</v>
      </c>
      <c r="F15" s="286" t="s">
        <v>816</v>
      </c>
      <c r="H15" s="461"/>
      <c r="I15" s="461"/>
    </row>
    <row r="16" spans="1:9" s="137" customFormat="1" ht="11.25" customHeight="1" x14ac:dyDescent="0.2">
      <c r="A16" s="111" t="s">
        <v>585</v>
      </c>
      <c r="B16" s="111" t="s">
        <v>585</v>
      </c>
      <c r="C16" s="349" t="s">
        <v>564</v>
      </c>
      <c r="D16" s="350" t="s">
        <v>548</v>
      </c>
      <c r="E16" s="464" t="s">
        <v>816</v>
      </c>
      <c r="F16" s="286" t="s">
        <v>816</v>
      </c>
      <c r="H16" s="461"/>
      <c r="I16" s="461"/>
    </row>
    <row r="17" spans="1:9" s="137" customFormat="1" ht="11.25" customHeight="1" x14ac:dyDescent="0.2">
      <c r="A17" s="111" t="s">
        <v>964</v>
      </c>
      <c r="B17" s="111" t="s">
        <v>964</v>
      </c>
      <c r="C17" s="349" t="s">
        <v>564</v>
      </c>
      <c r="D17" s="350" t="s">
        <v>548</v>
      </c>
      <c r="E17" s="464" t="s">
        <v>816</v>
      </c>
      <c r="F17" s="286" t="s">
        <v>816</v>
      </c>
      <c r="H17" s="461"/>
      <c r="I17" s="461"/>
    </row>
    <row r="18" spans="1:9" s="137" customFormat="1" ht="11.25" customHeight="1" x14ac:dyDescent="0.2">
      <c r="A18" s="111" t="s">
        <v>586</v>
      </c>
      <c r="B18" s="111" t="s">
        <v>787</v>
      </c>
      <c r="C18" s="349" t="s">
        <v>562</v>
      </c>
      <c r="D18" s="350" t="s">
        <v>563</v>
      </c>
      <c r="E18" s="464">
        <v>0.76939408284023669</v>
      </c>
      <c r="F18" s="286">
        <v>5.6011889230769238</v>
      </c>
      <c r="H18" s="461"/>
      <c r="I18" s="461"/>
    </row>
    <row r="19" spans="1:9" s="137" customFormat="1" ht="11.25" customHeight="1" x14ac:dyDescent="0.2">
      <c r="A19" s="111" t="s">
        <v>587</v>
      </c>
      <c r="B19" s="111" t="s">
        <v>587</v>
      </c>
      <c r="C19" s="349" t="s">
        <v>1024</v>
      </c>
      <c r="D19" s="350" t="s">
        <v>548</v>
      </c>
      <c r="E19" s="464" t="s">
        <v>816</v>
      </c>
      <c r="F19" s="286" t="s">
        <v>816</v>
      </c>
      <c r="H19" s="461"/>
      <c r="I19" s="461"/>
    </row>
    <row r="20" spans="1:9" s="137" customFormat="1" ht="11.25" customHeight="1" x14ac:dyDescent="0.2">
      <c r="A20" s="111" t="s">
        <v>588</v>
      </c>
      <c r="B20" s="111" t="s">
        <v>588</v>
      </c>
      <c r="C20" s="349" t="s">
        <v>564</v>
      </c>
      <c r="D20" s="350" t="s">
        <v>548</v>
      </c>
      <c r="E20" s="464" t="s">
        <v>816</v>
      </c>
      <c r="F20" s="286" t="s">
        <v>816</v>
      </c>
      <c r="H20" s="461"/>
      <c r="I20" s="461"/>
    </row>
    <row r="21" spans="1:9" s="137" customFormat="1" ht="11.25" customHeight="1" x14ac:dyDescent="0.2">
      <c r="A21" s="111" t="s">
        <v>589</v>
      </c>
      <c r="B21" s="111" t="s">
        <v>589</v>
      </c>
      <c r="C21" s="349" t="s">
        <v>564</v>
      </c>
      <c r="D21" s="350" t="s">
        <v>548</v>
      </c>
      <c r="E21" s="464" t="s">
        <v>816</v>
      </c>
      <c r="F21" s="286" t="s">
        <v>816</v>
      </c>
      <c r="H21" s="461"/>
      <c r="I21" s="461"/>
    </row>
    <row r="22" spans="1:9" s="137" customFormat="1" ht="11.25" customHeight="1" x14ac:dyDescent="0.2">
      <c r="A22" s="111" t="s">
        <v>590</v>
      </c>
      <c r="B22" s="111" t="s">
        <v>590</v>
      </c>
      <c r="C22" s="349" t="s">
        <v>564</v>
      </c>
      <c r="D22" s="350" t="s">
        <v>548</v>
      </c>
      <c r="E22" s="464" t="s">
        <v>816</v>
      </c>
      <c r="F22" s="286" t="s">
        <v>816</v>
      </c>
      <c r="H22" s="461"/>
      <c r="I22" s="461"/>
    </row>
    <row r="23" spans="1:9" s="137" customFormat="1" ht="11.25" customHeight="1" x14ac:dyDescent="0.2">
      <c r="A23" s="111" t="s">
        <v>591</v>
      </c>
      <c r="B23" s="111" t="s">
        <v>591</v>
      </c>
      <c r="C23" s="349" t="s">
        <v>564</v>
      </c>
      <c r="D23" s="350" t="s">
        <v>548</v>
      </c>
      <c r="E23" s="464" t="s">
        <v>816</v>
      </c>
      <c r="F23" s="286" t="s">
        <v>816</v>
      </c>
      <c r="H23" s="461"/>
      <c r="I23" s="461"/>
    </row>
    <row r="24" spans="1:9" s="137" customFormat="1" ht="11.25" customHeight="1" x14ac:dyDescent="0.2">
      <c r="A24" s="111" t="s">
        <v>100</v>
      </c>
      <c r="B24" s="111" t="s">
        <v>100</v>
      </c>
      <c r="C24" s="349" t="s">
        <v>564</v>
      </c>
      <c r="D24" s="350" t="s">
        <v>548</v>
      </c>
      <c r="E24" s="464" t="s">
        <v>816</v>
      </c>
      <c r="F24" s="286" t="s">
        <v>816</v>
      </c>
      <c r="H24" s="461"/>
      <c r="I24" s="461"/>
    </row>
    <row r="25" spans="1:9" s="137" customFormat="1" ht="11.25" customHeight="1" x14ac:dyDescent="0.2">
      <c r="A25" s="111" t="s">
        <v>195</v>
      </c>
      <c r="B25" s="111" t="s">
        <v>195</v>
      </c>
      <c r="C25" s="349" t="s">
        <v>562</v>
      </c>
      <c r="D25" s="350" t="s">
        <v>548</v>
      </c>
      <c r="E25" s="464" t="s">
        <v>1026</v>
      </c>
      <c r="F25" s="286" t="s">
        <v>1026</v>
      </c>
      <c r="H25" s="461"/>
      <c r="I25" s="461"/>
    </row>
    <row r="26" spans="1:9" s="137" customFormat="1" ht="11.25" customHeight="1" x14ac:dyDescent="0.2">
      <c r="A26" s="111" t="s">
        <v>101</v>
      </c>
      <c r="B26" s="111" t="s">
        <v>101</v>
      </c>
      <c r="C26" s="349" t="s">
        <v>562</v>
      </c>
      <c r="D26" s="350" t="s">
        <v>563</v>
      </c>
      <c r="E26" s="464">
        <v>7.8962365734984701E-3</v>
      </c>
      <c r="F26" s="286">
        <v>6.7413402610592685E-2</v>
      </c>
      <c r="H26" s="461"/>
      <c r="I26" s="461"/>
    </row>
    <row r="27" spans="1:9" s="137" customFormat="1" ht="11.25" customHeight="1" x14ac:dyDescent="0.2">
      <c r="A27" s="67" t="s">
        <v>927</v>
      </c>
      <c r="B27" s="353" t="s">
        <v>927</v>
      </c>
      <c r="C27" s="349" t="s">
        <v>562</v>
      </c>
      <c r="D27" s="350" t="s">
        <v>563</v>
      </c>
      <c r="E27" s="464" t="s">
        <v>1026</v>
      </c>
      <c r="F27" s="286" t="s">
        <v>1026</v>
      </c>
      <c r="H27" s="461"/>
      <c r="I27" s="461"/>
    </row>
    <row r="28" spans="1:9" s="137" customFormat="1" ht="11.25" customHeight="1" x14ac:dyDescent="0.2">
      <c r="A28" s="111" t="s">
        <v>102</v>
      </c>
      <c r="B28" s="111" t="s">
        <v>102</v>
      </c>
      <c r="C28" s="349" t="s">
        <v>564</v>
      </c>
      <c r="D28" s="350" t="s">
        <v>548</v>
      </c>
      <c r="E28" s="464" t="s">
        <v>816</v>
      </c>
      <c r="F28" s="286" t="s">
        <v>816</v>
      </c>
      <c r="H28" s="461"/>
      <c r="I28" s="461"/>
    </row>
    <row r="29" spans="1:9" s="137" customFormat="1" ht="11.25" customHeight="1" x14ac:dyDescent="0.2">
      <c r="A29" s="111" t="s">
        <v>103</v>
      </c>
      <c r="B29" s="111" t="s">
        <v>103</v>
      </c>
      <c r="C29" s="349" t="s">
        <v>564</v>
      </c>
      <c r="D29" s="350" t="s">
        <v>548</v>
      </c>
      <c r="E29" s="464" t="s">
        <v>816</v>
      </c>
      <c r="F29" s="286" t="s">
        <v>816</v>
      </c>
      <c r="H29" s="461"/>
      <c r="I29" s="461"/>
    </row>
    <row r="30" spans="1:9" s="137" customFormat="1" ht="11.25" customHeight="1" x14ac:dyDescent="0.2">
      <c r="A30" s="111" t="s">
        <v>104</v>
      </c>
      <c r="B30" s="111" t="s">
        <v>104</v>
      </c>
      <c r="C30" s="349" t="s">
        <v>562</v>
      </c>
      <c r="D30" s="350" t="s">
        <v>563</v>
      </c>
      <c r="E30" s="464">
        <v>1.6219659043659043E-2</v>
      </c>
      <c r="F30" s="286">
        <v>0.11807911783783785</v>
      </c>
      <c r="H30" s="461"/>
      <c r="I30" s="461"/>
    </row>
    <row r="31" spans="1:9" s="137" customFormat="1" ht="11.25" customHeight="1" x14ac:dyDescent="0.2">
      <c r="A31" s="111" t="s">
        <v>105</v>
      </c>
      <c r="B31" s="111" t="s">
        <v>105</v>
      </c>
      <c r="C31" s="349" t="s">
        <v>1024</v>
      </c>
      <c r="D31" s="350" t="s">
        <v>548</v>
      </c>
      <c r="E31" s="464" t="s">
        <v>816</v>
      </c>
      <c r="F31" s="286" t="s">
        <v>816</v>
      </c>
      <c r="H31" s="461"/>
      <c r="I31" s="461"/>
    </row>
    <row r="32" spans="1:9" s="137" customFormat="1" ht="11.25" customHeight="1" x14ac:dyDescent="0.2">
      <c r="A32" s="111" t="s">
        <v>106</v>
      </c>
      <c r="B32" s="111" t="s">
        <v>106</v>
      </c>
      <c r="C32" s="349" t="s">
        <v>562</v>
      </c>
      <c r="D32" s="350" t="s">
        <v>22</v>
      </c>
      <c r="E32" s="464">
        <v>0.22290445714285717</v>
      </c>
      <c r="F32" s="286">
        <v>1.5603312000000003</v>
      </c>
      <c r="H32" s="461"/>
      <c r="I32" s="461"/>
    </row>
    <row r="33" spans="1:9" s="137" customFormat="1" ht="11.25" customHeight="1" x14ac:dyDescent="0.2">
      <c r="A33" s="111" t="s">
        <v>107</v>
      </c>
      <c r="B33" s="111" t="s">
        <v>107</v>
      </c>
      <c r="C33" s="349" t="s">
        <v>564</v>
      </c>
      <c r="D33" s="350" t="s">
        <v>548</v>
      </c>
      <c r="E33" s="464" t="s">
        <v>816</v>
      </c>
      <c r="F33" s="286" t="s">
        <v>816</v>
      </c>
      <c r="H33" s="461"/>
      <c r="I33" s="461"/>
    </row>
    <row r="34" spans="1:9" s="137" customFormat="1" ht="11.25" customHeight="1" x14ac:dyDescent="0.2">
      <c r="A34" s="111" t="s">
        <v>108</v>
      </c>
      <c r="B34" s="111" t="s">
        <v>108</v>
      </c>
      <c r="C34" s="349" t="s">
        <v>562</v>
      </c>
      <c r="D34" s="350" t="s">
        <v>563</v>
      </c>
      <c r="E34" s="464">
        <v>0.10002123076923075</v>
      </c>
      <c r="F34" s="286">
        <v>0.72815456000000001</v>
      </c>
      <c r="H34" s="461"/>
      <c r="I34" s="461"/>
    </row>
    <row r="35" spans="1:9" s="137" customFormat="1" ht="11.25" customHeight="1" x14ac:dyDescent="0.2">
      <c r="A35" s="111" t="s">
        <v>524</v>
      </c>
      <c r="B35" s="111" t="s">
        <v>524</v>
      </c>
      <c r="C35" s="349" t="s">
        <v>1024</v>
      </c>
      <c r="D35" s="350" t="s">
        <v>548</v>
      </c>
      <c r="E35" s="464" t="s">
        <v>816</v>
      </c>
      <c r="F35" s="286" t="s">
        <v>816</v>
      </c>
      <c r="H35" s="461"/>
      <c r="I35" s="461"/>
    </row>
    <row r="36" spans="1:9" s="137" customFormat="1" ht="11.25" customHeight="1" x14ac:dyDescent="0.2">
      <c r="A36" s="111" t="s">
        <v>109</v>
      </c>
      <c r="B36" s="111" t="s">
        <v>109</v>
      </c>
      <c r="C36" s="349" t="s">
        <v>564</v>
      </c>
      <c r="D36" s="350" t="s">
        <v>548</v>
      </c>
      <c r="E36" s="464" t="s">
        <v>816</v>
      </c>
      <c r="F36" s="286" t="s">
        <v>816</v>
      </c>
      <c r="H36" s="461"/>
      <c r="I36" s="461"/>
    </row>
    <row r="37" spans="1:9" s="137" customFormat="1" ht="11.25" customHeight="1" x14ac:dyDescent="0.2">
      <c r="A37" s="111" t="s">
        <v>110</v>
      </c>
      <c r="B37" s="111" t="s">
        <v>110</v>
      </c>
      <c r="C37" s="349" t="s">
        <v>562</v>
      </c>
      <c r="D37" s="350" t="s">
        <v>563</v>
      </c>
      <c r="E37" s="464">
        <v>2.229044571428572</v>
      </c>
      <c r="F37" s="286">
        <v>15.603312000000003</v>
      </c>
      <c r="H37" s="461"/>
      <c r="I37" s="461"/>
    </row>
    <row r="38" spans="1:9" s="137" customFormat="1" ht="11.25" customHeight="1" x14ac:dyDescent="0.2">
      <c r="A38" s="111" t="s">
        <v>669</v>
      </c>
      <c r="B38" s="111" t="s">
        <v>669</v>
      </c>
      <c r="C38" s="349" t="s">
        <v>562</v>
      </c>
      <c r="D38" s="350" t="s">
        <v>22</v>
      </c>
      <c r="E38" s="464">
        <v>445.80891428571431</v>
      </c>
      <c r="F38" s="286">
        <v>2109.4897999999998</v>
      </c>
      <c r="H38" s="461"/>
      <c r="I38" s="461"/>
    </row>
    <row r="39" spans="1:9" ht="11.25" customHeight="1" x14ac:dyDescent="0.2">
      <c r="A39" s="136" t="s">
        <v>111</v>
      </c>
      <c r="B39" s="136" t="s">
        <v>111</v>
      </c>
      <c r="C39" s="349" t="s">
        <v>562</v>
      </c>
      <c r="D39" s="350" t="s">
        <v>563</v>
      </c>
      <c r="E39" s="464">
        <v>2.6092494983277589E-2</v>
      </c>
      <c r="F39" s="286">
        <v>0.18995336347826086</v>
      </c>
      <c r="H39" s="461"/>
      <c r="I39" s="461"/>
    </row>
    <row r="40" spans="1:9" ht="11.25" customHeight="1" x14ac:dyDescent="0.2">
      <c r="A40" s="111" t="s">
        <v>670</v>
      </c>
      <c r="B40" s="111" t="s">
        <v>670</v>
      </c>
      <c r="C40" s="349" t="s">
        <v>562</v>
      </c>
      <c r="D40" s="350" t="s">
        <v>22</v>
      </c>
      <c r="E40" s="464">
        <v>4.012280228571429</v>
      </c>
      <c r="F40" s="286">
        <v>28.085961600000001</v>
      </c>
      <c r="H40" s="461"/>
      <c r="I40" s="461"/>
    </row>
    <row r="41" spans="1:9" ht="11.25" customHeight="1" x14ac:dyDescent="0.2">
      <c r="A41" s="111" t="s">
        <v>112</v>
      </c>
      <c r="B41" s="111" t="s">
        <v>112</v>
      </c>
      <c r="C41" s="349" t="s">
        <v>562</v>
      </c>
      <c r="D41" s="350" t="s">
        <v>563</v>
      </c>
      <c r="E41" s="464">
        <v>41.778213070056985</v>
      </c>
      <c r="F41" s="286">
        <v>350.11328185958786</v>
      </c>
      <c r="H41" s="461"/>
      <c r="I41" s="461"/>
    </row>
    <row r="42" spans="1:9" ht="11.25" customHeight="1" x14ac:dyDescent="0.2">
      <c r="A42" s="111" t="s">
        <v>522</v>
      </c>
      <c r="B42" s="111" t="s">
        <v>522</v>
      </c>
      <c r="C42" s="349" t="s">
        <v>564</v>
      </c>
      <c r="D42" s="350" t="s">
        <v>548</v>
      </c>
      <c r="E42" s="464" t="s">
        <v>816</v>
      </c>
      <c r="F42" s="286" t="s">
        <v>816</v>
      </c>
      <c r="H42" s="461"/>
      <c r="I42" s="461"/>
    </row>
    <row r="43" spans="1:9" ht="11.25" customHeight="1" x14ac:dyDescent="0.2">
      <c r="A43" s="111" t="s">
        <v>667</v>
      </c>
      <c r="B43" s="111" t="s">
        <v>667</v>
      </c>
      <c r="C43" s="349" t="s">
        <v>564</v>
      </c>
      <c r="D43" s="350" t="s">
        <v>548</v>
      </c>
      <c r="E43" s="464" t="s">
        <v>816</v>
      </c>
      <c r="F43" s="286" t="s">
        <v>816</v>
      </c>
      <c r="H43" s="461"/>
      <c r="I43" s="461"/>
    </row>
    <row r="44" spans="1:9" ht="11.25" customHeight="1" x14ac:dyDescent="0.2">
      <c r="A44" s="111" t="s">
        <v>668</v>
      </c>
      <c r="B44" s="111" t="s">
        <v>668</v>
      </c>
      <c r="C44" s="349" t="s">
        <v>564</v>
      </c>
      <c r="D44" s="350" t="s">
        <v>548</v>
      </c>
      <c r="E44" s="464" t="s">
        <v>816</v>
      </c>
      <c r="F44" s="286" t="s">
        <v>816</v>
      </c>
      <c r="H44" s="461"/>
      <c r="I44" s="461"/>
    </row>
    <row r="45" spans="1:9" ht="11.25" customHeight="1" x14ac:dyDescent="0.2">
      <c r="A45" s="111" t="s">
        <v>113</v>
      </c>
      <c r="B45" s="111" t="s">
        <v>113</v>
      </c>
      <c r="C45" s="349" t="s">
        <v>564</v>
      </c>
      <c r="D45" s="350" t="s">
        <v>548</v>
      </c>
      <c r="E45" s="464" t="s">
        <v>816</v>
      </c>
      <c r="F45" s="286" t="s">
        <v>816</v>
      </c>
      <c r="H45" s="461"/>
      <c r="I45" s="461"/>
    </row>
    <row r="46" spans="1:9" ht="11.25" customHeight="1" x14ac:dyDescent="0.2">
      <c r="A46" s="111" t="s">
        <v>114</v>
      </c>
      <c r="B46" s="111" t="s">
        <v>114</v>
      </c>
      <c r="C46" s="349" t="s">
        <v>564</v>
      </c>
      <c r="D46" s="350" t="s">
        <v>548</v>
      </c>
      <c r="E46" s="464" t="s">
        <v>816</v>
      </c>
      <c r="F46" s="286" t="s">
        <v>816</v>
      </c>
      <c r="H46" s="461"/>
      <c r="I46" s="461"/>
    </row>
    <row r="47" spans="1:9" ht="11.25" customHeight="1" x14ac:dyDescent="0.2">
      <c r="A47" s="111" t="s">
        <v>115</v>
      </c>
      <c r="B47" s="111" t="s">
        <v>115</v>
      </c>
      <c r="C47" s="349" t="s">
        <v>564</v>
      </c>
      <c r="D47" s="350" t="s">
        <v>548</v>
      </c>
      <c r="E47" s="464" t="s">
        <v>816</v>
      </c>
      <c r="F47" s="286" t="s">
        <v>816</v>
      </c>
      <c r="H47" s="461"/>
      <c r="I47" s="461"/>
    </row>
    <row r="48" spans="1:9" ht="11.25" customHeight="1" x14ac:dyDescent="0.2">
      <c r="A48" s="111" t="s">
        <v>116</v>
      </c>
      <c r="B48" s="111" t="s">
        <v>116</v>
      </c>
      <c r="C48" s="349" t="s">
        <v>562</v>
      </c>
      <c r="D48" s="350" t="s">
        <v>548</v>
      </c>
      <c r="E48" s="464" t="s">
        <v>1026</v>
      </c>
      <c r="F48" s="286" t="s">
        <v>1026</v>
      </c>
      <c r="H48" s="461"/>
      <c r="I48" s="461"/>
    </row>
    <row r="49" spans="1:9" ht="11.25" customHeight="1" x14ac:dyDescent="0.2">
      <c r="A49" s="134" t="s">
        <v>70</v>
      </c>
      <c r="B49" s="134" t="s">
        <v>70</v>
      </c>
      <c r="C49" s="349" t="s">
        <v>564</v>
      </c>
      <c r="D49" s="350" t="s">
        <v>548</v>
      </c>
      <c r="E49" s="464" t="s">
        <v>816</v>
      </c>
      <c r="F49" s="286" t="s">
        <v>816</v>
      </c>
      <c r="H49" s="461"/>
      <c r="I49" s="461"/>
    </row>
    <row r="50" spans="1:9" ht="11.25" customHeight="1" x14ac:dyDescent="0.2">
      <c r="A50" s="111" t="s">
        <v>71</v>
      </c>
      <c r="B50" s="111" t="s">
        <v>71</v>
      </c>
      <c r="C50" s="349" t="s">
        <v>564</v>
      </c>
      <c r="D50" s="350" t="s">
        <v>563</v>
      </c>
      <c r="E50" s="464" t="s">
        <v>816</v>
      </c>
      <c r="F50" s="286" t="s">
        <v>816</v>
      </c>
      <c r="H50" s="461"/>
      <c r="I50" s="461"/>
    </row>
    <row r="51" spans="1:9" ht="11.25" customHeight="1" x14ac:dyDescent="0.2">
      <c r="A51" s="111" t="s">
        <v>117</v>
      </c>
      <c r="B51" s="111" t="s">
        <v>117</v>
      </c>
      <c r="C51" s="349" t="s">
        <v>564</v>
      </c>
      <c r="D51" s="350" t="s">
        <v>548</v>
      </c>
      <c r="E51" s="464" t="s">
        <v>816</v>
      </c>
      <c r="F51" s="286" t="s">
        <v>816</v>
      </c>
      <c r="H51" s="461"/>
      <c r="I51" s="461"/>
    </row>
    <row r="52" spans="1:9" ht="11.25" customHeight="1" x14ac:dyDescent="0.2">
      <c r="A52" s="111" t="s">
        <v>311</v>
      </c>
      <c r="B52" s="111" t="s">
        <v>311</v>
      </c>
      <c r="C52" s="349" t="s">
        <v>562</v>
      </c>
      <c r="D52" s="350" t="s">
        <v>563</v>
      </c>
      <c r="E52" s="464" t="s">
        <v>1026</v>
      </c>
      <c r="F52" s="286" t="s">
        <v>1026</v>
      </c>
      <c r="H52" s="461"/>
      <c r="I52" s="461"/>
    </row>
    <row r="53" spans="1:9" ht="11.25" customHeight="1" x14ac:dyDescent="0.2">
      <c r="A53" s="111" t="s">
        <v>118</v>
      </c>
      <c r="B53" s="111" t="s">
        <v>118</v>
      </c>
      <c r="C53" s="349" t="s">
        <v>562</v>
      </c>
      <c r="D53" s="350" t="s">
        <v>548</v>
      </c>
      <c r="E53" s="464">
        <v>3.5664713142857147</v>
      </c>
      <c r="F53" s="286">
        <v>24.965299200000004</v>
      </c>
      <c r="H53" s="461"/>
      <c r="I53" s="461"/>
    </row>
    <row r="54" spans="1:9" ht="11.25" customHeight="1" x14ac:dyDescent="0.2">
      <c r="A54" s="111" t="s">
        <v>431</v>
      </c>
      <c r="B54" s="111" t="s">
        <v>431</v>
      </c>
      <c r="C54" s="349" t="s">
        <v>562</v>
      </c>
      <c r="D54" s="350" t="s">
        <v>548</v>
      </c>
      <c r="E54" s="464">
        <v>1.0002123076923077E-3</v>
      </c>
      <c r="F54" s="286">
        <v>7.2815456000000006E-3</v>
      </c>
      <c r="H54" s="461"/>
      <c r="I54" s="461"/>
    </row>
    <row r="55" spans="1:9" ht="11.25" customHeight="1" x14ac:dyDescent="0.2">
      <c r="A55" s="111" t="s">
        <v>119</v>
      </c>
      <c r="B55" s="111" t="s">
        <v>119</v>
      </c>
      <c r="C55" s="349" t="s">
        <v>562</v>
      </c>
      <c r="D55" s="350" t="s">
        <v>563</v>
      </c>
      <c r="E55" s="464">
        <v>8.9161782857142882</v>
      </c>
      <c r="F55" s="286">
        <v>62.41324800000001</v>
      </c>
      <c r="H55" s="461"/>
      <c r="I55" s="461"/>
    </row>
    <row r="56" spans="1:9" ht="11.25" customHeight="1" x14ac:dyDescent="0.2">
      <c r="A56" s="111" t="s">
        <v>188</v>
      </c>
      <c r="B56" s="111" t="s">
        <v>188</v>
      </c>
      <c r="C56" s="349" t="s">
        <v>562</v>
      </c>
      <c r="D56" s="350" t="s">
        <v>563</v>
      </c>
      <c r="E56" s="464" t="s">
        <v>1026</v>
      </c>
      <c r="F56" s="286" t="s">
        <v>1026</v>
      </c>
      <c r="H56" s="461"/>
      <c r="I56" s="461"/>
    </row>
    <row r="57" spans="1:9" ht="11.25" customHeight="1" x14ac:dyDescent="0.2">
      <c r="A57" s="111" t="s">
        <v>189</v>
      </c>
      <c r="B57" s="111" t="s">
        <v>189</v>
      </c>
      <c r="C57" s="349" t="s">
        <v>562</v>
      </c>
      <c r="D57" s="350" t="s">
        <v>548</v>
      </c>
      <c r="E57" s="464">
        <v>5.4557034965034959E-2</v>
      </c>
      <c r="F57" s="286">
        <v>0.39717521454545462</v>
      </c>
      <c r="H57" s="461"/>
      <c r="I57" s="461"/>
    </row>
    <row r="58" spans="1:9" ht="11.25" customHeight="1" x14ac:dyDescent="0.2">
      <c r="A58" s="111" t="s">
        <v>190</v>
      </c>
      <c r="B58" s="111" t="s">
        <v>190</v>
      </c>
      <c r="C58" s="349" t="s">
        <v>564</v>
      </c>
      <c r="D58" s="350" t="s">
        <v>548</v>
      </c>
      <c r="E58" s="464" t="s">
        <v>816</v>
      </c>
      <c r="F58" s="286" t="s">
        <v>816</v>
      </c>
      <c r="H58" s="461"/>
      <c r="I58" s="461"/>
    </row>
    <row r="59" spans="1:9" ht="11.25" customHeight="1" x14ac:dyDescent="0.2">
      <c r="A59" s="111" t="s">
        <v>286</v>
      </c>
      <c r="B59" s="111" t="s">
        <v>286</v>
      </c>
      <c r="C59" s="349" t="s">
        <v>564</v>
      </c>
      <c r="D59" s="350" t="s">
        <v>548</v>
      </c>
      <c r="E59" s="464" t="s">
        <v>816</v>
      </c>
      <c r="F59" s="286" t="s">
        <v>816</v>
      </c>
      <c r="H59" s="461"/>
      <c r="I59" s="461"/>
    </row>
    <row r="60" spans="1:9" ht="11.25" customHeight="1" x14ac:dyDescent="0.2">
      <c r="A60" s="111" t="s">
        <v>287</v>
      </c>
      <c r="B60" s="111" t="s">
        <v>287</v>
      </c>
      <c r="C60" s="349" t="s">
        <v>1024</v>
      </c>
      <c r="D60" s="350" t="s">
        <v>548</v>
      </c>
      <c r="E60" s="464" t="s">
        <v>816</v>
      </c>
      <c r="F60" s="286" t="s">
        <v>816</v>
      </c>
      <c r="H60" s="461"/>
      <c r="I60" s="461"/>
    </row>
    <row r="61" spans="1:9" ht="11.25" customHeight="1" x14ac:dyDescent="0.2">
      <c r="A61" s="111" t="s">
        <v>288</v>
      </c>
      <c r="B61" s="111" t="s">
        <v>288</v>
      </c>
      <c r="C61" s="349" t="s">
        <v>564</v>
      </c>
      <c r="D61" s="350" t="s">
        <v>548</v>
      </c>
      <c r="E61" s="464" t="s">
        <v>816</v>
      </c>
      <c r="F61" s="286" t="s">
        <v>816</v>
      </c>
      <c r="H61" s="461"/>
      <c r="I61" s="461"/>
    </row>
    <row r="62" spans="1:9" ht="11.25" customHeight="1" x14ac:dyDescent="0.2">
      <c r="A62" s="111" t="s">
        <v>196</v>
      </c>
      <c r="B62" s="111" t="s">
        <v>196</v>
      </c>
      <c r="C62" s="349" t="s">
        <v>562</v>
      </c>
      <c r="D62" s="350" t="s">
        <v>563</v>
      </c>
      <c r="E62" s="464">
        <v>0.37507961538461537</v>
      </c>
      <c r="F62" s="286">
        <v>2.7305796</v>
      </c>
      <c r="H62" s="461"/>
      <c r="I62" s="461"/>
    </row>
    <row r="63" spans="1:9" ht="11.25" customHeight="1" x14ac:dyDescent="0.2">
      <c r="A63" s="111" t="s">
        <v>197</v>
      </c>
      <c r="B63" s="111" t="s">
        <v>197</v>
      </c>
      <c r="C63" s="349" t="s">
        <v>562</v>
      </c>
      <c r="D63" s="350" t="s">
        <v>563</v>
      </c>
      <c r="E63" s="464">
        <v>2.3081822485207102E-2</v>
      </c>
      <c r="F63" s="286">
        <v>0.16803566769230774</v>
      </c>
      <c r="H63" s="461"/>
      <c r="I63" s="461"/>
    </row>
    <row r="64" spans="1:9" ht="11.25" customHeight="1" x14ac:dyDescent="0.2">
      <c r="A64" s="111" t="s">
        <v>243</v>
      </c>
      <c r="B64" s="111" t="s">
        <v>243</v>
      </c>
      <c r="C64" s="349" t="s">
        <v>562</v>
      </c>
      <c r="D64" s="350" t="s">
        <v>563</v>
      </c>
      <c r="E64" s="464">
        <v>8.9161782857142882</v>
      </c>
      <c r="F64" s="286">
        <v>62.41324800000001</v>
      </c>
      <c r="H64" s="461"/>
      <c r="I64" s="461"/>
    </row>
    <row r="65" spans="1:9" ht="11.25" customHeight="1" x14ac:dyDescent="0.2">
      <c r="A65" s="111" t="s">
        <v>244</v>
      </c>
      <c r="B65" s="111" t="s">
        <v>244</v>
      </c>
      <c r="C65" s="349" t="s">
        <v>562</v>
      </c>
      <c r="D65" s="350" t="s">
        <v>563</v>
      </c>
      <c r="E65" s="464">
        <v>0.35664713142857146</v>
      </c>
      <c r="F65" s="286">
        <v>2.4965299200000004</v>
      </c>
      <c r="H65" s="461"/>
      <c r="I65" s="461"/>
    </row>
    <row r="66" spans="1:9" ht="11.25" customHeight="1" x14ac:dyDescent="0.2">
      <c r="A66" s="111" t="s">
        <v>191</v>
      </c>
      <c r="B66" s="111" t="s">
        <v>191</v>
      </c>
      <c r="C66" s="349" t="s">
        <v>562</v>
      </c>
      <c r="D66" s="350" t="s">
        <v>563</v>
      </c>
      <c r="E66" s="464">
        <v>3.5664713142857147</v>
      </c>
      <c r="F66" s="286">
        <v>24.965299200000004</v>
      </c>
      <c r="H66" s="461"/>
      <c r="I66" s="461"/>
    </row>
    <row r="67" spans="1:9" ht="11.25" customHeight="1" x14ac:dyDescent="0.2">
      <c r="A67" s="111" t="s">
        <v>805</v>
      </c>
      <c r="B67" s="111" t="s">
        <v>805</v>
      </c>
      <c r="C67" s="349" t="s">
        <v>564</v>
      </c>
      <c r="D67" s="350" t="s">
        <v>548</v>
      </c>
      <c r="E67" s="464" t="s">
        <v>816</v>
      </c>
      <c r="F67" s="286" t="s">
        <v>816</v>
      </c>
      <c r="H67" s="461"/>
      <c r="I67" s="461"/>
    </row>
    <row r="68" spans="1:9" ht="11.25" customHeight="1" x14ac:dyDescent="0.2">
      <c r="A68" s="111" t="s">
        <v>72</v>
      </c>
      <c r="B68" s="111" t="s">
        <v>72</v>
      </c>
      <c r="C68" s="349" t="s">
        <v>564</v>
      </c>
      <c r="D68" s="350" t="s">
        <v>548</v>
      </c>
      <c r="E68" s="464" t="s">
        <v>816</v>
      </c>
      <c r="F68" s="286" t="s">
        <v>816</v>
      </c>
      <c r="H68" s="461"/>
      <c r="I68" s="461"/>
    </row>
    <row r="69" spans="1:9" ht="11.25" customHeight="1" x14ac:dyDescent="0.2">
      <c r="A69" s="111" t="s">
        <v>806</v>
      </c>
      <c r="B69" s="111" t="s">
        <v>806</v>
      </c>
      <c r="C69" s="349" t="s">
        <v>562</v>
      </c>
      <c r="D69" s="350" t="s">
        <v>563</v>
      </c>
      <c r="E69" s="464">
        <v>0.1621965904365904</v>
      </c>
      <c r="F69" s="286">
        <v>1.1807911783783784</v>
      </c>
      <c r="H69" s="461"/>
      <c r="I69" s="461"/>
    </row>
    <row r="70" spans="1:9" ht="11.25" customHeight="1" x14ac:dyDescent="0.2">
      <c r="A70" s="111" t="s">
        <v>245</v>
      </c>
      <c r="B70" s="111" t="s">
        <v>245</v>
      </c>
      <c r="C70" s="349" t="s">
        <v>562</v>
      </c>
      <c r="D70" s="350" t="s">
        <v>563</v>
      </c>
      <c r="E70" s="464">
        <v>0.15003184615384613</v>
      </c>
      <c r="F70" s="286">
        <v>1.0922318400000002</v>
      </c>
      <c r="H70" s="461"/>
      <c r="I70" s="461"/>
    </row>
    <row r="71" spans="1:9" ht="11.25" customHeight="1" x14ac:dyDescent="0.2">
      <c r="A71" s="111" t="s">
        <v>807</v>
      </c>
      <c r="B71" s="111" t="s">
        <v>807</v>
      </c>
      <c r="C71" s="349" t="s">
        <v>564</v>
      </c>
      <c r="D71" s="350" t="s">
        <v>548</v>
      </c>
      <c r="E71" s="464" t="s">
        <v>816</v>
      </c>
      <c r="F71" s="286" t="s">
        <v>816</v>
      </c>
      <c r="H71" s="461"/>
      <c r="I71" s="461"/>
    </row>
    <row r="72" spans="1:9" ht="11.25" customHeight="1" x14ac:dyDescent="0.2">
      <c r="A72" s="111" t="s">
        <v>808</v>
      </c>
      <c r="B72" s="111" t="s">
        <v>808</v>
      </c>
      <c r="C72" s="349" t="s">
        <v>564</v>
      </c>
      <c r="D72" s="350" t="s">
        <v>548</v>
      </c>
      <c r="E72" s="464" t="s">
        <v>816</v>
      </c>
      <c r="F72" s="286" t="s">
        <v>816</v>
      </c>
      <c r="H72" s="461"/>
      <c r="I72" s="461"/>
    </row>
    <row r="73" spans="1:9" ht="11.25" customHeight="1" x14ac:dyDescent="0.2">
      <c r="A73" s="111" t="s">
        <v>810</v>
      </c>
      <c r="B73" s="111" t="s">
        <v>788</v>
      </c>
      <c r="C73" s="349" t="s">
        <v>564</v>
      </c>
      <c r="D73" s="350" t="s">
        <v>548</v>
      </c>
      <c r="E73" s="464" t="s">
        <v>816</v>
      </c>
      <c r="F73" s="286" t="s">
        <v>816</v>
      </c>
      <c r="H73" s="461"/>
      <c r="I73" s="461"/>
    </row>
    <row r="74" spans="1:9" ht="11.25" customHeight="1" x14ac:dyDescent="0.2">
      <c r="A74" s="111" t="s">
        <v>809</v>
      </c>
      <c r="B74" s="111" t="s">
        <v>809</v>
      </c>
      <c r="C74" s="349" t="s">
        <v>564</v>
      </c>
      <c r="D74" s="350" t="s">
        <v>548</v>
      </c>
      <c r="E74" s="464" t="s">
        <v>816</v>
      </c>
      <c r="F74" s="286" t="s">
        <v>816</v>
      </c>
      <c r="H74" s="461"/>
      <c r="I74" s="461"/>
    </row>
    <row r="75" spans="1:9" ht="11.25" customHeight="1" x14ac:dyDescent="0.2">
      <c r="A75" s="134" t="s">
        <v>73</v>
      </c>
      <c r="B75" s="134" t="s">
        <v>73</v>
      </c>
      <c r="C75" s="349" t="s">
        <v>564</v>
      </c>
      <c r="D75" s="350" t="s">
        <v>548</v>
      </c>
      <c r="E75" s="464" t="s">
        <v>816</v>
      </c>
      <c r="F75" s="286" t="s">
        <v>816</v>
      </c>
      <c r="H75" s="461"/>
      <c r="I75" s="461"/>
    </row>
    <row r="76" spans="1:9" ht="11.25" customHeight="1" x14ac:dyDescent="0.2">
      <c r="A76" s="111" t="s">
        <v>246</v>
      </c>
      <c r="B76" s="111" t="s">
        <v>246</v>
      </c>
      <c r="C76" s="349" t="s">
        <v>564</v>
      </c>
      <c r="D76" s="350" t="s">
        <v>548</v>
      </c>
      <c r="E76" s="464" t="s">
        <v>816</v>
      </c>
      <c r="F76" s="286" t="s">
        <v>816</v>
      </c>
      <c r="H76" s="461"/>
      <c r="I76" s="461"/>
    </row>
    <row r="77" spans="1:9" ht="11.25" customHeight="1" x14ac:dyDescent="0.2">
      <c r="A77" s="134" t="s">
        <v>74</v>
      </c>
      <c r="B77" s="134" t="s">
        <v>74</v>
      </c>
      <c r="C77" s="349" t="s">
        <v>564</v>
      </c>
      <c r="D77" s="350" t="s">
        <v>548</v>
      </c>
      <c r="E77" s="464" t="s">
        <v>816</v>
      </c>
      <c r="F77" s="286" t="s">
        <v>816</v>
      </c>
      <c r="H77" s="461"/>
      <c r="I77" s="461"/>
    </row>
    <row r="78" spans="1:9" ht="11.25" customHeight="1" x14ac:dyDescent="0.2">
      <c r="A78" s="134" t="s">
        <v>75</v>
      </c>
      <c r="B78" s="134" t="s">
        <v>75</v>
      </c>
      <c r="C78" s="349" t="s">
        <v>564</v>
      </c>
      <c r="D78" s="350" t="s">
        <v>548</v>
      </c>
      <c r="E78" s="464" t="s">
        <v>816</v>
      </c>
      <c r="F78" s="286" t="s">
        <v>816</v>
      </c>
      <c r="H78" s="461"/>
      <c r="I78" s="461"/>
    </row>
    <row r="79" spans="1:9" ht="11.25" customHeight="1" x14ac:dyDescent="0.2">
      <c r="A79" s="111" t="s">
        <v>312</v>
      </c>
      <c r="B79" s="111" t="s">
        <v>312</v>
      </c>
      <c r="C79" s="349" t="s">
        <v>562</v>
      </c>
      <c r="D79" s="350" t="s">
        <v>563</v>
      </c>
      <c r="E79" s="464" t="s">
        <v>1026</v>
      </c>
      <c r="F79" s="286" t="s">
        <v>1026</v>
      </c>
      <c r="H79" s="461"/>
      <c r="I79" s="461"/>
    </row>
    <row r="80" spans="1:9" ht="11.25" customHeight="1" x14ac:dyDescent="0.2">
      <c r="A80" s="111" t="s">
        <v>506</v>
      </c>
      <c r="B80" s="111" t="s">
        <v>506</v>
      </c>
      <c r="C80" s="349" t="s">
        <v>1024</v>
      </c>
      <c r="D80" s="350" t="s">
        <v>548</v>
      </c>
      <c r="E80" s="464" t="s">
        <v>816</v>
      </c>
      <c r="F80" s="286" t="s">
        <v>816</v>
      </c>
      <c r="H80" s="461"/>
      <c r="I80" s="461"/>
    </row>
    <row r="81" spans="1:9" ht="11.25" customHeight="1" x14ac:dyDescent="0.2">
      <c r="A81" s="111" t="s">
        <v>76</v>
      </c>
      <c r="B81" s="111" t="s">
        <v>76</v>
      </c>
      <c r="C81" s="349" t="s">
        <v>564</v>
      </c>
      <c r="D81" s="350" t="s">
        <v>548</v>
      </c>
      <c r="E81" s="464" t="s">
        <v>816</v>
      </c>
      <c r="F81" s="286" t="s">
        <v>816</v>
      </c>
      <c r="H81" s="461"/>
      <c r="I81" s="461"/>
    </row>
    <row r="82" spans="1:9" ht="11.25" customHeight="1" x14ac:dyDescent="0.2">
      <c r="A82" s="111" t="s">
        <v>295</v>
      </c>
      <c r="B82" s="111" t="s">
        <v>295</v>
      </c>
      <c r="C82" s="349" t="s">
        <v>1024</v>
      </c>
      <c r="D82" s="350" t="s">
        <v>548</v>
      </c>
      <c r="E82" s="464" t="s">
        <v>816</v>
      </c>
      <c r="F82" s="286" t="s">
        <v>816</v>
      </c>
      <c r="H82" s="461"/>
      <c r="I82" s="461"/>
    </row>
    <row r="83" spans="1:9" ht="11.25" customHeight="1" x14ac:dyDescent="0.2">
      <c r="A83" s="111" t="s">
        <v>264</v>
      </c>
      <c r="B83" s="111" t="s">
        <v>264</v>
      </c>
      <c r="C83" s="349" t="s">
        <v>564</v>
      </c>
      <c r="D83" s="350" t="s">
        <v>548</v>
      </c>
      <c r="E83" s="464" t="s">
        <v>816</v>
      </c>
      <c r="F83" s="286" t="s">
        <v>816</v>
      </c>
      <c r="H83" s="461"/>
      <c r="I83" s="461"/>
    </row>
    <row r="84" spans="1:9" ht="11.25" customHeight="1" x14ac:dyDescent="0.2">
      <c r="A84" s="111" t="s">
        <v>27</v>
      </c>
      <c r="B84" s="111" t="s">
        <v>27</v>
      </c>
      <c r="C84" s="349" t="s">
        <v>562</v>
      </c>
      <c r="D84" s="350" t="s">
        <v>563</v>
      </c>
      <c r="E84" s="464" t="s">
        <v>1026</v>
      </c>
      <c r="F84" s="286" t="s">
        <v>1026</v>
      </c>
      <c r="H84" s="461"/>
      <c r="I84" s="461"/>
    </row>
    <row r="85" spans="1:9" ht="11.25" customHeight="1" x14ac:dyDescent="0.2">
      <c r="A85" s="111" t="s">
        <v>265</v>
      </c>
      <c r="B85" s="111" t="s">
        <v>789</v>
      </c>
      <c r="C85" s="349" t="s">
        <v>562</v>
      </c>
      <c r="D85" s="350" t="s">
        <v>563</v>
      </c>
      <c r="E85" s="464">
        <v>24.005095384615387</v>
      </c>
      <c r="F85" s="286">
        <v>174.75709440000006</v>
      </c>
      <c r="H85" s="461"/>
      <c r="I85" s="461"/>
    </row>
    <row r="86" spans="1:9" ht="11.25" customHeight="1" x14ac:dyDescent="0.2">
      <c r="A86" s="111" t="s">
        <v>266</v>
      </c>
      <c r="B86" s="111" t="s">
        <v>266</v>
      </c>
      <c r="C86" s="349" t="s">
        <v>564</v>
      </c>
      <c r="D86" s="350" t="s">
        <v>548</v>
      </c>
      <c r="E86" s="464" t="s">
        <v>816</v>
      </c>
      <c r="F86" s="286" t="s">
        <v>816</v>
      </c>
      <c r="H86" s="461"/>
      <c r="I86" s="461"/>
    </row>
    <row r="87" spans="1:9" ht="11.25" customHeight="1" x14ac:dyDescent="0.2">
      <c r="A87" s="111" t="s">
        <v>267</v>
      </c>
      <c r="B87" s="111" t="s">
        <v>790</v>
      </c>
      <c r="C87" s="349" t="s">
        <v>562</v>
      </c>
      <c r="D87" s="350" t="s">
        <v>548</v>
      </c>
      <c r="E87" s="464">
        <v>93.052630320000006</v>
      </c>
      <c r="F87" s="286">
        <v>93.052630320000006</v>
      </c>
      <c r="H87" s="461"/>
      <c r="I87" s="461"/>
    </row>
    <row r="88" spans="1:9" ht="11.25" customHeight="1" x14ac:dyDescent="0.2">
      <c r="A88" s="111" t="s">
        <v>77</v>
      </c>
      <c r="B88" s="111" t="s">
        <v>77</v>
      </c>
      <c r="C88" s="349" t="s">
        <v>564</v>
      </c>
      <c r="D88" s="350" t="s">
        <v>548</v>
      </c>
      <c r="E88" s="464" t="s">
        <v>816</v>
      </c>
      <c r="F88" s="286" t="s">
        <v>816</v>
      </c>
      <c r="H88" s="461"/>
      <c r="I88" s="461"/>
    </row>
    <row r="89" spans="1:9" ht="11.25" customHeight="1" x14ac:dyDescent="0.2">
      <c r="A89" s="111" t="s">
        <v>268</v>
      </c>
      <c r="B89" s="111" t="s">
        <v>268</v>
      </c>
      <c r="C89" s="349" t="s">
        <v>1024</v>
      </c>
      <c r="D89" s="350" t="s">
        <v>548</v>
      </c>
      <c r="E89" s="464" t="s">
        <v>816</v>
      </c>
      <c r="F89" s="286" t="s">
        <v>816</v>
      </c>
      <c r="H89" s="461"/>
      <c r="I89" s="461"/>
    </row>
    <row r="90" spans="1:9" ht="11.25" customHeight="1" x14ac:dyDescent="0.2">
      <c r="A90" s="111" t="s">
        <v>269</v>
      </c>
      <c r="B90" s="111" t="s">
        <v>269</v>
      </c>
      <c r="C90" s="349" t="s">
        <v>1024</v>
      </c>
      <c r="D90" s="350" t="s">
        <v>548</v>
      </c>
      <c r="E90" s="464" t="s">
        <v>816</v>
      </c>
      <c r="F90" s="286" t="s">
        <v>816</v>
      </c>
      <c r="H90" s="461"/>
      <c r="I90" s="461"/>
    </row>
    <row r="91" spans="1:9" ht="11.25" customHeight="1" x14ac:dyDescent="0.2">
      <c r="A91" s="111" t="s">
        <v>296</v>
      </c>
      <c r="B91" s="111" t="s">
        <v>296</v>
      </c>
      <c r="C91" s="349" t="s">
        <v>1024</v>
      </c>
      <c r="D91" s="350" t="s">
        <v>548</v>
      </c>
      <c r="E91" s="464" t="s">
        <v>816</v>
      </c>
      <c r="F91" s="286" t="s">
        <v>816</v>
      </c>
      <c r="H91" s="461"/>
      <c r="I91" s="461"/>
    </row>
    <row r="92" spans="1:9" ht="11.25" customHeight="1" x14ac:dyDescent="0.2">
      <c r="A92" s="111" t="s">
        <v>270</v>
      </c>
      <c r="B92" s="111" t="s">
        <v>270</v>
      </c>
      <c r="C92" s="349" t="s">
        <v>1024</v>
      </c>
      <c r="D92" s="350" t="s">
        <v>548</v>
      </c>
      <c r="E92" s="464" t="s">
        <v>816</v>
      </c>
      <c r="F92" s="286" t="s">
        <v>816</v>
      </c>
      <c r="H92" s="461"/>
      <c r="I92" s="461"/>
    </row>
    <row r="93" spans="1:9" ht="11.25" customHeight="1" x14ac:dyDescent="0.2">
      <c r="A93" s="111" t="s">
        <v>289</v>
      </c>
      <c r="B93" s="111" t="s">
        <v>289</v>
      </c>
      <c r="C93" s="349" t="s">
        <v>564</v>
      </c>
      <c r="D93" s="350" t="s">
        <v>548</v>
      </c>
      <c r="E93" s="464" t="s">
        <v>816</v>
      </c>
      <c r="F93" s="286" t="s">
        <v>816</v>
      </c>
      <c r="H93" s="461"/>
      <c r="I93" s="461"/>
    </row>
    <row r="94" spans="1:9" ht="11.25" customHeight="1" x14ac:dyDescent="0.2">
      <c r="A94" s="111" t="s">
        <v>271</v>
      </c>
      <c r="B94" s="111" t="s">
        <v>271</v>
      </c>
      <c r="C94" s="349" t="s">
        <v>1024</v>
      </c>
      <c r="D94" s="350" t="s">
        <v>548</v>
      </c>
      <c r="E94" s="464" t="s">
        <v>816</v>
      </c>
      <c r="F94" s="286" t="s">
        <v>816</v>
      </c>
      <c r="H94" s="461"/>
      <c r="I94" s="461"/>
    </row>
    <row r="95" spans="1:9" ht="11.25" customHeight="1" x14ac:dyDescent="0.2">
      <c r="A95" s="111" t="s">
        <v>78</v>
      </c>
      <c r="B95" s="111" t="s">
        <v>78</v>
      </c>
      <c r="C95" s="349" t="s">
        <v>564</v>
      </c>
      <c r="D95" s="350" t="s">
        <v>548</v>
      </c>
      <c r="E95" s="464" t="s">
        <v>816</v>
      </c>
      <c r="F95" s="286" t="s">
        <v>816</v>
      </c>
      <c r="H95" s="461"/>
      <c r="I95" s="461"/>
    </row>
    <row r="96" spans="1:9" ht="11.25" customHeight="1" x14ac:dyDescent="0.2">
      <c r="A96" s="111" t="s">
        <v>272</v>
      </c>
      <c r="B96" s="111" t="s">
        <v>272</v>
      </c>
      <c r="C96" s="349" t="s">
        <v>564</v>
      </c>
      <c r="D96" s="350" t="s">
        <v>548</v>
      </c>
      <c r="E96" s="464" t="s">
        <v>816</v>
      </c>
      <c r="F96" s="286" t="s">
        <v>816</v>
      </c>
      <c r="H96" s="461"/>
      <c r="I96" s="461"/>
    </row>
    <row r="97" spans="1:9" ht="11.25" customHeight="1" x14ac:dyDescent="0.2">
      <c r="A97" s="111" t="s">
        <v>79</v>
      </c>
      <c r="B97" s="111" t="s">
        <v>79</v>
      </c>
      <c r="C97" s="349" t="s">
        <v>564</v>
      </c>
      <c r="D97" s="350" t="s">
        <v>563</v>
      </c>
      <c r="E97" s="464" t="s">
        <v>816</v>
      </c>
      <c r="F97" s="286" t="s">
        <v>816</v>
      </c>
      <c r="H97" s="461"/>
      <c r="I97" s="461"/>
    </row>
    <row r="98" spans="1:9" ht="11.25" customHeight="1" x14ac:dyDescent="0.2">
      <c r="A98" s="111" t="s">
        <v>273</v>
      </c>
      <c r="B98" s="111" t="s">
        <v>273</v>
      </c>
      <c r="C98" s="349" t="s">
        <v>564</v>
      </c>
      <c r="D98" s="350" t="s">
        <v>548</v>
      </c>
      <c r="E98" s="464" t="s">
        <v>816</v>
      </c>
      <c r="F98" s="286" t="s">
        <v>816</v>
      </c>
      <c r="H98" s="461"/>
      <c r="I98" s="461"/>
    </row>
    <row r="99" spans="1:9" ht="11.25" customHeight="1" x14ac:dyDescent="0.2">
      <c r="A99" s="111" t="s">
        <v>274</v>
      </c>
      <c r="B99" s="111" t="s">
        <v>274</v>
      </c>
      <c r="C99" s="349" t="s">
        <v>564</v>
      </c>
      <c r="D99" s="350" t="s">
        <v>548</v>
      </c>
      <c r="E99" s="464" t="s">
        <v>816</v>
      </c>
      <c r="F99" s="286" t="s">
        <v>816</v>
      </c>
      <c r="H99" s="461"/>
      <c r="I99" s="461"/>
    </row>
    <row r="100" spans="1:9" ht="11.25" customHeight="1" x14ac:dyDescent="0.2">
      <c r="A100" s="111" t="s">
        <v>275</v>
      </c>
      <c r="B100" s="111" t="s">
        <v>275</v>
      </c>
      <c r="C100" s="349" t="s">
        <v>564</v>
      </c>
      <c r="D100" s="350" t="s">
        <v>548</v>
      </c>
      <c r="E100" s="464" t="s">
        <v>816</v>
      </c>
      <c r="F100" s="286" t="s">
        <v>816</v>
      </c>
      <c r="H100" s="461"/>
      <c r="I100" s="461"/>
    </row>
    <row r="101" spans="1:9" ht="11.25" customHeight="1" x14ac:dyDescent="0.2">
      <c r="A101" s="111" t="s">
        <v>277</v>
      </c>
      <c r="B101" s="111" t="s">
        <v>141</v>
      </c>
      <c r="C101" s="349" t="s">
        <v>562</v>
      </c>
      <c r="D101" s="350" t="s">
        <v>563</v>
      </c>
      <c r="E101" s="464">
        <v>2229.044571428572</v>
      </c>
      <c r="F101" s="286">
        <v>15603.312</v>
      </c>
      <c r="H101" s="461"/>
      <c r="I101" s="461"/>
    </row>
    <row r="102" spans="1:9" ht="11.25" customHeight="1" x14ac:dyDescent="0.2">
      <c r="A102" s="111" t="s">
        <v>278</v>
      </c>
      <c r="B102" s="111" t="s">
        <v>140</v>
      </c>
      <c r="C102" s="349" t="s">
        <v>562</v>
      </c>
      <c r="D102" s="350" t="s">
        <v>563</v>
      </c>
      <c r="E102" s="464">
        <v>1337.4267428571429</v>
      </c>
      <c r="F102" s="286">
        <v>3356.2613333333329</v>
      </c>
      <c r="H102" s="461"/>
      <c r="I102" s="461"/>
    </row>
    <row r="103" spans="1:9" ht="11.25" customHeight="1" x14ac:dyDescent="0.2">
      <c r="A103" s="111" t="s">
        <v>279</v>
      </c>
      <c r="B103" s="111" t="s">
        <v>279</v>
      </c>
      <c r="C103" s="349" t="s">
        <v>564</v>
      </c>
      <c r="D103" s="350" t="s">
        <v>548</v>
      </c>
      <c r="E103" s="464" t="s">
        <v>816</v>
      </c>
      <c r="F103" s="286" t="s">
        <v>816</v>
      </c>
      <c r="H103" s="461"/>
      <c r="I103" s="461"/>
    </row>
    <row r="104" spans="1:9" ht="11.25" customHeight="1" x14ac:dyDescent="0.2">
      <c r="A104" s="111" t="s">
        <v>280</v>
      </c>
      <c r="B104" s="111" t="s">
        <v>280</v>
      </c>
      <c r="C104" s="349" t="s">
        <v>562</v>
      </c>
      <c r="D104" s="350" t="s">
        <v>563</v>
      </c>
      <c r="E104" s="464">
        <v>2.3081822485207097</v>
      </c>
      <c r="F104" s="286">
        <v>16.803566769230773</v>
      </c>
      <c r="H104" s="461"/>
      <c r="I104" s="461"/>
    </row>
    <row r="105" spans="1:9" ht="11.25" customHeight="1" x14ac:dyDescent="0.2">
      <c r="A105" s="111" t="s">
        <v>276</v>
      </c>
      <c r="B105" s="111" t="s">
        <v>276</v>
      </c>
      <c r="C105" s="349" t="s">
        <v>562</v>
      </c>
      <c r="D105" s="350" t="s">
        <v>563</v>
      </c>
      <c r="E105" s="464">
        <v>21.671266666666664</v>
      </c>
      <c r="F105" s="286">
        <v>187.239744</v>
      </c>
      <c r="H105" s="461"/>
      <c r="I105" s="461"/>
    </row>
    <row r="106" spans="1:9" ht="11.25" customHeight="1" x14ac:dyDescent="0.2">
      <c r="A106" s="111" t="s">
        <v>502</v>
      </c>
      <c r="B106" s="111" t="s">
        <v>504</v>
      </c>
      <c r="C106" s="349" t="s">
        <v>562</v>
      </c>
      <c r="D106" s="350" t="s">
        <v>548</v>
      </c>
      <c r="E106" s="464">
        <v>394.015536</v>
      </c>
      <c r="F106" s="286">
        <v>394.015536</v>
      </c>
      <c r="H106" s="461"/>
      <c r="I106" s="461"/>
    </row>
    <row r="107" spans="1:9" ht="11.25" customHeight="1" x14ac:dyDescent="0.2">
      <c r="A107" s="111" t="s">
        <v>503</v>
      </c>
      <c r="B107" s="111" t="s">
        <v>505</v>
      </c>
      <c r="C107" s="349" t="s">
        <v>562</v>
      </c>
      <c r="D107" s="350" t="s">
        <v>548</v>
      </c>
      <c r="E107" s="464">
        <v>50.23569920090128</v>
      </c>
      <c r="F107" s="286">
        <v>368.30923200000007</v>
      </c>
      <c r="H107" s="461"/>
      <c r="I107" s="461"/>
    </row>
    <row r="108" spans="1:9" ht="11.25" customHeight="1" x14ac:dyDescent="0.2">
      <c r="A108" s="111" t="s">
        <v>409</v>
      </c>
      <c r="B108" s="111" t="s">
        <v>409</v>
      </c>
      <c r="C108" s="349" t="s">
        <v>564</v>
      </c>
      <c r="D108" s="350" t="s">
        <v>548</v>
      </c>
      <c r="E108" s="464" t="s">
        <v>816</v>
      </c>
      <c r="F108" s="286" t="s">
        <v>816</v>
      </c>
      <c r="H108" s="461"/>
      <c r="I108" s="461"/>
    </row>
    <row r="109" spans="1:9" ht="11.25" customHeight="1" x14ac:dyDescent="0.2">
      <c r="A109" s="111" t="s">
        <v>410</v>
      </c>
      <c r="B109" s="111" t="s">
        <v>791</v>
      </c>
      <c r="C109" s="349" t="s">
        <v>562</v>
      </c>
      <c r="D109" s="350" t="s">
        <v>548</v>
      </c>
      <c r="E109" s="464">
        <v>6.9968054941286626</v>
      </c>
      <c r="F109" s="286">
        <v>57.636700542334367</v>
      </c>
      <c r="H109" s="461"/>
      <c r="I109" s="461"/>
    </row>
    <row r="110" spans="1:9" ht="11.25" customHeight="1" x14ac:dyDescent="0.2">
      <c r="A110" s="111" t="s">
        <v>703</v>
      </c>
      <c r="B110" s="111" t="s">
        <v>703</v>
      </c>
      <c r="C110" s="349" t="s">
        <v>564</v>
      </c>
      <c r="D110" s="350" t="s">
        <v>548</v>
      </c>
      <c r="E110" s="464" t="s">
        <v>816</v>
      </c>
      <c r="F110" s="286" t="s">
        <v>816</v>
      </c>
      <c r="H110" s="461"/>
      <c r="I110" s="461"/>
    </row>
    <row r="111" spans="1:9" ht="11.25" customHeight="1" x14ac:dyDescent="0.2">
      <c r="A111" s="134" t="s">
        <v>80</v>
      </c>
      <c r="B111" s="134" t="s">
        <v>80</v>
      </c>
      <c r="C111" s="349" t="s">
        <v>562</v>
      </c>
      <c r="D111" s="350" t="s">
        <v>563</v>
      </c>
      <c r="E111" s="464" t="s">
        <v>1026</v>
      </c>
      <c r="F111" s="286" t="s">
        <v>1026</v>
      </c>
      <c r="H111" s="461"/>
      <c r="I111" s="461"/>
    </row>
    <row r="112" spans="1:9" ht="11.25" customHeight="1" x14ac:dyDescent="0.2">
      <c r="A112" s="134" t="s">
        <v>81</v>
      </c>
      <c r="B112" s="134" t="s">
        <v>81</v>
      </c>
      <c r="C112" s="349" t="s">
        <v>564</v>
      </c>
      <c r="D112" s="350" t="s">
        <v>563</v>
      </c>
      <c r="E112" s="464" t="s">
        <v>816</v>
      </c>
      <c r="F112" s="286" t="s">
        <v>816</v>
      </c>
      <c r="H112" s="461"/>
      <c r="I112" s="461"/>
    </row>
    <row r="113" spans="1:9" ht="11.25" customHeight="1" x14ac:dyDescent="0.2">
      <c r="A113" s="134" t="s">
        <v>82</v>
      </c>
      <c r="B113" s="134" t="s">
        <v>82</v>
      </c>
      <c r="C113" s="349" t="s">
        <v>562</v>
      </c>
      <c r="D113" s="350" t="s">
        <v>548</v>
      </c>
      <c r="E113" s="464" t="s">
        <v>1026</v>
      </c>
      <c r="F113" s="286" t="s">
        <v>1026</v>
      </c>
      <c r="H113" s="461"/>
      <c r="I113" s="461"/>
    </row>
    <row r="114" spans="1:9" ht="11.25" customHeight="1" x14ac:dyDescent="0.2">
      <c r="A114" s="134" t="s">
        <v>83</v>
      </c>
      <c r="B114" s="134" t="s">
        <v>83</v>
      </c>
      <c r="C114" s="349" t="s">
        <v>564</v>
      </c>
      <c r="D114" s="350" t="s">
        <v>548</v>
      </c>
      <c r="E114" s="464" t="s">
        <v>816</v>
      </c>
      <c r="F114" s="286" t="s">
        <v>816</v>
      </c>
      <c r="H114" s="461"/>
      <c r="I114" s="461"/>
    </row>
    <row r="115" spans="1:9" ht="11.25" customHeight="1" x14ac:dyDescent="0.2">
      <c r="A115" s="134" t="s">
        <v>84</v>
      </c>
      <c r="B115" s="134" t="s">
        <v>84</v>
      </c>
      <c r="C115" s="349" t="s">
        <v>564</v>
      </c>
      <c r="D115" s="350" t="s">
        <v>548</v>
      </c>
      <c r="E115" s="464" t="s">
        <v>816</v>
      </c>
      <c r="F115" s="286" t="s">
        <v>816</v>
      </c>
      <c r="H115" s="461"/>
      <c r="I115" s="461"/>
    </row>
    <row r="116" spans="1:9" ht="11.25" customHeight="1" x14ac:dyDescent="0.2">
      <c r="A116" s="111" t="s">
        <v>411</v>
      </c>
      <c r="B116" s="111" t="s">
        <v>411</v>
      </c>
      <c r="C116" s="349" t="s">
        <v>564</v>
      </c>
      <c r="D116" s="350" t="s">
        <v>548</v>
      </c>
      <c r="E116" s="464" t="s">
        <v>816</v>
      </c>
      <c r="F116" s="286" t="s">
        <v>816</v>
      </c>
      <c r="H116" s="461"/>
      <c r="I116" s="461"/>
    </row>
    <row r="117" spans="1:9" ht="11.25" customHeight="1" x14ac:dyDescent="0.2">
      <c r="A117" s="134" t="s">
        <v>85</v>
      </c>
      <c r="B117" s="134" t="s">
        <v>85</v>
      </c>
      <c r="C117" s="349" t="s">
        <v>564</v>
      </c>
      <c r="D117" s="350" t="s">
        <v>548</v>
      </c>
      <c r="E117" s="464" t="s">
        <v>816</v>
      </c>
      <c r="F117" s="286" t="s">
        <v>816</v>
      </c>
      <c r="H117" s="461"/>
      <c r="I117" s="461"/>
    </row>
    <row r="118" spans="1:9" ht="11.25" customHeight="1" x14ac:dyDescent="0.2">
      <c r="A118" s="111" t="s">
        <v>193</v>
      </c>
      <c r="B118" s="111" t="s">
        <v>193</v>
      </c>
      <c r="C118" s="349" t="s">
        <v>564</v>
      </c>
      <c r="D118" s="350" t="s">
        <v>548</v>
      </c>
      <c r="E118" s="464" t="s">
        <v>816</v>
      </c>
      <c r="F118" s="286" t="s">
        <v>816</v>
      </c>
      <c r="H118" s="461"/>
      <c r="I118" s="461"/>
    </row>
    <row r="119" spans="1:9" ht="11.25" customHeight="1" x14ac:dyDescent="0.2">
      <c r="A119" s="111" t="s">
        <v>412</v>
      </c>
      <c r="B119" s="111" t="s">
        <v>412</v>
      </c>
      <c r="C119" s="349" t="s">
        <v>562</v>
      </c>
      <c r="D119" s="350" t="s">
        <v>548</v>
      </c>
      <c r="E119" s="464" t="s">
        <v>1026</v>
      </c>
      <c r="F119" s="286" t="s">
        <v>1026</v>
      </c>
      <c r="H119" s="461"/>
      <c r="I119" s="461"/>
    </row>
    <row r="120" spans="1:9" ht="11.25" customHeight="1" x14ac:dyDescent="0.2">
      <c r="A120" s="111" t="s">
        <v>413</v>
      </c>
      <c r="B120" s="111" t="s">
        <v>413</v>
      </c>
      <c r="C120" s="349" t="s">
        <v>564</v>
      </c>
      <c r="D120" s="350" t="s">
        <v>548</v>
      </c>
      <c r="E120" s="464" t="s">
        <v>816</v>
      </c>
      <c r="F120" s="286" t="s">
        <v>816</v>
      </c>
      <c r="H120" s="461"/>
      <c r="I120" s="461"/>
    </row>
    <row r="121" spans="1:9" ht="11.25" customHeight="1" x14ac:dyDescent="0.2">
      <c r="A121" s="111" t="s">
        <v>290</v>
      </c>
      <c r="B121" s="111" t="s">
        <v>290</v>
      </c>
      <c r="C121" s="349" t="s">
        <v>1024</v>
      </c>
      <c r="D121" s="350" t="s">
        <v>548</v>
      </c>
      <c r="E121" s="464" t="s">
        <v>816</v>
      </c>
      <c r="F121" s="286" t="s">
        <v>816</v>
      </c>
      <c r="H121" s="461"/>
      <c r="I121" s="461"/>
    </row>
    <row r="122" spans="1:9" ht="11.25" customHeight="1" x14ac:dyDescent="0.2">
      <c r="A122" s="111" t="s">
        <v>86</v>
      </c>
      <c r="B122" s="111" t="s">
        <v>86</v>
      </c>
      <c r="C122" s="349" t="s">
        <v>564</v>
      </c>
      <c r="D122" s="350" t="s">
        <v>563</v>
      </c>
      <c r="E122" s="464" t="s">
        <v>816</v>
      </c>
      <c r="F122" s="286" t="s">
        <v>816</v>
      </c>
      <c r="H122" s="461"/>
      <c r="I122" s="461"/>
    </row>
    <row r="123" spans="1:9" ht="11.25" customHeight="1" x14ac:dyDescent="0.2">
      <c r="A123" s="111" t="s">
        <v>414</v>
      </c>
      <c r="B123" s="111" t="s">
        <v>792</v>
      </c>
      <c r="C123" s="349" t="s">
        <v>562</v>
      </c>
      <c r="D123" s="350" t="s">
        <v>548</v>
      </c>
      <c r="E123" s="464">
        <v>44.028912348000006</v>
      </c>
      <c r="F123" s="286">
        <v>44.028912348000006</v>
      </c>
      <c r="H123" s="461"/>
      <c r="I123" s="461"/>
    </row>
    <row r="124" spans="1:9" ht="11.25" customHeight="1" x14ac:dyDescent="0.2">
      <c r="A124" s="111" t="s">
        <v>415</v>
      </c>
      <c r="B124" s="111" t="s">
        <v>415</v>
      </c>
      <c r="C124" s="349" t="s">
        <v>564</v>
      </c>
      <c r="D124" s="350" t="s">
        <v>548</v>
      </c>
      <c r="E124" s="464" t="s">
        <v>816</v>
      </c>
      <c r="F124" s="286" t="s">
        <v>816</v>
      </c>
      <c r="H124" s="461"/>
      <c r="I124" s="461"/>
    </row>
    <row r="125" spans="1:9" ht="11.25" customHeight="1" x14ac:dyDescent="0.2">
      <c r="A125" s="111" t="s">
        <v>704</v>
      </c>
      <c r="B125" s="111" t="s">
        <v>704</v>
      </c>
      <c r="C125" s="349" t="s">
        <v>564</v>
      </c>
      <c r="D125" s="350" t="s">
        <v>548</v>
      </c>
      <c r="E125" s="464" t="s">
        <v>816</v>
      </c>
      <c r="F125" s="286" t="s">
        <v>816</v>
      </c>
      <c r="H125" s="461"/>
      <c r="I125" s="461"/>
    </row>
    <row r="126" spans="1:9" ht="11.25" customHeight="1" x14ac:dyDescent="0.2">
      <c r="A126" s="111" t="s">
        <v>87</v>
      </c>
      <c r="B126" s="111" t="s">
        <v>87</v>
      </c>
      <c r="C126" s="349" t="s">
        <v>564</v>
      </c>
      <c r="D126" s="350" t="s">
        <v>548</v>
      </c>
      <c r="E126" s="464" t="s">
        <v>816</v>
      </c>
      <c r="F126" s="286" t="s">
        <v>816</v>
      </c>
      <c r="H126" s="461"/>
      <c r="I126" s="461"/>
    </row>
    <row r="127" spans="1:9" ht="11.25" customHeight="1" x14ac:dyDescent="0.2">
      <c r="A127" s="111" t="s">
        <v>416</v>
      </c>
      <c r="B127" s="111" t="s">
        <v>793</v>
      </c>
      <c r="C127" s="349" t="s">
        <v>562</v>
      </c>
      <c r="D127" s="350" t="s">
        <v>563</v>
      </c>
      <c r="E127" s="464">
        <v>445.80891428571431</v>
      </c>
      <c r="F127" s="286">
        <v>867.11133333333339</v>
      </c>
      <c r="H127" s="461"/>
      <c r="I127" s="461"/>
    </row>
    <row r="128" spans="1:9" ht="11.25" customHeight="1" x14ac:dyDescent="0.2">
      <c r="A128" s="111" t="s">
        <v>88</v>
      </c>
      <c r="B128" s="111" t="s">
        <v>88</v>
      </c>
      <c r="C128" s="349" t="s">
        <v>564</v>
      </c>
      <c r="D128" s="350" t="s">
        <v>548</v>
      </c>
      <c r="E128" s="464" t="s">
        <v>816</v>
      </c>
      <c r="F128" s="286" t="s">
        <v>816</v>
      </c>
      <c r="H128" s="461"/>
      <c r="I128" s="461"/>
    </row>
    <row r="129" spans="1:9" ht="11.25" customHeight="1" x14ac:dyDescent="0.2">
      <c r="A129" s="111" t="s">
        <v>20</v>
      </c>
      <c r="B129" s="111" t="s">
        <v>20</v>
      </c>
      <c r="C129" s="349" t="s">
        <v>562</v>
      </c>
      <c r="D129" s="350" t="s">
        <v>563</v>
      </c>
      <c r="E129" s="464" t="s">
        <v>1026</v>
      </c>
      <c r="F129" s="286" t="s">
        <v>1026</v>
      </c>
      <c r="H129" s="461"/>
      <c r="I129" s="461"/>
    </row>
    <row r="130" spans="1:9" ht="11.25" customHeight="1" x14ac:dyDescent="0.2">
      <c r="A130" s="111" t="s">
        <v>417</v>
      </c>
      <c r="B130" s="111" t="s">
        <v>417</v>
      </c>
      <c r="C130" s="349" t="s">
        <v>562</v>
      </c>
      <c r="D130" s="350" t="s">
        <v>563</v>
      </c>
      <c r="E130" s="464" t="s">
        <v>1026</v>
      </c>
      <c r="F130" s="286" t="s">
        <v>1026</v>
      </c>
      <c r="H130" s="461"/>
      <c r="I130" s="461"/>
    </row>
    <row r="131" spans="1:9" ht="11.25" customHeight="1" x14ac:dyDescent="0.2">
      <c r="A131" s="111" t="s">
        <v>418</v>
      </c>
      <c r="B131" s="111" t="s">
        <v>418</v>
      </c>
      <c r="C131" s="349" t="s">
        <v>562</v>
      </c>
      <c r="D131" s="350" t="s">
        <v>563</v>
      </c>
      <c r="E131" s="464">
        <v>1.0347023872679044E-2</v>
      </c>
      <c r="F131" s="286">
        <v>7.5326333793103453E-2</v>
      </c>
      <c r="H131" s="461"/>
      <c r="I131" s="461"/>
    </row>
    <row r="132" spans="1:9" ht="11.25" customHeight="1" x14ac:dyDescent="0.2">
      <c r="A132" s="111" t="s">
        <v>419</v>
      </c>
      <c r="B132" s="111" t="s">
        <v>419</v>
      </c>
      <c r="C132" s="349" t="s">
        <v>562</v>
      </c>
      <c r="D132" s="350" t="s">
        <v>563</v>
      </c>
      <c r="E132" s="464">
        <v>9.8381538461538437E-2</v>
      </c>
      <c r="F132" s="286">
        <v>0.71621760000000001</v>
      </c>
      <c r="H132" s="461"/>
      <c r="I132" s="461"/>
    </row>
    <row r="133" spans="1:9" ht="11.25" customHeight="1" x14ac:dyDescent="0.2">
      <c r="A133" s="111" t="s">
        <v>89</v>
      </c>
      <c r="B133" s="111" t="s">
        <v>89</v>
      </c>
      <c r="C133" s="349" t="s">
        <v>564</v>
      </c>
      <c r="D133" s="350" t="s">
        <v>548</v>
      </c>
      <c r="E133" s="464" t="s">
        <v>816</v>
      </c>
      <c r="F133" s="286" t="s">
        <v>816</v>
      </c>
      <c r="H133" s="461"/>
      <c r="I133" s="461"/>
    </row>
    <row r="134" spans="1:9" ht="11.25" customHeight="1" x14ac:dyDescent="0.2">
      <c r="A134" s="134" t="s">
        <v>90</v>
      </c>
      <c r="B134" s="134" t="s">
        <v>90</v>
      </c>
      <c r="C134" s="349" t="s">
        <v>564</v>
      </c>
      <c r="D134" s="350" t="s">
        <v>548</v>
      </c>
      <c r="E134" s="464" t="s">
        <v>816</v>
      </c>
      <c r="F134" s="286" t="s">
        <v>816</v>
      </c>
      <c r="H134" s="461"/>
      <c r="I134" s="461"/>
    </row>
    <row r="135" spans="1:9" ht="11.25" customHeight="1" x14ac:dyDescent="0.2">
      <c r="A135" s="111" t="s">
        <v>420</v>
      </c>
      <c r="B135" s="111" t="s">
        <v>420</v>
      </c>
      <c r="C135" s="349" t="s">
        <v>564</v>
      </c>
      <c r="D135" s="350" t="s">
        <v>548</v>
      </c>
      <c r="E135" s="464" t="s">
        <v>816</v>
      </c>
      <c r="F135" s="286" t="s">
        <v>816</v>
      </c>
      <c r="H135" s="461"/>
      <c r="I135" s="461"/>
    </row>
    <row r="136" spans="1:9" ht="11.25" customHeight="1" x14ac:dyDescent="0.2">
      <c r="A136" s="111" t="s">
        <v>291</v>
      </c>
      <c r="B136" s="111" t="s">
        <v>794</v>
      </c>
      <c r="C136" s="349" t="s">
        <v>562</v>
      </c>
      <c r="D136" s="350" t="s">
        <v>563</v>
      </c>
      <c r="E136" s="464">
        <v>817.29880000000014</v>
      </c>
      <c r="F136" s="286">
        <v>817.29880000000014</v>
      </c>
      <c r="H136" s="461"/>
      <c r="I136" s="461"/>
    </row>
    <row r="137" spans="1:9" ht="11.25" customHeight="1" x14ac:dyDescent="0.2">
      <c r="A137" s="111" t="s">
        <v>21</v>
      </c>
      <c r="B137" s="111" t="s">
        <v>21</v>
      </c>
      <c r="C137" s="349" t="s">
        <v>564</v>
      </c>
      <c r="D137" s="350" t="s">
        <v>548</v>
      </c>
      <c r="E137" s="464" t="s">
        <v>816</v>
      </c>
      <c r="F137" s="286" t="s">
        <v>816</v>
      </c>
      <c r="H137" s="461"/>
      <c r="I137" s="461"/>
    </row>
    <row r="138" spans="1:9" ht="11.25" customHeight="1" x14ac:dyDescent="0.2">
      <c r="A138" s="111" t="s">
        <v>44</v>
      </c>
      <c r="B138" s="111" t="s">
        <v>44</v>
      </c>
      <c r="C138" s="349" t="s">
        <v>562</v>
      </c>
      <c r="D138" s="350" t="s">
        <v>563</v>
      </c>
      <c r="E138" s="464" t="s">
        <v>1026</v>
      </c>
      <c r="F138" s="286" t="s">
        <v>1026</v>
      </c>
      <c r="H138" s="461"/>
      <c r="I138" s="461"/>
    </row>
    <row r="139" spans="1:9" ht="11.25" customHeight="1" x14ac:dyDescent="0.2">
      <c r="A139" s="111" t="s">
        <v>43</v>
      </c>
      <c r="B139" s="111" t="s">
        <v>43</v>
      </c>
      <c r="C139" s="349" t="s">
        <v>562</v>
      </c>
      <c r="D139" s="350" t="s">
        <v>563</v>
      </c>
      <c r="E139" s="464" t="s">
        <v>1026</v>
      </c>
      <c r="F139" s="286" t="s">
        <v>1026</v>
      </c>
      <c r="H139" s="461"/>
      <c r="I139" s="461"/>
    </row>
    <row r="140" spans="1:9" ht="11.25" customHeight="1" x14ac:dyDescent="0.2">
      <c r="A140" s="111" t="s">
        <v>665</v>
      </c>
      <c r="B140" s="111" t="s">
        <v>665</v>
      </c>
      <c r="C140" s="349" t="s">
        <v>564</v>
      </c>
      <c r="D140" s="350" t="s">
        <v>563</v>
      </c>
      <c r="E140" s="464" t="s">
        <v>816</v>
      </c>
      <c r="F140" s="286" t="s">
        <v>816</v>
      </c>
      <c r="H140" s="461"/>
      <c r="I140" s="461"/>
    </row>
    <row r="141" spans="1:9" ht="11.25" customHeight="1" x14ac:dyDescent="0.2">
      <c r="A141" s="111" t="s">
        <v>705</v>
      </c>
      <c r="B141" s="111" t="s">
        <v>705</v>
      </c>
      <c r="C141" s="349" t="s">
        <v>562</v>
      </c>
      <c r="D141" s="350" t="s">
        <v>548</v>
      </c>
      <c r="E141" s="464">
        <v>0.17652248407169688</v>
      </c>
      <c r="F141" s="286">
        <v>1.413902753115506</v>
      </c>
      <c r="H141" s="461"/>
      <c r="I141" s="461"/>
    </row>
    <row r="142" spans="1:9" ht="11.25" customHeight="1" x14ac:dyDescent="0.2">
      <c r="A142" s="111" t="s">
        <v>706</v>
      </c>
      <c r="B142" s="111" t="s">
        <v>706</v>
      </c>
      <c r="C142" s="349" t="s">
        <v>562</v>
      </c>
      <c r="D142" s="350" t="s">
        <v>563</v>
      </c>
      <c r="E142" s="464">
        <v>222.90445714285715</v>
      </c>
      <c r="F142" s="286">
        <v>637.26859999999999</v>
      </c>
      <c r="H142" s="461"/>
      <c r="I142" s="461"/>
    </row>
    <row r="143" spans="1:9" ht="11.25" customHeight="1" x14ac:dyDescent="0.2">
      <c r="A143" s="111" t="s">
        <v>421</v>
      </c>
      <c r="B143" s="111" t="s">
        <v>421</v>
      </c>
      <c r="C143" s="349" t="s">
        <v>562</v>
      </c>
      <c r="D143" s="350" t="s">
        <v>563</v>
      </c>
      <c r="E143" s="464">
        <v>8.9161782857142876E-3</v>
      </c>
      <c r="F143" s="286">
        <v>6.2413248000000018E-2</v>
      </c>
      <c r="H143" s="461"/>
      <c r="I143" s="461"/>
    </row>
    <row r="144" spans="1:9" ht="11.25" customHeight="1" x14ac:dyDescent="0.2">
      <c r="A144" s="111" t="s">
        <v>422</v>
      </c>
      <c r="B144" s="111" t="s">
        <v>422</v>
      </c>
      <c r="C144" s="349" t="s">
        <v>562</v>
      </c>
      <c r="D144" s="350" t="s">
        <v>563</v>
      </c>
      <c r="E144" s="464">
        <v>8.9161782857142866E-2</v>
      </c>
      <c r="F144" s="286">
        <v>0.6241324800000001</v>
      </c>
      <c r="H144" s="461"/>
      <c r="I144" s="461"/>
    </row>
    <row r="145" spans="1:9" ht="11.25" customHeight="1" x14ac:dyDescent="0.2">
      <c r="A145" s="111" t="s">
        <v>423</v>
      </c>
      <c r="B145" s="111" t="s">
        <v>423</v>
      </c>
      <c r="C145" s="349" t="s">
        <v>564</v>
      </c>
      <c r="D145" s="350" t="s">
        <v>548</v>
      </c>
      <c r="E145" s="464" t="s">
        <v>816</v>
      </c>
      <c r="F145" s="286" t="s">
        <v>816</v>
      </c>
      <c r="H145" s="461"/>
      <c r="I145" s="461"/>
    </row>
    <row r="146" spans="1:9" ht="11.25" customHeight="1" x14ac:dyDescent="0.2">
      <c r="A146" s="111" t="s">
        <v>424</v>
      </c>
      <c r="B146" s="111" t="s">
        <v>424</v>
      </c>
      <c r="C146" s="349" t="s">
        <v>564</v>
      </c>
      <c r="D146" s="350" t="s">
        <v>548</v>
      </c>
      <c r="E146" s="464" t="s">
        <v>816</v>
      </c>
      <c r="F146" s="286" t="s">
        <v>816</v>
      </c>
      <c r="H146" s="461"/>
      <c r="I146" s="461"/>
    </row>
    <row r="147" spans="1:9" ht="11.25" customHeight="1" x14ac:dyDescent="0.2">
      <c r="A147" s="134" t="s">
        <v>91</v>
      </c>
      <c r="B147" s="134" t="s">
        <v>91</v>
      </c>
      <c r="C147" s="349" t="s">
        <v>564</v>
      </c>
      <c r="D147" s="350" t="s">
        <v>548</v>
      </c>
      <c r="E147" s="464" t="s">
        <v>816</v>
      </c>
      <c r="F147" s="286" t="s">
        <v>816</v>
      </c>
      <c r="H147" s="461"/>
      <c r="I147" s="461"/>
    </row>
    <row r="148" spans="1:9" ht="11.25" customHeight="1" x14ac:dyDescent="0.2">
      <c r="A148" s="111" t="s">
        <v>92</v>
      </c>
      <c r="B148" s="111" t="s">
        <v>92</v>
      </c>
      <c r="C148" s="349" t="s">
        <v>564</v>
      </c>
      <c r="D148" s="350" t="s">
        <v>548</v>
      </c>
      <c r="E148" s="464" t="s">
        <v>816</v>
      </c>
      <c r="F148" s="286" t="s">
        <v>816</v>
      </c>
      <c r="H148" s="461"/>
      <c r="I148" s="461"/>
    </row>
    <row r="149" spans="1:9" ht="11.25" customHeight="1" x14ac:dyDescent="0.2">
      <c r="A149" s="111" t="s">
        <v>93</v>
      </c>
      <c r="B149" s="111" t="s">
        <v>93</v>
      </c>
      <c r="C149" s="349" t="s">
        <v>562</v>
      </c>
      <c r="D149" s="350" t="s">
        <v>563</v>
      </c>
      <c r="E149" s="464" t="s">
        <v>1026</v>
      </c>
      <c r="F149" s="286" t="s">
        <v>1026</v>
      </c>
      <c r="H149" s="461"/>
      <c r="I149" s="461"/>
    </row>
    <row r="150" spans="1:9" ht="11.25" customHeight="1" x14ac:dyDescent="0.2">
      <c r="A150" s="111" t="s">
        <v>94</v>
      </c>
      <c r="B150" s="111" t="s">
        <v>94</v>
      </c>
      <c r="C150" s="349" t="s">
        <v>562</v>
      </c>
      <c r="D150" s="350" t="s">
        <v>563</v>
      </c>
      <c r="E150" s="464" t="s">
        <v>1026</v>
      </c>
      <c r="F150" s="286" t="s">
        <v>1026</v>
      </c>
      <c r="H150" s="461"/>
      <c r="I150" s="461"/>
    </row>
    <row r="151" spans="1:9" ht="11.25" customHeight="1" x14ac:dyDescent="0.2">
      <c r="A151" s="111" t="s">
        <v>513</v>
      </c>
      <c r="B151" s="111" t="s">
        <v>513</v>
      </c>
      <c r="C151" s="349" t="s">
        <v>1024</v>
      </c>
      <c r="D151" s="350" t="s">
        <v>548</v>
      </c>
      <c r="E151" s="464" t="s">
        <v>816</v>
      </c>
      <c r="F151" s="286" t="s">
        <v>816</v>
      </c>
      <c r="H151" s="461"/>
      <c r="I151" s="461"/>
    </row>
    <row r="152" spans="1:9" ht="11.25" customHeight="1" x14ac:dyDescent="0.2">
      <c r="A152" s="134" t="s">
        <v>802</v>
      </c>
      <c r="B152" s="134" t="s">
        <v>802</v>
      </c>
      <c r="C152" s="349" t="s">
        <v>564</v>
      </c>
      <c r="D152" s="350" t="s">
        <v>548</v>
      </c>
      <c r="E152" s="464" t="s">
        <v>816</v>
      </c>
      <c r="F152" s="286" t="s">
        <v>816</v>
      </c>
      <c r="H152" s="461"/>
      <c r="I152" s="461"/>
    </row>
    <row r="153" spans="1:9" ht="11.25" customHeight="1" x14ac:dyDescent="0.2">
      <c r="A153" s="134" t="s">
        <v>514</v>
      </c>
      <c r="B153" s="134" t="s">
        <v>514</v>
      </c>
      <c r="C153" s="349" t="s">
        <v>564</v>
      </c>
      <c r="D153" s="350" t="s">
        <v>548</v>
      </c>
      <c r="E153" s="464" t="s">
        <v>816</v>
      </c>
      <c r="F153" s="286" t="s">
        <v>816</v>
      </c>
      <c r="H153" s="461"/>
      <c r="I153" s="461"/>
    </row>
    <row r="154" spans="1:9" ht="11.25" customHeight="1" x14ac:dyDescent="0.2">
      <c r="A154" s="134" t="s">
        <v>516</v>
      </c>
      <c r="B154" s="134" t="s">
        <v>516</v>
      </c>
      <c r="C154" s="349" t="s">
        <v>564</v>
      </c>
      <c r="D154" s="350" t="s">
        <v>548</v>
      </c>
      <c r="E154" s="464" t="s">
        <v>816</v>
      </c>
      <c r="F154" s="286" t="s">
        <v>816</v>
      </c>
      <c r="H154" s="461"/>
      <c r="I154" s="461"/>
    </row>
    <row r="155" spans="1:9" ht="11.25" customHeight="1" x14ac:dyDescent="0.2">
      <c r="A155" s="111" t="s">
        <v>425</v>
      </c>
      <c r="B155" s="111" t="s">
        <v>425</v>
      </c>
      <c r="C155" s="349" t="s">
        <v>564</v>
      </c>
      <c r="D155" s="350" t="s">
        <v>548</v>
      </c>
      <c r="E155" s="464" t="s">
        <v>816</v>
      </c>
      <c r="F155" s="286" t="s">
        <v>816</v>
      </c>
      <c r="H155" s="461"/>
      <c r="I155" s="461"/>
    </row>
    <row r="156" spans="1:9" ht="11.25" customHeight="1" x14ac:dyDescent="0.2">
      <c r="A156" s="111" t="s">
        <v>426</v>
      </c>
      <c r="B156" s="111" t="s">
        <v>426</v>
      </c>
      <c r="C156" s="349" t="s">
        <v>562</v>
      </c>
      <c r="D156" s="350" t="s">
        <v>22</v>
      </c>
      <c r="E156" s="464">
        <v>3.6336480000000004E-2</v>
      </c>
      <c r="F156" s="286">
        <v>0.99293803636363653</v>
      </c>
      <c r="H156" s="461"/>
      <c r="I156" s="461"/>
    </row>
    <row r="157" spans="1:9" ht="11.25" customHeight="1" x14ac:dyDescent="0.2">
      <c r="A157" s="111" t="s">
        <v>427</v>
      </c>
      <c r="B157" s="111" t="s">
        <v>795</v>
      </c>
      <c r="C157" s="349" t="s">
        <v>562</v>
      </c>
      <c r="D157" s="350" t="s">
        <v>563</v>
      </c>
      <c r="E157" s="464">
        <v>44.580891428571441</v>
      </c>
      <c r="F157" s="286">
        <v>259.46680000000003</v>
      </c>
      <c r="H157" s="461"/>
      <c r="I157" s="461"/>
    </row>
    <row r="158" spans="1:9" ht="11.25" customHeight="1" thickBot="1" x14ac:dyDescent="0.25">
      <c r="A158" s="113" t="s">
        <v>428</v>
      </c>
      <c r="B158" s="148" t="s">
        <v>428</v>
      </c>
      <c r="C158" s="466" t="s">
        <v>564</v>
      </c>
      <c r="D158" s="467" t="s">
        <v>548</v>
      </c>
      <c r="E158" s="468" t="s">
        <v>816</v>
      </c>
      <c r="F158" s="293" t="s">
        <v>816</v>
      </c>
      <c r="H158" s="461"/>
      <c r="I158" s="461"/>
    </row>
    <row r="159" spans="1:9" ht="11.25" customHeight="1" thickTop="1" x14ac:dyDescent="0.2">
      <c r="B159" s="65" t="s">
        <v>432</v>
      </c>
      <c r="C159" s="119"/>
      <c r="D159" s="473"/>
      <c r="E159" s="474"/>
      <c r="F159" s="475"/>
    </row>
    <row r="160" spans="1:9" ht="24.75" customHeight="1" x14ac:dyDescent="0.2">
      <c r="B160" s="952" t="s">
        <v>771</v>
      </c>
      <c r="C160" s="955"/>
      <c r="D160" s="955"/>
      <c r="E160" s="955"/>
      <c r="F160" s="956"/>
    </row>
    <row r="161" spans="2:6" ht="11.25" customHeight="1" x14ac:dyDescent="0.2">
      <c r="B161" s="66"/>
      <c r="C161" s="119"/>
      <c r="D161" s="473"/>
      <c r="E161" s="474"/>
      <c r="F161" s="475"/>
    </row>
    <row r="162" spans="2:6" ht="11.25" customHeight="1" x14ac:dyDescent="0.2">
      <c r="B162" s="149" t="s">
        <v>877</v>
      </c>
      <c r="C162" s="132"/>
      <c r="D162" s="476"/>
      <c r="E162" s="477"/>
      <c r="F162" s="478"/>
    </row>
    <row r="163" spans="2:6" ht="11.25" customHeight="1" x14ac:dyDescent="0.2">
      <c r="B163" s="66" t="s">
        <v>489</v>
      </c>
      <c r="C163" s="132"/>
      <c r="D163" s="476"/>
      <c r="E163" s="477"/>
      <c r="F163" s="478"/>
    </row>
    <row r="164" spans="2:6" ht="11.25" customHeight="1" x14ac:dyDescent="0.2">
      <c r="B164" s="66" t="s">
        <v>464</v>
      </c>
      <c r="C164" s="67"/>
      <c r="D164" s="476"/>
      <c r="E164" s="477"/>
      <c r="F164" s="478"/>
    </row>
    <row r="165" spans="2:6" ht="11.25" customHeight="1" x14ac:dyDescent="0.2">
      <c r="B165" s="66" t="s">
        <v>796</v>
      </c>
      <c r="C165" s="67"/>
      <c r="D165" s="476"/>
      <c r="E165" s="477"/>
      <c r="F165" s="478"/>
    </row>
    <row r="166" spans="2:6" ht="11.25" customHeight="1" x14ac:dyDescent="0.2">
      <c r="B166" s="66" t="s">
        <v>719</v>
      </c>
      <c r="C166" s="67"/>
      <c r="D166" s="476"/>
      <c r="E166" s="477"/>
      <c r="F166" s="478"/>
    </row>
    <row r="167" spans="2:6" ht="11.25" customHeight="1" x14ac:dyDescent="0.2">
      <c r="B167" s="479" t="s">
        <v>439</v>
      </c>
      <c r="C167" s="480"/>
      <c r="D167" s="476"/>
      <c r="E167" s="477"/>
      <c r="F167" s="478"/>
    </row>
    <row r="168" spans="2:6" ht="11.25" customHeight="1" x14ac:dyDescent="0.2">
      <c r="B168" s="479" t="s">
        <v>596</v>
      </c>
      <c r="C168" s="480"/>
      <c r="D168" s="476"/>
      <c r="E168" s="477"/>
      <c r="F168" s="478"/>
    </row>
    <row r="169" spans="2:6" ht="11.25" customHeight="1" x14ac:dyDescent="0.2">
      <c r="B169" s="479" t="s">
        <v>465</v>
      </c>
      <c r="C169" s="480"/>
      <c r="D169" s="476"/>
      <c r="E169" s="477"/>
      <c r="F169" s="478"/>
    </row>
    <row r="170" spans="2:6" ht="11.25" customHeight="1" thickBot="1" x14ac:dyDescent="0.25">
      <c r="B170" s="481"/>
      <c r="C170" s="450"/>
      <c r="D170" s="482"/>
      <c r="E170" s="483"/>
      <c r="F170" s="484"/>
    </row>
    <row r="171" spans="2:6" ht="13.5" thickTop="1" x14ac:dyDescent="0.2">
      <c r="D171" s="485"/>
      <c r="E171" s="486"/>
      <c r="F171" s="486"/>
    </row>
    <row r="172" spans="2:6" ht="12.75" x14ac:dyDescent="0.2">
      <c r="B172" s="133"/>
      <c r="C172" s="133"/>
      <c r="D172" s="485"/>
      <c r="E172" s="486"/>
      <c r="F172" s="486"/>
    </row>
    <row r="173" spans="2:6" ht="12.75" x14ac:dyDescent="0.2">
      <c r="B173" s="487"/>
      <c r="C173" s="487"/>
      <c r="D173" s="485"/>
      <c r="E173" s="486"/>
      <c r="F173" s="486"/>
    </row>
    <row r="174" spans="2:6" ht="12.75" x14ac:dyDescent="0.2">
      <c r="B174" s="129"/>
      <c r="C174" s="129"/>
      <c r="D174" s="485"/>
      <c r="E174" s="486"/>
      <c r="F174" s="486"/>
    </row>
    <row r="175" spans="2:6" ht="12.75" x14ac:dyDescent="0.2">
      <c r="B175" s="129"/>
      <c r="C175" s="129"/>
      <c r="D175" s="485"/>
      <c r="E175" s="486"/>
      <c r="F175" s="486"/>
    </row>
    <row r="176" spans="2:6" ht="12.75" x14ac:dyDescent="0.2">
      <c r="B176" s="129"/>
      <c r="C176" s="129"/>
      <c r="D176" s="485"/>
      <c r="E176" s="486"/>
      <c r="F176" s="486"/>
    </row>
    <row r="177" spans="2:6" ht="12.75" x14ac:dyDescent="0.2">
      <c r="B177" s="129"/>
      <c r="C177" s="129"/>
      <c r="D177" s="485"/>
      <c r="E177" s="486"/>
      <c r="F177" s="486"/>
    </row>
    <row r="178" spans="2:6" ht="12.75" x14ac:dyDescent="0.2">
      <c r="B178" s="129"/>
      <c r="C178" s="129"/>
      <c r="D178" s="485"/>
      <c r="E178" s="486"/>
      <c r="F178" s="486"/>
    </row>
    <row r="179" spans="2:6" ht="12.75" x14ac:dyDescent="0.2">
      <c r="B179" s="129"/>
      <c r="C179" s="129"/>
      <c r="D179" s="485"/>
      <c r="E179" s="486"/>
      <c r="F179" s="486"/>
    </row>
    <row r="180" spans="2:6" ht="12.75" x14ac:dyDescent="0.2">
      <c r="B180" s="129"/>
      <c r="C180" s="129"/>
      <c r="D180" s="485"/>
      <c r="E180" s="486"/>
      <c r="F180" s="486"/>
    </row>
    <row r="181" spans="2:6" ht="12.75" x14ac:dyDescent="0.2">
      <c r="B181" s="129"/>
      <c r="C181" s="129"/>
      <c r="D181" s="485"/>
      <c r="E181" s="486"/>
      <c r="F181" s="486"/>
    </row>
    <row r="182" spans="2:6" ht="12.75" x14ac:dyDescent="0.2">
      <c r="B182" s="129"/>
      <c r="C182" s="129"/>
      <c r="D182" s="485"/>
      <c r="E182" s="486"/>
      <c r="F182" s="486"/>
    </row>
    <row r="183" spans="2:6" ht="12.75" x14ac:dyDescent="0.2">
      <c r="B183" s="129"/>
      <c r="C183" s="129"/>
      <c r="D183" s="485"/>
      <c r="E183" s="486"/>
      <c r="F183" s="486"/>
    </row>
    <row r="184" spans="2:6" ht="12.75" x14ac:dyDescent="0.2">
      <c r="B184" s="129"/>
      <c r="C184" s="129"/>
      <c r="D184" s="485"/>
      <c r="E184" s="486"/>
      <c r="F184" s="486"/>
    </row>
    <row r="185" spans="2:6" ht="12.75" x14ac:dyDescent="0.2">
      <c r="B185" s="129"/>
      <c r="C185" s="129"/>
      <c r="D185" s="485"/>
      <c r="E185" s="486"/>
      <c r="F185" s="486"/>
    </row>
    <row r="186" spans="2:6" ht="12.75" x14ac:dyDescent="0.2">
      <c r="B186" s="129"/>
      <c r="C186" s="129"/>
      <c r="D186" s="485"/>
      <c r="E186" s="486"/>
      <c r="F186" s="486"/>
    </row>
    <row r="187" spans="2:6" ht="12.75" x14ac:dyDescent="0.2">
      <c r="B187" s="129"/>
      <c r="C187" s="129"/>
      <c r="D187" s="485"/>
      <c r="E187" s="486"/>
      <c r="F187" s="486"/>
    </row>
    <row r="188" spans="2:6" ht="12.75" x14ac:dyDescent="0.2">
      <c r="B188" s="129"/>
      <c r="C188" s="129"/>
      <c r="D188" s="485"/>
      <c r="E188" s="486"/>
      <c r="F188" s="486"/>
    </row>
    <row r="189" spans="2:6" ht="12.75" x14ac:dyDescent="0.2">
      <c r="B189" s="129"/>
      <c r="C189" s="129"/>
      <c r="D189" s="485"/>
      <c r="E189" s="486"/>
      <c r="F189" s="486"/>
    </row>
    <row r="190" spans="2:6" ht="12.75" x14ac:dyDescent="0.2">
      <c r="B190" s="129"/>
      <c r="C190" s="129"/>
      <c r="D190" s="485"/>
      <c r="E190" s="486"/>
      <c r="F190" s="486"/>
    </row>
    <row r="191" spans="2:6" ht="12.75" x14ac:dyDescent="0.2">
      <c r="B191" s="129"/>
      <c r="C191" s="129"/>
      <c r="D191" s="485"/>
      <c r="E191" s="486"/>
      <c r="F191" s="486"/>
    </row>
    <row r="192" spans="2:6" ht="12.75" x14ac:dyDescent="0.2">
      <c r="B192" s="129"/>
      <c r="C192" s="129"/>
      <c r="D192" s="485"/>
      <c r="E192" s="486"/>
      <c r="F192" s="486"/>
    </row>
    <row r="193" spans="2:6" ht="12.75" x14ac:dyDescent="0.2">
      <c r="B193" s="129"/>
      <c r="C193" s="129"/>
      <c r="D193" s="485"/>
      <c r="E193" s="486"/>
      <c r="F193" s="486"/>
    </row>
    <row r="194" spans="2:6" ht="12.75" x14ac:dyDescent="0.2">
      <c r="B194" s="129"/>
      <c r="C194" s="129"/>
      <c r="D194" s="485"/>
      <c r="E194" s="486"/>
      <c r="F194" s="486"/>
    </row>
    <row r="195" spans="2:6" ht="12.75" x14ac:dyDescent="0.2">
      <c r="B195" s="129"/>
      <c r="C195" s="129"/>
      <c r="D195" s="485"/>
      <c r="E195" s="486"/>
      <c r="F195" s="486"/>
    </row>
    <row r="196" spans="2:6" ht="12.75" x14ac:dyDescent="0.2">
      <c r="B196" s="129"/>
      <c r="C196" s="129"/>
      <c r="D196" s="485"/>
      <c r="E196" s="486"/>
      <c r="F196" s="486"/>
    </row>
    <row r="197" spans="2:6" ht="12.75" x14ac:dyDescent="0.2">
      <c r="B197" s="129"/>
      <c r="C197" s="129"/>
      <c r="D197" s="485"/>
      <c r="E197" s="486"/>
      <c r="F197" s="486"/>
    </row>
    <row r="198" spans="2:6" ht="12.75" x14ac:dyDescent="0.2">
      <c r="B198" s="129"/>
      <c r="C198" s="129"/>
      <c r="D198" s="485"/>
      <c r="E198" s="486"/>
      <c r="F198" s="486"/>
    </row>
    <row r="199" spans="2:6" ht="12.75" x14ac:dyDescent="0.2">
      <c r="B199" s="129"/>
      <c r="C199" s="129"/>
      <c r="D199" s="485"/>
      <c r="E199" s="486"/>
      <c r="F199" s="486"/>
    </row>
    <row r="200" spans="2:6" ht="12.75" x14ac:dyDescent="0.2">
      <c r="B200" s="129"/>
      <c r="C200" s="129"/>
      <c r="D200" s="485"/>
      <c r="E200" s="486"/>
      <c r="F200" s="486"/>
    </row>
    <row r="201" spans="2:6" ht="12.75" x14ac:dyDescent="0.2">
      <c r="B201" s="129"/>
      <c r="C201" s="129"/>
      <c r="D201" s="485"/>
      <c r="E201" s="486"/>
      <c r="F201" s="486"/>
    </row>
    <row r="202" spans="2:6" ht="12.75" x14ac:dyDescent="0.2">
      <c r="B202" s="129"/>
      <c r="C202" s="129"/>
      <c r="D202" s="485"/>
      <c r="E202" s="486"/>
      <c r="F202" s="486"/>
    </row>
    <row r="203" spans="2:6" ht="12.75" x14ac:dyDescent="0.2">
      <c r="B203" s="129"/>
      <c r="C203" s="129"/>
      <c r="D203" s="485"/>
      <c r="E203" s="486"/>
      <c r="F203" s="486"/>
    </row>
    <row r="204" spans="2:6" ht="12.75" x14ac:dyDescent="0.2">
      <c r="B204" s="129"/>
      <c r="C204" s="129"/>
      <c r="D204" s="485"/>
      <c r="E204" s="486"/>
      <c r="F204" s="486"/>
    </row>
    <row r="205" spans="2:6" ht="12.75" x14ac:dyDescent="0.2">
      <c r="B205" s="129"/>
      <c r="C205" s="129"/>
      <c r="D205" s="485"/>
      <c r="E205" s="486"/>
      <c r="F205" s="486"/>
    </row>
    <row r="206" spans="2:6" ht="12.75" x14ac:dyDescent="0.2">
      <c r="B206" s="129"/>
      <c r="C206" s="129"/>
      <c r="D206" s="485"/>
      <c r="E206" s="486"/>
      <c r="F206" s="486"/>
    </row>
    <row r="207" spans="2:6" ht="12.75" x14ac:dyDescent="0.2">
      <c r="B207" s="129"/>
      <c r="C207" s="129"/>
      <c r="D207" s="485"/>
      <c r="E207" s="486"/>
      <c r="F207" s="486"/>
    </row>
    <row r="208" spans="2:6" ht="12.75" x14ac:dyDescent="0.2">
      <c r="B208" s="129"/>
      <c r="C208" s="129"/>
      <c r="D208" s="485"/>
      <c r="E208" s="486"/>
      <c r="F208" s="486"/>
    </row>
    <row r="209" spans="2:6" ht="12.75" x14ac:dyDescent="0.2">
      <c r="B209" s="129"/>
      <c r="C209" s="129"/>
      <c r="D209" s="485"/>
      <c r="E209" s="486"/>
      <c r="F209" s="486"/>
    </row>
    <row r="210" spans="2:6" ht="12.75" x14ac:dyDescent="0.2">
      <c r="B210" s="129"/>
      <c r="C210" s="129"/>
      <c r="D210" s="485"/>
      <c r="E210" s="486"/>
      <c r="F210" s="486"/>
    </row>
    <row r="211" spans="2:6" ht="12.75" x14ac:dyDescent="0.2">
      <c r="B211" s="129"/>
      <c r="C211" s="129"/>
      <c r="D211" s="485"/>
      <c r="E211" s="486"/>
      <c r="F211" s="486"/>
    </row>
    <row r="212" spans="2:6" ht="12.75" x14ac:dyDescent="0.2">
      <c r="B212" s="129"/>
      <c r="C212" s="129"/>
      <c r="D212" s="485"/>
      <c r="E212" s="486"/>
      <c r="F212" s="486"/>
    </row>
    <row r="213" spans="2:6" ht="12.75" x14ac:dyDescent="0.2">
      <c r="B213" s="129"/>
      <c r="C213" s="129"/>
      <c r="D213" s="485"/>
      <c r="E213" s="486"/>
      <c r="F213" s="486"/>
    </row>
    <row r="214" spans="2:6" ht="12.75" x14ac:dyDescent="0.2">
      <c r="B214" s="129"/>
      <c r="C214" s="129"/>
      <c r="D214" s="485"/>
      <c r="E214" s="486"/>
      <c r="F214" s="486"/>
    </row>
    <row r="215" spans="2:6" ht="12.75" x14ac:dyDescent="0.2">
      <c r="B215" s="129"/>
      <c r="C215" s="129"/>
      <c r="D215" s="485"/>
      <c r="E215" s="486"/>
      <c r="F215" s="486"/>
    </row>
    <row r="216" spans="2:6" ht="12.75" x14ac:dyDescent="0.2">
      <c r="B216" s="129"/>
      <c r="C216" s="129"/>
      <c r="D216" s="485"/>
      <c r="E216" s="486"/>
      <c r="F216" s="486"/>
    </row>
    <row r="217" spans="2:6" ht="12.75" x14ac:dyDescent="0.2">
      <c r="B217" s="129"/>
      <c r="C217" s="129"/>
      <c r="D217" s="485"/>
      <c r="E217" s="486"/>
      <c r="F217" s="486"/>
    </row>
    <row r="218" spans="2:6" ht="12.75" x14ac:dyDescent="0.2">
      <c r="B218" s="129"/>
      <c r="C218" s="129"/>
      <c r="D218" s="485"/>
      <c r="E218" s="486"/>
      <c r="F218" s="486"/>
    </row>
    <row r="219" spans="2:6" ht="12.75" x14ac:dyDescent="0.2">
      <c r="B219" s="129"/>
      <c r="C219" s="129"/>
      <c r="D219" s="485"/>
      <c r="E219" s="486"/>
      <c r="F219" s="486"/>
    </row>
    <row r="220" spans="2:6" ht="12.75" x14ac:dyDescent="0.2">
      <c r="B220" s="129"/>
      <c r="C220" s="129"/>
      <c r="D220" s="485"/>
      <c r="E220" s="486"/>
      <c r="F220" s="486"/>
    </row>
    <row r="221" spans="2:6" ht="12.75" x14ac:dyDescent="0.2">
      <c r="B221" s="129"/>
      <c r="C221" s="129"/>
      <c r="D221" s="485"/>
      <c r="E221" s="486"/>
      <c r="F221" s="486"/>
    </row>
    <row r="222" spans="2:6" ht="12.75" x14ac:dyDescent="0.2">
      <c r="B222" s="129"/>
      <c r="C222" s="129"/>
      <c r="D222" s="485"/>
      <c r="E222" s="486"/>
      <c r="F222" s="486"/>
    </row>
    <row r="223" spans="2:6" ht="12.75" x14ac:dyDescent="0.2">
      <c r="B223" s="129"/>
      <c r="C223" s="129"/>
      <c r="D223" s="485"/>
      <c r="E223" s="486"/>
      <c r="F223" s="486"/>
    </row>
    <row r="224" spans="2:6" ht="12.75" x14ac:dyDescent="0.2">
      <c r="B224" s="129"/>
      <c r="C224" s="129"/>
      <c r="D224" s="485"/>
      <c r="E224" s="486"/>
      <c r="F224" s="486"/>
    </row>
    <row r="225" spans="2:6" ht="12.75" x14ac:dyDescent="0.2">
      <c r="B225" s="129"/>
      <c r="C225" s="129"/>
      <c r="D225" s="485"/>
      <c r="E225" s="486"/>
      <c r="F225" s="486"/>
    </row>
    <row r="226" spans="2:6" ht="12.75" x14ac:dyDescent="0.2">
      <c r="B226" s="129"/>
      <c r="C226" s="129"/>
      <c r="D226" s="485"/>
      <c r="E226" s="486"/>
      <c r="F226" s="486"/>
    </row>
    <row r="227" spans="2:6" ht="12.75" x14ac:dyDescent="0.2">
      <c r="B227" s="129"/>
      <c r="C227" s="129"/>
      <c r="D227" s="485"/>
      <c r="E227" s="486"/>
      <c r="F227" s="486"/>
    </row>
    <row r="228" spans="2:6" ht="12.75" x14ac:dyDescent="0.2">
      <c r="B228" s="129"/>
      <c r="C228" s="129"/>
      <c r="D228" s="485"/>
      <c r="E228" s="486"/>
      <c r="F228" s="486"/>
    </row>
    <row r="229" spans="2:6" ht="12.75" x14ac:dyDescent="0.2">
      <c r="B229" s="129"/>
      <c r="C229" s="129"/>
      <c r="D229" s="485"/>
      <c r="E229" s="486"/>
      <c r="F229" s="486"/>
    </row>
    <row r="230" spans="2:6" ht="12.75" x14ac:dyDescent="0.2">
      <c r="B230" s="129"/>
      <c r="C230" s="129"/>
      <c r="D230" s="485"/>
      <c r="E230" s="486"/>
      <c r="F230" s="486"/>
    </row>
    <row r="231" spans="2:6" ht="12.75" x14ac:dyDescent="0.2">
      <c r="B231" s="129"/>
      <c r="C231" s="129"/>
      <c r="D231" s="485"/>
      <c r="E231" s="486"/>
      <c r="F231" s="486"/>
    </row>
    <row r="232" spans="2:6" ht="12.75" x14ac:dyDescent="0.2">
      <c r="B232" s="129"/>
      <c r="C232" s="129"/>
      <c r="D232" s="485"/>
      <c r="E232" s="486"/>
      <c r="F232" s="486"/>
    </row>
    <row r="233" spans="2:6" ht="12.75" x14ac:dyDescent="0.2">
      <c r="B233" s="129"/>
      <c r="C233" s="129"/>
      <c r="D233" s="485"/>
      <c r="E233" s="486"/>
      <c r="F233" s="486"/>
    </row>
    <row r="234" spans="2:6" ht="12.75" x14ac:dyDescent="0.2">
      <c r="B234" s="129"/>
      <c r="C234" s="129"/>
      <c r="D234" s="485"/>
      <c r="E234" s="486"/>
      <c r="F234" s="486"/>
    </row>
    <row r="235" spans="2:6" ht="12.75" x14ac:dyDescent="0.2">
      <c r="B235" s="129"/>
      <c r="C235" s="129"/>
      <c r="D235" s="485"/>
      <c r="E235" s="486"/>
      <c r="F235" s="486"/>
    </row>
    <row r="236" spans="2:6" ht="12.75" x14ac:dyDescent="0.2">
      <c r="B236" s="129"/>
      <c r="C236" s="129"/>
      <c r="D236" s="485"/>
      <c r="E236" s="486"/>
      <c r="F236" s="486"/>
    </row>
    <row r="237" spans="2:6" ht="12.75" x14ac:dyDescent="0.2">
      <c r="B237" s="129"/>
      <c r="C237" s="129"/>
      <c r="D237" s="485"/>
      <c r="E237" s="486"/>
      <c r="F237" s="486"/>
    </row>
    <row r="238" spans="2:6" ht="12.75" x14ac:dyDescent="0.2">
      <c r="B238" s="129"/>
      <c r="C238" s="129"/>
      <c r="D238" s="485"/>
      <c r="E238" s="486"/>
      <c r="F238" s="486"/>
    </row>
    <row r="239" spans="2:6" ht="12.75" x14ac:dyDescent="0.2">
      <c r="B239" s="129"/>
      <c r="C239" s="129"/>
      <c r="D239" s="485"/>
      <c r="E239" s="486"/>
      <c r="F239" s="486"/>
    </row>
    <row r="240" spans="2:6" ht="12.75" x14ac:dyDescent="0.2">
      <c r="B240" s="129"/>
      <c r="C240" s="129"/>
      <c r="D240" s="485"/>
      <c r="E240" s="486"/>
      <c r="F240" s="486"/>
    </row>
    <row r="241" spans="2:9" ht="12.75" x14ac:dyDescent="0.2">
      <c r="B241" s="129"/>
      <c r="C241" s="129"/>
      <c r="D241" s="485"/>
      <c r="E241" s="486"/>
      <c r="F241" s="486"/>
    </row>
    <row r="242" spans="2:9" ht="12.75" x14ac:dyDescent="0.2">
      <c r="B242" s="129"/>
      <c r="C242" s="129"/>
      <c r="D242" s="485"/>
      <c r="E242" s="486"/>
      <c r="F242" s="486"/>
    </row>
    <row r="243" spans="2:9" ht="12.75" x14ac:dyDescent="0.2">
      <c r="B243" s="129"/>
      <c r="C243" s="129"/>
      <c r="D243" s="485"/>
      <c r="E243" s="486"/>
      <c r="F243" s="486"/>
    </row>
    <row r="244" spans="2:9" s="129" customFormat="1" ht="12.75" x14ac:dyDescent="0.2">
      <c r="D244" s="485"/>
      <c r="E244" s="486"/>
      <c r="F244" s="486"/>
      <c r="H244" s="131"/>
      <c r="I244" s="131"/>
    </row>
    <row r="245" spans="2:9" s="129" customFormat="1" ht="12.75" x14ac:dyDescent="0.2">
      <c r="D245" s="485"/>
      <c r="E245" s="486"/>
      <c r="F245" s="486"/>
      <c r="H245" s="131"/>
      <c r="I245" s="131"/>
    </row>
    <row r="246" spans="2:9" s="129" customFormat="1" ht="12.75" x14ac:dyDescent="0.2">
      <c r="D246" s="485"/>
      <c r="E246" s="486"/>
      <c r="F246" s="486"/>
      <c r="H246" s="131"/>
      <c r="I246" s="131"/>
    </row>
    <row r="247" spans="2:9" s="129" customFormat="1" ht="12.75" x14ac:dyDescent="0.2">
      <c r="D247" s="485"/>
      <c r="E247" s="486"/>
      <c r="F247" s="486"/>
      <c r="H247" s="131"/>
      <c r="I247" s="131"/>
    </row>
    <row r="248" spans="2:9" s="129" customFormat="1" ht="12.75" x14ac:dyDescent="0.2">
      <c r="D248" s="485"/>
      <c r="E248" s="486"/>
      <c r="F248" s="486"/>
      <c r="H248" s="131"/>
      <c r="I248" s="131"/>
    </row>
  </sheetData>
  <sheetProtection algorithmName="SHA-512" hashValue="Dk7SPdNNxubF6ahWMIZvz69Epc7emWFqnbw4CGmhfc083HiFhiaAHC5lcIUigfhIwum1urLw2YSayTTUsC0cwA==" saltValue="eSMUFjfV9amdZRTF6B7wtg==" spinCount="100000" sheet="1" objects="1" scenarios="1"/>
  <mergeCells count="3">
    <mergeCell ref="C3:D3"/>
    <mergeCell ref="C4:D4"/>
    <mergeCell ref="B160:F160"/>
  </mergeCells>
  <phoneticPr fontId="0" type="noConversion"/>
  <printOptions horizontalCentered="1"/>
  <pageMargins left="0.92" right="0.41" top="0.53" bottom="1" header="0.5" footer="0.5"/>
  <pageSetup scale="94" fitToHeight="4" orientation="portrait" r:id="rId1"/>
  <headerFooter alignWithMargins="0">
    <oddFooter>&amp;LHawai'i DOH
Fall 2017&amp;C&amp;8Page &amp;P of &amp;N&amp;R&amp;A</oddFooter>
  </headerFooter>
  <rowBreaks count="1" manualBreakCount="1">
    <brk id="1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N428"/>
  <sheetViews>
    <sheetView zoomScale="85" zoomScaleNormal="85" workbookViewId="0">
      <pane ySplit="2190" topLeftCell="A7" activePane="bottomLeft"/>
      <selection activeCell="I16" sqref="I16"/>
      <selection pane="bottomLeft" activeCell="I16" sqref="I16"/>
    </sheetView>
  </sheetViews>
  <sheetFormatPr defaultColWidth="9.140625" defaultRowHeight="12.75" x14ac:dyDescent="0.2"/>
  <cols>
    <col min="1" max="1" width="40.7109375" style="124" customWidth="1"/>
    <col min="2" max="2" width="3.7109375" style="124" customWidth="1"/>
    <col min="3" max="3" width="3.7109375" style="488" customWidth="1"/>
    <col min="4" max="4" width="11.7109375" style="116" customWidth="1"/>
    <col min="5" max="6" width="13.7109375" style="116" customWidth="1"/>
    <col min="7" max="7" width="11.7109375" style="116" customWidth="1"/>
    <col min="8" max="9" width="13.7109375" style="116" customWidth="1"/>
    <col min="10" max="14" width="9.140625" style="129"/>
    <col min="15" max="16384" width="9.140625" style="126"/>
  </cols>
  <sheetData>
    <row r="1" spans="1:14" ht="50.25" x14ac:dyDescent="0.25">
      <c r="A1" s="226" t="s">
        <v>958</v>
      </c>
      <c r="B1" s="226"/>
      <c r="C1" s="452"/>
      <c r="D1" s="453"/>
      <c r="E1" s="453"/>
      <c r="F1" s="453"/>
      <c r="G1" s="491"/>
      <c r="H1" s="328"/>
      <c r="I1" s="328"/>
    </row>
    <row r="2" spans="1:14" ht="13.5" thickBot="1" x14ac:dyDescent="0.25">
      <c r="A2" s="117"/>
      <c r="B2" s="117"/>
      <c r="C2" s="454"/>
      <c r="D2" s="455"/>
      <c r="E2" s="455"/>
      <c r="F2" s="455"/>
    </row>
    <row r="3" spans="1:14" ht="14.25" thickTop="1" thickBot="1" x14ac:dyDescent="0.25">
      <c r="A3" s="127"/>
      <c r="B3" s="128"/>
      <c r="C3" s="470"/>
      <c r="D3" s="981" t="s">
        <v>776</v>
      </c>
      <c r="E3" s="982"/>
      <c r="F3" s="983"/>
      <c r="G3" s="492" t="s">
        <v>777</v>
      </c>
      <c r="H3" s="493"/>
      <c r="I3" s="494"/>
    </row>
    <row r="4" spans="1:14" x14ac:dyDescent="0.2">
      <c r="A4" s="495"/>
      <c r="B4" s="496"/>
      <c r="C4" s="473"/>
      <c r="D4" s="497" t="s">
        <v>198</v>
      </c>
      <c r="E4" s="498" t="s">
        <v>496</v>
      </c>
      <c r="F4" s="499" t="s">
        <v>498</v>
      </c>
      <c r="G4" s="500" t="s">
        <v>198</v>
      </c>
      <c r="H4" s="501" t="s">
        <v>496</v>
      </c>
      <c r="I4" s="502" t="s">
        <v>498</v>
      </c>
    </row>
    <row r="5" spans="1:14" x14ac:dyDescent="0.2">
      <c r="A5" s="495"/>
      <c r="B5" s="977" t="s">
        <v>543</v>
      </c>
      <c r="C5" s="978"/>
      <c r="D5" s="503" t="s">
        <v>732</v>
      </c>
      <c r="E5" s="504" t="s">
        <v>497</v>
      </c>
      <c r="F5" s="505" t="s">
        <v>497</v>
      </c>
      <c r="G5" s="506" t="s">
        <v>163</v>
      </c>
      <c r="H5" s="507" t="s">
        <v>497</v>
      </c>
      <c r="I5" s="508" t="s">
        <v>497</v>
      </c>
    </row>
    <row r="6" spans="1:14" s="137" customFormat="1" ht="13.5" customHeight="1" thickBot="1" x14ac:dyDescent="0.25">
      <c r="A6" s="509" t="s">
        <v>194</v>
      </c>
      <c r="B6" s="979" t="s">
        <v>554</v>
      </c>
      <c r="C6" s="980"/>
      <c r="D6" s="510" t="s">
        <v>202</v>
      </c>
      <c r="E6" s="511" t="s">
        <v>202</v>
      </c>
      <c r="F6" s="512" t="s">
        <v>202</v>
      </c>
      <c r="G6" s="510" t="s">
        <v>202</v>
      </c>
      <c r="H6" s="511" t="s">
        <v>202</v>
      </c>
      <c r="I6" s="513" t="s">
        <v>202</v>
      </c>
      <c r="J6" s="129"/>
      <c r="K6" s="129"/>
      <c r="L6" s="129"/>
      <c r="M6" s="129"/>
      <c r="N6" s="129"/>
    </row>
    <row r="7" spans="1:14" s="137" customFormat="1" ht="11.25" customHeight="1" x14ac:dyDescent="0.2">
      <c r="A7" s="138" t="s">
        <v>477</v>
      </c>
      <c r="B7" s="345" t="s">
        <v>562</v>
      </c>
      <c r="C7" s="514" t="s">
        <v>548</v>
      </c>
      <c r="D7" s="515">
        <v>100114.28571428571</v>
      </c>
      <c r="E7" s="462" t="s">
        <v>816</v>
      </c>
      <c r="F7" s="516">
        <v>100114.28571428571</v>
      </c>
      <c r="G7" s="515">
        <v>840960.00000000012</v>
      </c>
      <c r="H7" s="347" t="s">
        <v>816</v>
      </c>
      <c r="I7" s="330">
        <v>840960.00000000012</v>
      </c>
      <c r="J7" s="129"/>
      <c r="K7" s="129"/>
      <c r="L7" s="129"/>
      <c r="M7" s="129"/>
      <c r="N7" s="129"/>
    </row>
    <row r="8" spans="1:14" s="137" customFormat="1" ht="11.25" customHeight="1" x14ac:dyDescent="0.2">
      <c r="A8" s="111" t="s">
        <v>478</v>
      </c>
      <c r="B8" s="349" t="s">
        <v>562</v>
      </c>
      <c r="C8" s="517" t="s">
        <v>548</v>
      </c>
      <c r="D8" s="518">
        <v>66742.857142857145</v>
      </c>
      <c r="E8" s="464" t="s">
        <v>816</v>
      </c>
      <c r="F8" s="519">
        <v>66742.857142857145</v>
      </c>
      <c r="G8" s="518">
        <v>560640.00000000012</v>
      </c>
      <c r="H8" s="351" t="s">
        <v>816</v>
      </c>
      <c r="I8" s="286">
        <v>560640.00000000012</v>
      </c>
      <c r="J8" s="129"/>
      <c r="K8" s="129"/>
      <c r="L8" s="129"/>
      <c r="M8" s="129"/>
      <c r="N8" s="129"/>
    </row>
    <row r="9" spans="1:14" s="137" customFormat="1" ht="11.25" customHeight="1" x14ac:dyDescent="0.2">
      <c r="A9" s="111" t="s">
        <v>479</v>
      </c>
      <c r="B9" s="349" t="s">
        <v>562</v>
      </c>
      <c r="C9" s="517" t="s">
        <v>563</v>
      </c>
      <c r="D9" s="518">
        <v>12931428.571428571</v>
      </c>
      <c r="E9" s="464" t="s">
        <v>816</v>
      </c>
      <c r="F9" s="519">
        <v>12931428.571428571</v>
      </c>
      <c r="G9" s="518">
        <v>108624000</v>
      </c>
      <c r="H9" s="351" t="s">
        <v>816</v>
      </c>
      <c r="I9" s="286">
        <v>108624000</v>
      </c>
      <c r="J9" s="129"/>
      <c r="K9" s="129"/>
      <c r="L9" s="129"/>
      <c r="M9" s="129"/>
      <c r="N9" s="129"/>
    </row>
    <row r="10" spans="1:14" s="137" customFormat="1" ht="11.25" customHeight="1" x14ac:dyDescent="0.2">
      <c r="A10" s="111" t="s">
        <v>480</v>
      </c>
      <c r="B10" s="349" t="s">
        <v>1024</v>
      </c>
      <c r="C10" s="517" t="s">
        <v>548</v>
      </c>
      <c r="D10" s="518">
        <v>114.59968602825747</v>
      </c>
      <c r="E10" s="464">
        <v>114.59968602825747</v>
      </c>
      <c r="F10" s="519" t="s">
        <v>816</v>
      </c>
      <c r="G10" s="518">
        <v>1001.1428571428573</v>
      </c>
      <c r="H10" s="351">
        <v>1001.1428571428573</v>
      </c>
      <c r="I10" s="286" t="s">
        <v>816</v>
      </c>
      <c r="J10" s="129"/>
      <c r="K10" s="129"/>
      <c r="L10" s="129"/>
      <c r="M10" s="129"/>
      <c r="N10" s="129"/>
    </row>
    <row r="11" spans="1:14" s="137" customFormat="1" ht="11.25" customHeight="1" x14ac:dyDescent="0.2">
      <c r="A11" s="111" t="s">
        <v>133</v>
      </c>
      <c r="B11" s="349" t="s">
        <v>564</v>
      </c>
      <c r="C11" s="517" t="s">
        <v>548</v>
      </c>
      <c r="D11" s="518" t="s">
        <v>816</v>
      </c>
      <c r="E11" s="464" t="s">
        <v>816</v>
      </c>
      <c r="F11" s="519" t="s">
        <v>816</v>
      </c>
      <c r="G11" s="518" t="s">
        <v>816</v>
      </c>
      <c r="H11" s="351" t="s">
        <v>816</v>
      </c>
      <c r="I11" s="286" t="s">
        <v>816</v>
      </c>
      <c r="J11" s="129"/>
      <c r="K11" s="129"/>
      <c r="L11" s="129"/>
      <c r="M11" s="129"/>
      <c r="N11" s="129"/>
    </row>
    <row r="12" spans="1:14" s="137" customFormat="1" ht="11.25" customHeight="1" x14ac:dyDescent="0.2">
      <c r="A12" s="134" t="s">
        <v>134</v>
      </c>
      <c r="B12" s="349" t="s">
        <v>564</v>
      </c>
      <c r="C12" s="517" t="s">
        <v>548</v>
      </c>
      <c r="D12" s="518" t="s">
        <v>816</v>
      </c>
      <c r="E12" s="464" t="s">
        <v>816</v>
      </c>
      <c r="F12" s="519" t="s">
        <v>816</v>
      </c>
      <c r="G12" s="518" t="s">
        <v>816</v>
      </c>
      <c r="H12" s="351" t="s">
        <v>816</v>
      </c>
      <c r="I12" s="286" t="s">
        <v>816</v>
      </c>
      <c r="J12" s="129"/>
      <c r="K12" s="129"/>
      <c r="L12" s="129"/>
      <c r="M12" s="129"/>
      <c r="N12" s="129"/>
    </row>
    <row r="13" spans="1:14" s="137" customFormat="1" ht="11.25" customHeight="1" x14ac:dyDescent="0.2">
      <c r="A13" s="134" t="s">
        <v>68</v>
      </c>
      <c r="B13" s="349" t="s">
        <v>564</v>
      </c>
      <c r="C13" s="517" t="s">
        <v>548</v>
      </c>
      <c r="D13" s="518" t="s">
        <v>816</v>
      </c>
      <c r="E13" s="464" t="s">
        <v>816</v>
      </c>
      <c r="F13" s="519" t="s">
        <v>816</v>
      </c>
      <c r="G13" s="518" t="s">
        <v>816</v>
      </c>
      <c r="H13" s="351" t="s">
        <v>816</v>
      </c>
      <c r="I13" s="286" t="s">
        <v>816</v>
      </c>
      <c r="J13" s="129"/>
      <c r="K13" s="129"/>
      <c r="L13" s="129"/>
      <c r="M13" s="129"/>
      <c r="N13" s="129"/>
    </row>
    <row r="14" spans="1:14" s="137" customFormat="1" ht="11.25" customHeight="1" x14ac:dyDescent="0.2">
      <c r="A14" s="111" t="s">
        <v>481</v>
      </c>
      <c r="B14" s="349" t="s">
        <v>562</v>
      </c>
      <c r="C14" s="517" t="s">
        <v>548</v>
      </c>
      <c r="D14" s="518">
        <v>500571.42857142852</v>
      </c>
      <c r="E14" s="464" t="s">
        <v>816</v>
      </c>
      <c r="F14" s="519">
        <v>500571.42857142852</v>
      </c>
      <c r="G14" s="518">
        <v>4204800</v>
      </c>
      <c r="H14" s="351" t="s">
        <v>816</v>
      </c>
      <c r="I14" s="286">
        <v>4204800</v>
      </c>
      <c r="J14" s="129"/>
      <c r="K14" s="129"/>
      <c r="L14" s="129"/>
      <c r="M14" s="129"/>
      <c r="N14" s="129"/>
    </row>
    <row r="15" spans="1:14" s="137" customFormat="1" ht="11.25" customHeight="1" x14ac:dyDescent="0.2">
      <c r="A15" s="111" t="s">
        <v>482</v>
      </c>
      <c r="B15" s="349" t="s">
        <v>564</v>
      </c>
      <c r="C15" s="517" t="s">
        <v>548</v>
      </c>
      <c r="D15" s="518" t="s">
        <v>816</v>
      </c>
      <c r="E15" s="464" t="s">
        <v>816</v>
      </c>
      <c r="F15" s="519" t="s">
        <v>816</v>
      </c>
      <c r="G15" s="518" t="s">
        <v>816</v>
      </c>
      <c r="H15" s="351" t="s">
        <v>816</v>
      </c>
      <c r="I15" s="286" t="s">
        <v>816</v>
      </c>
      <c r="J15" s="129"/>
      <c r="K15" s="129"/>
      <c r="L15" s="129"/>
      <c r="M15" s="129"/>
      <c r="N15" s="129"/>
    </row>
    <row r="16" spans="1:14" s="137" customFormat="1" ht="11.25" customHeight="1" x14ac:dyDescent="0.2">
      <c r="A16" s="111" t="s">
        <v>584</v>
      </c>
      <c r="B16" s="349" t="s">
        <v>564</v>
      </c>
      <c r="C16" s="517" t="s">
        <v>548</v>
      </c>
      <c r="D16" s="518" t="s">
        <v>816</v>
      </c>
      <c r="E16" s="464" t="s">
        <v>816</v>
      </c>
      <c r="F16" s="519" t="s">
        <v>816</v>
      </c>
      <c r="G16" s="518" t="s">
        <v>816</v>
      </c>
      <c r="H16" s="351" t="s">
        <v>816</v>
      </c>
      <c r="I16" s="286" t="s">
        <v>816</v>
      </c>
      <c r="J16" s="129"/>
      <c r="K16" s="129"/>
      <c r="L16" s="129"/>
      <c r="M16" s="129"/>
      <c r="N16" s="129"/>
    </row>
    <row r="17" spans="1:14" s="137" customFormat="1" ht="11.25" customHeight="1" x14ac:dyDescent="0.2">
      <c r="A17" s="111" t="s">
        <v>69</v>
      </c>
      <c r="B17" s="349" t="s">
        <v>564</v>
      </c>
      <c r="C17" s="517" t="s">
        <v>548</v>
      </c>
      <c r="D17" s="518" t="s">
        <v>816</v>
      </c>
      <c r="E17" s="464" t="s">
        <v>816</v>
      </c>
      <c r="F17" s="519" t="s">
        <v>816</v>
      </c>
      <c r="G17" s="518" t="s">
        <v>816</v>
      </c>
      <c r="H17" s="351" t="s">
        <v>816</v>
      </c>
      <c r="I17" s="286" t="s">
        <v>816</v>
      </c>
      <c r="J17" s="129"/>
      <c r="K17" s="129"/>
      <c r="L17" s="129"/>
      <c r="M17" s="129"/>
      <c r="N17" s="129"/>
    </row>
    <row r="18" spans="1:14" s="137" customFormat="1" ht="11.25" customHeight="1" x14ac:dyDescent="0.2">
      <c r="A18" s="111" t="s">
        <v>585</v>
      </c>
      <c r="B18" s="349" t="s">
        <v>564</v>
      </c>
      <c r="C18" s="517" t="s">
        <v>548</v>
      </c>
      <c r="D18" s="518" t="s">
        <v>816</v>
      </c>
      <c r="E18" s="464" t="s">
        <v>816</v>
      </c>
      <c r="F18" s="519" t="s">
        <v>816</v>
      </c>
      <c r="G18" s="518" t="s">
        <v>816</v>
      </c>
      <c r="H18" s="351" t="s">
        <v>816</v>
      </c>
      <c r="I18" s="286" t="s">
        <v>816</v>
      </c>
      <c r="J18" s="129"/>
      <c r="K18" s="129"/>
      <c r="L18" s="129"/>
      <c r="M18" s="129"/>
      <c r="N18" s="129"/>
    </row>
    <row r="19" spans="1:14" s="137" customFormat="1" ht="11.25" customHeight="1" x14ac:dyDescent="0.2">
      <c r="A19" s="111" t="s">
        <v>964</v>
      </c>
      <c r="B19" s="349" t="s">
        <v>564</v>
      </c>
      <c r="C19" s="517" t="s">
        <v>548</v>
      </c>
      <c r="D19" s="518" t="s">
        <v>816</v>
      </c>
      <c r="E19" s="464" t="s">
        <v>816</v>
      </c>
      <c r="F19" s="519" t="s">
        <v>816</v>
      </c>
      <c r="G19" s="518" t="s">
        <v>816</v>
      </c>
      <c r="H19" s="351" t="s">
        <v>816</v>
      </c>
      <c r="I19" s="286" t="s">
        <v>816</v>
      </c>
      <c r="J19" s="129"/>
      <c r="K19" s="129"/>
      <c r="L19" s="129"/>
      <c r="M19" s="129"/>
      <c r="N19" s="129"/>
    </row>
    <row r="20" spans="1:14" s="137" customFormat="1" ht="11.25" customHeight="1" x14ac:dyDescent="0.2">
      <c r="A20" s="111" t="s">
        <v>586</v>
      </c>
      <c r="B20" s="349" t="s">
        <v>562</v>
      </c>
      <c r="C20" s="517" t="s">
        <v>563</v>
      </c>
      <c r="D20" s="518">
        <v>719.921104536489</v>
      </c>
      <c r="E20" s="464">
        <v>719.921104536489</v>
      </c>
      <c r="F20" s="519">
        <v>12514.285714285714</v>
      </c>
      <c r="G20" s="518">
        <v>6289.2307692307695</v>
      </c>
      <c r="H20" s="351">
        <v>6289.2307692307695</v>
      </c>
      <c r="I20" s="286">
        <v>105120.00000000001</v>
      </c>
      <c r="J20" s="129"/>
      <c r="K20" s="129"/>
      <c r="L20" s="129"/>
      <c r="M20" s="129"/>
      <c r="N20" s="129"/>
    </row>
    <row r="21" spans="1:14" s="137" customFormat="1" ht="11.25" customHeight="1" x14ac:dyDescent="0.2">
      <c r="A21" s="111" t="s">
        <v>587</v>
      </c>
      <c r="B21" s="349" t="s">
        <v>1024</v>
      </c>
      <c r="C21" s="517" t="s">
        <v>548</v>
      </c>
      <c r="D21" s="518">
        <v>337.96296296296305</v>
      </c>
      <c r="E21" s="464">
        <v>337.96296296296305</v>
      </c>
      <c r="F21" s="519" t="s">
        <v>816</v>
      </c>
      <c r="G21" s="518">
        <v>8176.0000000000036</v>
      </c>
      <c r="H21" s="351">
        <v>8176.0000000000036</v>
      </c>
      <c r="I21" s="286" t="s">
        <v>816</v>
      </c>
      <c r="J21" s="129"/>
      <c r="K21" s="129"/>
      <c r="L21" s="129"/>
      <c r="M21" s="129"/>
      <c r="N21" s="129"/>
    </row>
    <row r="22" spans="1:14" s="137" customFormat="1" ht="11.25" customHeight="1" x14ac:dyDescent="0.2">
      <c r="A22" s="111" t="s">
        <v>588</v>
      </c>
      <c r="B22" s="349" t="s">
        <v>564</v>
      </c>
      <c r="C22" s="517" t="s">
        <v>548</v>
      </c>
      <c r="D22" s="518" t="s">
        <v>816</v>
      </c>
      <c r="E22" s="464" t="s">
        <v>816</v>
      </c>
      <c r="F22" s="519" t="s">
        <v>816</v>
      </c>
      <c r="G22" s="518" t="s">
        <v>816</v>
      </c>
      <c r="H22" s="351" t="s">
        <v>816</v>
      </c>
      <c r="I22" s="286" t="s">
        <v>816</v>
      </c>
      <c r="J22" s="129"/>
      <c r="K22" s="129"/>
      <c r="L22" s="129"/>
      <c r="M22" s="129"/>
      <c r="N22" s="129"/>
    </row>
    <row r="23" spans="1:14" s="137" customFormat="1" ht="11.25" customHeight="1" x14ac:dyDescent="0.2">
      <c r="A23" s="111" t="s">
        <v>589</v>
      </c>
      <c r="B23" s="349" t="s">
        <v>564</v>
      </c>
      <c r="C23" s="517" t="s">
        <v>548</v>
      </c>
      <c r="D23" s="518" t="s">
        <v>816</v>
      </c>
      <c r="E23" s="464" t="s">
        <v>816</v>
      </c>
      <c r="F23" s="519" t="s">
        <v>816</v>
      </c>
      <c r="G23" s="518" t="s">
        <v>816</v>
      </c>
      <c r="H23" s="351" t="s">
        <v>816</v>
      </c>
      <c r="I23" s="286" t="s">
        <v>816</v>
      </c>
      <c r="J23" s="129"/>
      <c r="K23" s="129"/>
      <c r="L23" s="129"/>
      <c r="M23" s="129"/>
      <c r="N23" s="129"/>
    </row>
    <row r="24" spans="1:14" s="137" customFormat="1" ht="11.25" customHeight="1" x14ac:dyDescent="0.2">
      <c r="A24" s="111" t="s">
        <v>590</v>
      </c>
      <c r="B24" s="349" t="s">
        <v>564</v>
      </c>
      <c r="C24" s="517" t="s">
        <v>548</v>
      </c>
      <c r="D24" s="518" t="s">
        <v>816</v>
      </c>
      <c r="E24" s="464" t="s">
        <v>816</v>
      </c>
      <c r="F24" s="519" t="s">
        <v>816</v>
      </c>
      <c r="G24" s="518" t="s">
        <v>816</v>
      </c>
      <c r="H24" s="351" t="s">
        <v>816</v>
      </c>
      <c r="I24" s="286" t="s">
        <v>816</v>
      </c>
      <c r="J24" s="129"/>
      <c r="K24" s="129"/>
      <c r="L24" s="129"/>
      <c r="M24" s="129"/>
      <c r="N24" s="129"/>
    </row>
    <row r="25" spans="1:14" s="137" customFormat="1" ht="11.25" customHeight="1" x14ac:dyDescent="0.2">
      <c r="A25" s="111" t="s">
        <v>591</v>
      </c>
      <c r="B25" s="349" t="s">
        <v>564</v>
      </c>
      <c r="C25" s="517" t="s">
        <v>548</v>
      </c>
      <c r="D25" s="518" t="s">
        <v>816</v>
      </c>
      <c r="E25" s="464" t="s">
        <v>816</v>
      </c>
      <c r="F25" s="519" t="s">
        <v>816</v>
      </c>
      <c r="G25" s="518" t="s">
        <v>816</v>
      </c>
      <c r="H25" s="351" t="s">
        <v>816</v>
      </c>
      <c r="I25" s="286" t="s">
        <v>816</v>
      </c>
      <c r="J25" s="129"/>
      <c r="K25" s="129"/>
      <c r="L25" s="129"/>
      <c r="M25" s="129"/>
      <c r="N25" s="129"/>
    </row>
    <row r="26" spans="1:14" s="137" customFormat="1" ht="11.25" customHeight="1" x14ac:dyDescent="0.2">
      <c r="A26" s="111" t="s">
        <v>100</v>
      </c>
      <c r="B26" s="349" t="s">
        <v>564</v>
      </c>
      <c r="C26" s="517" t="s">
        <v>548</v>
      </c>
      <c r="D26" s="518" t="s">
        <v>816</v>
      </c>
      <c r="E26" s="464" t="s">
        <v>816</v>
      </c>
      <c r="F26" s="519" t="s">
        <v>816</v>
      </c>
      <c r="G26" s="518" t="s">
        <v>816</v>
      </c>
      <c r="H26" s="351" t="s">
        <v>816</v>
      </c>
      <c r="I26" s="286" t="s">
        <v>816</v>
      </c>
      <c r="J26" s="129"/>
      <c r="K26" s="129"/>
      <c r="L26" s="129"/>
      <c r="M26" s="129"/>
      <c r="N26" s="129"/>
    </row>
    <row r="27" spans="1:14" s="137" customFormat="1" ht="11.25" customHeight="1" x14ac:dyDescent="0.2">
      <c r="A27" s="111" t="s">
        <v>195</v>
      </c>
      <c r="B27" s="349" t="s">
        <v>562</v>
      </c>
      <c r="C27" s="517" t="s">
        <v>548</v>
      </c>
      <c r="D27" s="518">
        <v>166.85714285714286</v>
      </c>
      <c r="E27" s="464" t="s">
        <v>816</v>
      </c>
      <c r="F27" s="519">
        <v>166.85714285714286</v>
      </c>
      <c r="G27" s="518">
        <v>1401.6000000000004</v>
      </c>
      <c r="H27" s="351" t="s">
        <v>816</v>
      </c>
      <c r="I27" s="286">
        <v>1401.6000000000004</v>
      </c>
      <c r="J27" s="129"/>
      <c r="K27" s="129"/>
      <c r="L27" s="129"/>
      <c r="M27" s="129"/>
      <c r="N27" s="129"/>
    </row>
    <row r="28" spans="1:14" s="137" customFormat="1" ht="11.25" customHeight="1" x14ac:dyDescent="0.2">
      <c r="A28" s="111" t="s">
        <v>101</v>
      </c>
      <c r="B28" s="349" t="s">
        <v>562</v>
      </c>
      <c r="C28" s="517" t="s">
        <v>563</v>
      </c>
      <c r="D28" s="518">
        <v>17.016317016317014</v>
      </c>
      <c r="E28" s="464">
        <v>17.016317016317014</v>
      </c>
      <c r="F28" s="519" t="s">
        <v>816</v>
      </c>
      <c r="G28" s="518">
        <v>148.65454545454546</v>
      </c>
      <c r="H28" s="351">
        <v>148.65454545454546</v>
      </c>
      <c r="I28" s="286" t="s">
        <v>816</v>
      </c>
      <c r="J28" s="129"/>
      <c r="K28" s="129"/>
      <c r="L28" s="129"/>
      <c r="M28" s="129"/>
      <c r="N28" s="129"/>
    </row>
    <row r="29" spans="1:14" s="137" customFormat="1" ht="11.25" customHeight="1" x14ac:dyDescent="0.2">
      <c r="A29" s="353" t="s">
        <v>927</v>
      </c>
      <c r="B29" s="349" t="s">
        <v>562</v>
      </c>
      <c r="C29" s="517" t="s">
        <v>563</v>
      </c>
      <c r="D29" s="518">
        <v>561.53846153846143</v>
      </c>
      <c r="E29" s="464">
        <v>561.53846153846143</v>
      </c>
      <c r="F29" s="519">
        <v>58400</v>
      </c>
      <c r="G29" s="518">
        <v>4905.5999999999995</v>
      </c>
      <c r="H29" s="351">
        <v>4905.5999999999995</v>
      </c>
      <c r="I29" s="286">
        <v>490560.00000000012</v>
      </c>
      <c r="J29" s="129"/>
      <c r="K29" s="129"/>
      <c r="L29" s="129"/>
      <c r="M29" s="129"/>
      <c r="N29" s="129"/>
    </row>
    <row r="30" spans="1:14" s="137" customFormat="1" ht="11.25" customHeight="1" x14ac:dyDescent="0.2">
      <c r="A30" s="111" t="s">
        <v>102</v>
      </c>
      <c r="B30" s="349" t="s">
        <v>564</v>
      </c>
      <c r="C30" s="517" t="s">
        <v>548</v>
      </c>
      <c r="D30" s="518" t="s">
        <v>816</v>
      </c>
      <c r="E30" s="464" t="s">
        <v>816</v>
      </c>
      <c r="F30" s="519" t="s">
        <v>816</v>
      </c>
      <c r="G30" s="518" t="s">
        <v>816</v>
      </c>
      <c r="H30" s="351" t="s">
        <v>816</v>
      </c>
      <c r="I30" s="286" t="s">
        <v>816</v>
      </c>
      <c r="J30" s="129"/>
      <c r="K30" s="129"/>
      <c r="L30" s="129"/>
      <c r="M30" s="129"/>
      <c r="N30" s="129"/>
    </row>
    <row r="31" spans="1:14" s="137" customFormat="1" ht="11.25" customHeight="1" x14ac:dyDescent="0.2">
      <c r="A31" s="111" t="s">
        <v>103</v>
      </c>
      <c r="B31" s="349" t="s">
        <v>564</v>
      </c>
      <c r="C31" s="517" t="s">
        <v>548</v>
      </c>
      <c r="D31" s="518" t="s">
        <v>816</v>
      </c>
      <c r="E31" s="464" t="s">
        <v>816</v>
      </c>
      <c r="F31" s="519" t="s">
        <v>816</v>
      </c>
      <c r="G31" s="518" t="s">
        <v>816</v>
      </c>
      <c r="H31" s="351" t="s">
        <v>816</v>
      </c>
      <c r="I31" s="286" t="s">
        <v>816</v>
      </c>
      <c r="J31" s="129"/>
      <c r="K31" s="129"/>
      <c r="L31" s="129"/>
      <c r="M31" s="129"/>
      <c r="N31" s="129"/>
    </row>
    <row r="32" spans="1:14" s="137" customFormat="1" ht="11.25" customHeight="1" x14ac:dyDescent="0.2">
      <c r="A32" s="111" t="s">
        <v>104</v>
      </c>
      <c r="B32" s="349" t="s">
        <v>562</v>
      </c>
      <c r="C32" s="517" t="s">
        <v>563</v>
      </c>
      <c r="D32" s="518">
        <v>151.76715176715174</v>
      </c>
      <c r="E32" s="464">
        <v>151.76715176715174</v>
      </c>
      <c r="F32" s="519">
        <v>33371.428571428572</v>
      </c>
      <c r="G32" s="518">
        <v>1325.8378378378379</v>
      </c>
      <c r="H32" s="351">
        <v>1325.8378378378379</v>
      </c>
      <c r="I32" s="286">
        <v>280320.00000000006</v>
      </c>
      <c r="J32" s="129"/>
      <c r="K32" s="129"/>
      <c r="L32" s="129"/>
      <c r="M32" s="129"/>
      <c r="N32" s="129"/>
    </row>
    <row r="33" spans="1:14" s="137" customFormat="1" ht="11.25" customHeight="1" x14ac:dyDescent="0.2">
      <c r="A33" s="111" t="s">
        <v>105</v>
      </c>
      <c r="B33" s="349" t="s">
        <v>1024</v>
      </c>
      <c r="C33" s="517" t="s">
        <v>548</v>
      </c>
      <c r="D33" s="518">
        <v>5104.8951048951039</v>
      </c>
      <c r="E33" s="464">
        <v>5104.8951048951039</v>
      </c>
      <c r="F33" s="519" t="s">
        <v>816</v>
      </c>
      <c r="G33" s="518">
        <v>44596.36363636364</v>
      </c>
      <c r="H33" s="351">
        <v>44596.36363636364</v>
      </c>
      <c r="I33" s="286" t="s">
        <v>816</v>
      </c>
      <c r="J33" s="129"/>
      <c r="K33" s="129"/>
      <c r="L33" s="129"/>
      <c r="M33" s="129"/>
      <c r="N33" s="129"/>
    </row>
    <row r="34" spans="1:14" s="137" customFormat="1" ht="11.25" customHeight="1" x14ac:dyDescent="0.2">
      <c r="A34" s="111" t="s">
        <v>106</v>
      </c>
      <c r="B34" s="349" t="s">
        <v>562</v>
      </c>
      <c r="C34" s="517" t="s">
        <v>22</v>
      </c>
      <c r="D34" s="518">
        <v>2085.7142857142858</v>
      </c>
      <c r="E34" s="464" t="s">
        <v>816</v>
      </c>
      <c r="F34" s="519">
        <v>2085.7142857142858</v>
      </c>
      <c r="G34" s="518">
        <v>17520.000000000004</v>
      </c>
      <c r="H34" s="351" t="s">
        <v>816</v>
      </c>
      <c r="I34" s="286">
        <v>17520.000000000004</v>
      </c>
      <c r="J34" s="129"/>
      <c r="K34" s="129"/>
      <c r="L34" s="129"/>
      <c r="M34" s="129"/>
      <c r="N34" s="129"/>
    </row>
    <row r="35" spans="1:14" s="137" customFormat="1" ht="11.25" customHeight="1" x14ac:dyDescent="0.2">
      <c r="A35" s="111" t="s">
        <v>107</v>
      </c>
      <c r="B35" s="349" t="s">
        <v>564</v>
      </c>
      <c r="C35" s="517" t="s">
        <v>548</v>
      </c>
      <c r="D35" s="518" t="s">
        <v>816</v>
      </c>
      <c r="E35" s="464" t="s">
        <v>816</v>
      </c>
      <c r="F35" s="519" t="s">
        <v>816</v>
      </c>
      <c r="G35" s="518" t="s">
        <v>816</v>
      </c>
      <c r="H35" s="351" t="s">
        <v>816</v>
      </c>
      <c r="I35" s="286" t="s">
        <v>816</v>
      </c>
      <c r="J35" s="129"/>
      <c r="K35" s="129"/>
      <c r="L35" s="129"/>
      <c r="M35" s="129"/>
      <c r="N35" s="129"/>
    </row>
    <row r="36" spans="1:14" s="137" customFormat="1" ht="11.25" customHeight="1" x14ac:dyDescent="0.2">
      <c r="A36" s="111" t="s">
        <v>108</v>
      </c>
      <c r="B36" s="349" t="s">
        <v>562</v>
      </c>
      <c r="C36" s="517" t="s">
        <v>563</v>
      </c>
      <c r="D36" s="518">
        <v>935.89743589743568</v>
      </c>
      <c r="E36" s="464">
        <v>935.89743589743568</v>
      </c>
      <c r="F36" s="519">
        <v>41714.285714285717</v>
      </c>
      <c r="G36" s="518">
        <v>8176</v>
      </c>
      <c r="H36" s="351">
        <v>8176</v>
      </c>
      <c r="I36" s="286">
        <v>350400</v>
      </c>
      <c r="J36" s="129"/>
      <c r="K36" s="129"/>
      <c r="L36" s="129"/>
      <c r="M36" s="129"/>
      <c r="N36" s="129"/>
    </row>
    <row r="37" spans="1:14" s="137" customFormat="1" ht="11.25" customHeight="1" x14ac:dyDescent="0.2">
      <c r="A37" s="111" t="s">
        <v>524</v>
      </c>
      <c r="B37" s="349" t="s">
        <v>1024</v>
      </c>
      <c r="C37" s="517" t="s">
        <v>548</v>
      </c>
      <c r="D37" s="518">
        <v>561.53846153846166</v>
      </c>
      <c r="E37" s="464">
        <v>561.53846153846166</v>
      </c>
      <c r="F37" s="519">
        <v>1460</v>
      </c>
      <c r="G37" s="518">
        <v>4905.6000000000013</v>
      </c>
      <c r="H37" s="351">
        <v>4905.6000000000013</v>
      </c>
      <c r="I37" s="286">
        <v>12264.000000000002</v>
      </c>
      <c r="J37" s="129"/>
      <c r="K37" s="129"/>
      <c r="L37" s="129"/>
      <c r="M37" s="129"/>
      <c r="N37" s="129"/>
    </row>
    <row r="38" spans="1:14" s="137" customFormat="1" ht="11.25" customHeight="1" x14ac:dyDescent="0.2">
      <c r="A38" s="111" t="s">
        <v>109</v>
      </c>
      <c r="B38" s="349" t="s">
        <v>564</v>
      </c>
      <c r="C38" s="517" t="s">
        <v>548</v>
      </c>
      <c r="D38" s="518" t="s">
        <v>816</v>
      </c>
      <c r="E38" s="464" t="s">
        <v>816</v>
      </c>
      <c r="F38" s="519" t="s">
        <v>816</v>
      </c>
      <c r="G38" s="518" t="s">
        <v>816</v>
      </c>
      <c r="H38" s="351" t="s">
        <v>816</v>
      </c>
      <c r="I38" s="286" t="s">
        <v>816</v>
      </c>
      <c r="J38" s="129"/>
      <c r="K38" s="129"/>
      <c r="L38" s="129"/>
      <c r="M38" s="129"/>
      <c r="N38" s="129"/>
    </row>
    <row r="39" spans="1:14" s="137" customFormat="1" ht="11.25" customHeight="1" x14ac:dyDescent="0.2">
      <c r="A39" s="111" t="s">
        <v>110</v>
      </c>
      <c r="B39" s="349" t="s">
        <v>562</v>
      </c>
      <c r="C39" s="517" t="s">
        <v>563</v>
      </c>
      <c r="D39" s="518">
        <v>20857.142857142859</v>
      </c>
      <c r="E39" s="464" t="s">
        <v>816</v>
      </c>
      <c r="F39" s="519">
        <v>20857.142857142859</v>
      </c>
      <c r="G39" s="518">
        <v>175200</v>
      </c>
      <c r="H39" s="351" t="s">
        <v>816</v>
      </c>
      <c r="I39" s="286">
        <v>175200</v>
      </c>
      <c r="J39" s="129"/>
      <c r="K39" s="129"/>
      <c r="L39" s="129"/>
      <c r="M39" s="129"/>
      <c r="N39" s="129"/>
    </row>
    <row r="40" spans="1:14" s="137" customFormat="1" ht="11.25" customHeight="1" x14ac:dyDescent="0.2">
      <c r="A40" s="111" t="s">
        <v>669</v>
      </c>
      <c r="B40" s="349" t="s">
        <v>562</v>
      </c>
      <c r="C40" s="517" t="s">
        <v>22</v>
      </c>
      <c r="D40" s="518">
        <v>4171428.5714285714</v>
      </c>
      <c r="E40" s="464" t="s">
        <v>816</v>
      </c>
      <c r="F40" s="519">
        <v>4171428.5714285714</v>
      </c>
      <c r="G40" s="518">
        <v>35040000</v>
      </c>
      <c r="H40" s="351" t="s">
        <v>816</v>
      </c>
      <c r="I40" s="286">
        <v>35040000</v>
      </c>
      <c r="J40" s="129"/>
      <c r="K40" s="129"/>
      <c r="L40" s="129"/>
      <c r="M40" s="129"/>
      <c r="N40" s="129"/>
    </row>
    <row r="41" spans="1:14" ht="11.25" customHeight="1" x14ac:dyDescent="0.2">
      <c r="A41" s="136" t="s">
        <v>111</v>
      </c>
      <c r="B41" s="349" t="s">
        <v>562</v>
      </c>
      <c r="C41" s="517" t="s">
        <v>563</v>
      </c>
      <c r="D41" s="518">
        <v>244.1471571906354</v>
      </c>
      <c r="E41" s="464">
        <v>244.1471571906354</v>
      </c>
      <c r="F41" s="519">
        <v>40880</v>
      </c>
      <c r="G41" s="518">
        <v>2132.869565217391</v>
      </c>
      <c r="H41" s="351">
        <v>2132.869565217391</v>
      </c>
      <c r="I41" s="286">
        <v>343392.00000000012</v>
      </c>
    </row>
    <row r="42" spans="1:14" ht="11.25" customHeight="1" x14ac:dyDescent="0.2">
      <c r="A42" s="111" t="s">
        <v>670</v>
      </c>
      <c r="B42" s="349" t="s">
        <v>562</v>
      </c>
      <c r="C42" s="517" t="s">
        <v>22</v>
      </c>
      <c r="D42" s="518">
        <v>37542.857142857145</v>
      </c>
      <c r="E42" s="464" t="s">
        <v>816</v>
      </c>
      <c r="F42" s="519">
        <v>37542.857142857145</v>
      </c>
      <c r="G42" s="518">
        <v>315360</v>
      </c>
      <c r="H42" s="351" t="s">
        <v>816</v>
      </c>
      <c r="I42" s="286">
        <v>315360</v>
      </c>
    </row>
    <row r="43" spans="1:14" ht="11.25" customHeight="1" x14ac:dyDescent="0.2">
      <c r="A43" s="111" t="s">
        <v>112</v>
      </c>
      <c r="B43" s="349" t="s">
        <v>562</v>
      </c>
      <c r="C43" s="517" t="s">
        <v>563</v>
      </c>
      <c r="D43" s="518">
        <v>8342.8571428571431</v>
      </c>
      <c r="E43" s="464" t="s">
        <v>816</v>
      </c>
      <c r="F43" s="519">
        <v>8342.8571428571431</v>
      </c>
      <c r="G43" s="518">
        <v>70080.000000000015</v>
      </c>
      <c r="H43" s="351" t="s">
        <v>816</v>
      </c>
      <c r="I43" s="286">
        <v>70080.000000000015</v>
      </c>
    </row>
    <row r="44" spans="1:14" ht="11.25" customHeight="1" x14ac:dyDescent="0.2">
      <c r="A44" s="111" t="s">
        <v>522</v>
      </c>
      <c r="B44" s="349" t="s">
        <v>564</v>
      </c>
      <c r="C44" s="517" t="s">
        <v>548</v>
      </c>
      <c r="D44" s="518" t="s">
        <v>816</v>
      </c>
      <c r="E44" s="464" t="s">
        <v>816</v>
      </c>
      <c r="F44" s="519" t="s">
        <v>816</v>
      </c>
      <c r="G44" s="518" t="s">
        <v>816</v>
      </c>
      <c r="H44" s="351" t="s">
        <v>816</v>
      </c>
      <c r="I44" s="286" t="s">
        <v>816</v>
      </c>
    </row>
    <row r="45" spans="1:14" ht="11.25" customHeight="1" x14ac:dyDescent="0.2">
      <c r="A45" s="111" t="s">
        <v>667</v>
      </c>
      <c r="B45" s="349" t="s">
        <v>564</v>
      </c>
      <c r="C45" s="517" t="s">
        <v>548</v>
      </c>
      <c r="D45" s="518" t="s">
        <v>816</v>
      </c>
      <c r="E45" s="464" t="s">
        <v>816</v>
      </c>
      <c r="F45" s="519" t="s">
        <v>816</v>
      </c>
      <c r="G45" s="518" t="s">
        <v>816</v>
      </c>
      <c r="H45" s="351" t="s">
        <v>816</v>
      </c>
      <c r="I45" s="286" t="s">
        <v>816</v>
      </c>
    </row>
    <row r="46" spans="1:14" ht="11.25" customHeight="1" x14ac:dyDescent="0.2">
      <c r="A46" s="111" t="s">
        <v>668</v>
      </c>
      <c r="B46" s="349" t="s">
        <v>564</v>
      </c>
      <c r="C46" s="517" t="s">
        <v>548</v>
      </c>
      <c r="D46" s="518" t="s">
        <v>816</v>
      </c>
      <c r="E46" s="464" t="s">
        <v>816</v>
      </c>
      <c r="F46" s="519" t="s">
        <v>816</v>
      </c>
      <c r="G46" s="518" t="s">
        <v>816</v>
      </c>
      <c r="H46" s="351" t="s">
        <v>816</v>
      </c>
      <c r="I46" s="286" t="s">
        <v>816</v>
      </c>
    </row>
    <row r="47" spans="1:14" ht="11.25" customHeight="1" x14ac:dyDescent="0.2">
      <c r="A47" s="111" t="s">
        <v>113</v>
      </c>
      <c r="B47" s="349" t="s">
        <v>564</v>
      </c>
      <c r="C47" s="517" t="s">
        <v>548</v>
      </c>
      <c r="D47" s="518" t="s">
        <v>816</v>
      </c>
      <c r="E47" s="464" t="s">
        <v>816</v>
      </c>
      <c r="F47" s="519" t="s">
        <v>816</v>
      </c>
      <c r="G47" s="518" t="s">
        <v>816</v>
      </c>
      <c r="H47" s="351" t="s">
        <v>816</v>
      </c>
      <c r="I47" s="286" t="s">
        <v>816</v>
      </c>
    </row>
    <row r="48" spans="1:14" ht="11.25" customHeight="1" x14ac:dyDescent="0.2">
      <c r="A48" s="111" t="s">
        <v>114</v>
      </c>
      <c r="B48" s="349" t="s">
        <v>564</v>
      </c>
      <c r="C48" s="517" t="s">
        <v>548</v>
      </c>
      <c r="D48" s="518" t="s">
        <v>816</v>
      </c>
      <c r="E48" s="464" t="s">
        <v>816</v>
      </c>
      <c r="F48" s="519" t="s">
        <v>816</v>
      </c>
      <c r="G48" s="518" t="s">
        <v>816</v>
      </c>
      <c r="H48" s="351" t="s">
        <v>816</v>
      </c>
      <c r="I48" s="286" t="s">
        <v>816</v>
      </c>
    </row>
    <row r="49" spans="1:9" ht="11.25" customHeight="1" x14ac:dyDescent="0.2">
      <c r="A49" s="111" t="s">
        <v>115</v>
      </c>
      <c r="B49" s="349" t="s">
        <v>564</v>
      </c>
      <c r="C49" s="517" t="s">
        <v>548</v>
      </c>
      <c r="D49" s="518" t="s">
        <v>816</v>
      </c>
      <c r="E49" s="464" t="s">
        <v>816</v>
      </c>
      <c r="F49" s="519" t="s">
        <v>816</v>
      </c>
      <c r="G49" s="518" t="s">
        <v>816</v>
      </c>
      <c r="H49" s="351" t="s">
        <v>816</v>
      </c>
      <c r="I49" s="286" t="s">
        <v>816</v>
      </c>
    </row>
    <row r="50" spans="1:9" ht="11.25" customHeight="1" x14ac:dyDescent="0.2">
      <c r="A50" s="111" t="s">
        <v>116</v>
      </c>
      <c r="B50" s="349" t="s">
        <v>562</v>
      </c>
      <c r="C50" s="517" t="s">
        <v>548</v>
      </c>
      <c r="D50" s="518">
        <v>333.71428571428572</v>
      </c>
      <c r="E50" s="464" t="s">
        <v>816</v>
      </c>
      <c r="F50" s="519">
        <v>333.71428571428572</v>
      </c>
      <c r="G50" s="518">
        <v>2803.2000000000007</v>
      </c>
      <c r="H50" s="351" t="s">
        <v>816</v>
      </c>
      <c r="I50" s="286">
        <v>2803.2000000000007</v>
      </c>
    </row>
    <row r="51" spans="1:9" ht="11.25" customHeight="1" x14ac:dyDescent="0.2">
      <c r="A51" s="134" t="s">
        <v>70</v>
      </c>
      <c r="B51" s="349" t="s">
        <v>564</v>
      </c>
      <c r="C51" s="517" t="s">
        <v>548</v>
      </c>
      <c r="D51" s="518" t="s">
        <v>816</v>
      </c>
      <c r="E51" s="464" t="s">
        <v>816</v>
      </c>
      <c r="F51" s="519" t="s">
        <v>816</v>
      </c>
      <c r="G51" s="518" t="s">
        <v>816</v>
      </c>
      <c r="H51" s="351" t="s">
        <v>816</v>
      </c>
      <c r="I51" s="286" t="s">
        <v>816</v>
      </c>
    </row>
    <row r="52" spans="1:9" ht="11.25" customHeight="1" x14ac:dyDescent="0.2">
      <c r="A52" s="111" t="s">
        <v>71</v>
      </c>
      <c r="B52" s="349" t="s">
        <v>564</v>
      </c>
      <c r="C52" s="517" t="s">
        <v>563</v>
      </c>
      <c r="D52" s="518" t="s">
        <v>816</v>
      </c>
      <c r="E52" s="464" t="s">
        <v>816</v>
      </c>
      <c r="F52" s="519" t="s">
        <v>816</v>
      </c>
      <c r="G52" s="518" t="s">
        <v>816</v>
      </c>
      <c r="H52" s="351" t="s">
        <v>816</v>
      </c>
      <c r="I52" s="286" t="s">
        <v>816</v>
      </c>
    </row>
    <row r="53" spans="1:9" ht="11.25" customHeight="1" x14ac:dyDescent="0.2">
      <c r="A53" s="111" t="s">
        <v>117</v>
      </c>
      <c r="B53" s="349" t="s">
        <v>564</v>
      </c>
      <c r="C53" s="517" t="s">
        <v>548</v>
      </c>
      <c r="D53" s="518" t="s">
        <v>816</v>
      </c>
      <c r="E53" s="464" t="s">
        <v>816</v>
      </c>
      <c r="F53" s="519" t="s">
        <v>816</v>
      </c>
      <c r="G53" s="518" t="s">
        <v>816</v>
      </c>
      <c r="H53" s="351" t="s">
        <v>816</v>
      </c>
      <c r="I53" s="286" t="s">
        <v>816</v>
      </c>
    </row>
    <row r="54" spans="1:9" ht="11.25" customHeight="1" x14ac:dyDescent="0.2">
      <c r="A54" s="111" t="s">
        <v>311</v>
      </c>
      <c r="B54" s="349" t="s">
        <v>562</v>
      </c>
      <c r="C54" s="517" t="s">
        <v>563</v>
      </c>
      <c r="D54" s="518">
        <v>0.33796296296296285</v>
      </c>
      <c r="E54" s="464">
        <v>0.33796296296296285</v>
      </c>
      <c r="F54" s="519">
        <v>83.428571428571431</v>
      </c>
      <c r="G54" s="518">
        <v>8.1759999999999984</v>
      </c>
      <c r="H54" s="351">
        <v>8.1759999999999984</v>
      </c>
      <c r="I54" s="286">
        <v>700.80000000000018</v>
      </c>
    </row>
    <row r="55" spans="1:9" ht="11.25" customHeight="1" x14ac:dyDescent="0.2">
      <c r="A55" s="111" t="s">
        <v>118</v>
      </c>
      <c r="B55" s="349" t="s">
        <v>562</v>
      </c>
      <c r="C55" s="517" t="s">
        <v>548</v>
      </c>
      <c r="D55" s="518">
        <v>33371.428571428572</v>
      </c>
      <c r="E55" s="464" t="s">
        <v>816</v>
      </c>
      <c r="F55" s="519">
        <v>33371.428571428572</v>
      </c>
      <c r="G55" s="518">
        <v>280320.00000000006</v>
      </c>
      <c r="H55" s="351" t="s">
        <v>816</v>
      </c>
      <c r="I55" s="286">
        <v>280320.00000000006</v>
      </c>
    </row>
    <row r="56" spans="1:9" ht="11.25" customHeight="1" x14ac:dyDescent="0.2">
      <c r="A56" s="111" t="s">
        <v>431</v>
      </c>
      <c r="B56" s="349" t="s">
        <v>562</v>
      </c>
      <c r="C56" s="517" t="s">
        <v>548</v>
      </c>
      <c r="D56" s="518">
        <v>9.3589743589743577</v>
      </c>
      <c r="E56" s="464">
        <v>9.3589743589743577</v>
      </c>
      <c r="F56" s="519">
        <v>3754.2857142857142</v>
      </c>
      <c r="G56" s="518">
        <v>81.759999999999991</v>
      </c>
      <c r="H56" s="351">
        <v>81.759999999999991</v>
      </c>
      <c r="I56" s="286">
        <v>31536.000000000004</v>
      </c>
    </row>
    <row r="57" spans="1:9" ht="11.25" customHeight="1" x14ac:dyDescent="0.2">
      <c r="A57" s="111" t="s">
        <v>119</v>
      </c>
      <c r="B57" s="349" t="s">
        <v>562</v>
      </c>
      <c r="C57" s="517" t="s">
        <v>563</v>
      </c>
      <c r="D57" s="518">
        <v>83428.571428571435</v>
      </c>
      <c r="E57" s="464" t="s">
        <v>816</v>
      </c>
      <c r="F57" s="519">
        <v>83428.571428571435</v>
      </c>
      <c r="G57" s="518">
        <v>700800</v>
      </c>
      <c r="H57" s="351" t="s">
        <v>816</v>
      </c>
      <c r="I57" s="286">
        <v>700800</v>
      </c>
    </row>
    <row r="58" spans="1:9" ht="11.25" customHeight="1" x14ac:dyDescent="0.2">
      <c r="A58" s="111" t="s">
        <v>188</v>
      </c>
      <c r="B58" s="349" t="s">
        <v>562</v>
      </c>
      <c r="C58" s="517" t="s">
        <v>563</v>
      </c>
      <c r="D58" s="518">
        <v>50057.142857142855</v>
      </c>
      <c r="E58" s="464" t="s">
        <v>816</v>
      </c>
      <c r="F58" s="519">
        <v>50057.142857142855</v>
      </c>
      <c r="G58" s="518">
        <v>420480.00000000006</v>
      </c>
      <c r="H58" s="351" t="s">
        <v>816</v>
      </c>
      <c r="I58" s="286">
        <v>420480.00000000006</v>
      </c>
    </row>
    <row r="59" spans="1:9" ht="11.25" customHeight="1" x14ac:dyDescent="0.2">
      <c r="A59" s="111" t="s">
        <v>189</v>
      </c>
      <c r="B59" s="349" t="s">
        <v>562</v>
      </c>
      <c r="C59" s="517" t="s">
        <v>548</v>
      </c>
      <c r="D59" s="518">
        <v>510.48951048951039</v>
      </c>
      <c r="E59" s="464">
        <v>510.48951048951039</v>
      </c>
      <c r="F59" s="519">
        <v>333714.28571428574</v>
      </c>
      <c r="G59" s="518">
        <v>4459.636363636364</v>
      </c>
      <c r="H59" s="351">
        <v>4459.636363636364</v>
      </c>
      <c r="I59" s="286">
        <v>2803200</v>
      </c>
    </row>
    <row r="60" spans="1:9" ht="11.25" customHeight="1" x14ac:dyDescent="0.2">
      <c r="A60" s="111" t="s">
        <v>190</v>
      </c>
      <c r="B60" s="349" t="s">
        <v>564</v>
      </c>
      <c r="C60" s="517" t="s">
        <v>548</v>
      </c>
      <c r="D60" s="518" t="s">
        <v>816</v>
      </c>
      <c r="E60" s="464" t="s">
        <v>816</v>
      </c>
      <c r="F60" s="519" t="s">
        <v>816</v>
      </c>
      <c r="G60" s="518" t="s">
        <v>816</v>
      </c>
      <c r="H60" s="351" t="s">
        <v>816</v>
      </c>
      <c r="I60" s="286" t="s">
        <v>816</v>
      </c>
    </row>
    <row r="61" spans="1:9" ht="11.25" customHeight="1" x14ac:dyDescent="0.2">
      <c r="A61" s="111" t="s">
        <v>286</v>
      </c>
      <c r="B61" s="349" t="s">
        <v>564</v>
      </c>
      <c r="C61" s="517" t="s">
        <v>548</v>
      </c>
      <c r="D61" s="518" t="s">
        <v>816</v>
      </c>
      <c r="E61" s="464" t="s">
        <v>816</v>
      </c>
      <c r="F61" s="519" t="s">
        <v>816</v>
      </c>
      <c r="G61" s="518" t="s">
        <v>816</v>
      </c>
      <c r="H61" s="351" t="s">
        <v>816</v>
      </c>
      <c r="I61" s="286" t="s">
        <v>816</v>
      </c>
    </row>
    <row r="62" spans="1:9" ht="11.25" customHeight="1" x14ac:dyDescent="0.2">
      <c r="A62" s="111" t="s">
        <v>287</v>
      </c>
      <c r="B62" s="349" t="s">
        <v>1024</v>
      </c>
      <c r="C62" s="517" t="s">
        <v>548</v>
      </c>
      <c r="D62" s="518">
        <v>57.890563045202207</v>
      </c>
      <c r="E62" s="464">
        <v>57.890563045202207</v>
      </c>
      <c r="F62" s="519" t="s">
        <v>816</v>
      </c>
      <c r="G62" s="518">
        <v>505.73195876288656</v>
      </c>
      <c r="H62" s="351">
        <v>505.73195876288656</v>
      </c>
      <c r="I62" s="286" t="s">
        <v>816</v>
      </c>
    </row>
    <row r="63" spans="1:9" ht="11.25" customHeight="1" x14ac:dyDescent="0.2">
      <c r="A63" s="111" t="s">
        <v>288</v>
      </c>
      <c r="B63" s="349" t="s">
        <v>564</v>
      </c>
      <c r="C63" s="517" t="s">
        <v>548</v>
      </c>
      <c r="D63" s="518" t="s">
        <v>816</v>
      </c>
      <c r="E63" s="464" t="s">
        <v>816</v>
      </c>
      <c r="F63" s="519" t="s">
        <v>816</v>
      </c>
      <c r="G63" s="518" t="s">
        <v>816</v>
      </c>
      <c r="H63" s="351" t="s">
        <v>816</v>
      </c>
      <c r="I63" s="286" t="s">
        <v>816</v>
      </c>
    </row>
    <row r="64" spans="1:9" ht="11.25" customHeight="1" x14ac:dyDescent="0.2">
      <c r="A64" s="111" t="s">
        <v>196</v>
      </c>
      <c r="B64" s="349" t="s">
        <v>562</v>
      </c>
      <c r="C64" s="517" t="s">
        <v>563</v>
      </c>
      <c r="D64" s="518">
        <v>3509.6153846153838</v>
      </c>
      <c r="E64" s="464">
        <v>3509.6153846153838</v>
      </c>
      <c r="F64" s="519">
        <v>333714.28571428574</v>
      </c>
      <c r="G64" s="518">
        <v>30660</v>
      </c>
      <c r="H64" s="351">
        <v>30660</v>
      </c>
      <c r="I64" s="286">
        <v>2803200</v>
      </c>
    </row>
    <row r="65" spans="1:9" ht="11.25" customHeight="1" x14ac:dyDescent="0.2">
      <c r="A65" s="111" t="s">
        <v>197</v>
      </c>
      <c r="B65" s="349" t="s">
        <v>562</v>
      </c>
      <c r="C65" s="517" t="s">
        <v>563</v>
      </c>
      <c r="D65" s="518">
        <v>215.97633136094674</v>
      </c>
      <c r="E65" s="464">
        <v>215.97633136094674</v>
      </c>
      <c r="F65" s="519">
        <v>2920</v>
      </c>
      <c r="G65" s="518">
        <v>1886.7692307692309</v>
      </c>
      <c r="H65" s="351">
        <v>1886.7692307692309</v>
      </c>
      <c r="I65" s="286">
        <v>24528.000000000004</v>
      </c>
    </row>
    <row r="66" spans="1:9" ht="11.25" customHeight="1" x14ac:dyDescent="0.2">
      <c r="A66" s="111" t="s">
        <v>243</v>
      </c>
      <c r="B66" s="349" t="s">
        <v>562</v>
      </c>
      <c r="C66" s="517" t="s">
        <v>563</v>
      </c>
      <c r="D66" s="518">
        <v>83428.571428571435</v>
      </c>
      <c r="E66" s="464" t="s">
        <v>816</v>
      </c>
      <c r="F66" s="519">
        <v>83428.571428571435</v>
      </c>
      <c r="G66" s="518">
        <v>700800</v>
      </c>
      <c r="H66" s="351" t="s">
        <v>816</v>
      </c>
      <c r="I66" s="286">
        <v>700800</v>
      </c>
    </row>
    <row r="67" spans="1:9" ht="11.25" customHeight="1" x14ac:dyDescent="0.2">
      <c r="A67" s="111" t="s">
        <v>244</v>
      </c>
      <c r="B67" s="349" t="s">
        <v>562</v>
      </c>
      <c r="C67" s="517" t="s">
        <v>563</v>
      </c>
      <c r="D67" s="518">
        <v>3337.1428571428573</v>
      </c>
      <c r="E67" s="464" t="s">
        <v>816</v>
      </c>
      <c r="F67" s="519">
        <v>3337.1428571428573</v>
      </c>
      <c r="G67" s="518">
        <v>28032.000000000004</v>
      </c>
      <c r="H67" s="351" t="s">
        <v>816</v>
      </c>
      <c r="I67" s="286">
        <v>28032.000000000004</v>
      </c>
    </row>
    <row r="68" spans="1:9" ht="11.25" customHeight="1" x14ac:dyDescent="0.2">
      <c r="A68" s="111" t="s">
        <v>191</v>
      </c>
      <c r="B68" s="349" t="s">
        <v>562</v>
      </c>
      <c r="C68" s="517" t="s">
        <v>563</v>
      </c>
      <c r="D68" s="518">
        <v>33371.428571428572</v>
      </c>
      <c r="E68" s="464" t="s">
        <v>816</v>
      </c>
      <c r="F68" s="519">
        <v>33371.428571428572</v>
      </c>
      <c r="G68" s="518">
        <v>280320.00000000006</v>
      </c>
      <c r="H68" s="351" t="s">
        <v>816</v>
      </c>
      <c r="I68" s="286">
        <v>280320.00000000006</v>
      </c>
    </row>
    <row r="69" spans="1:9" ht="11.25" customHeight="1" x14ac:dyDescent="0.2">
      <c r="A69" s="111" t="s">
        <v>805</v>
      </c>
      <c r="B69" s="349" t="s">
        <v>564</v>
      </c>
      <c r="C69" s="517" t="s">
        <v>548</v>
      </c>
      <c r="D69" s="518" t="s">
        <v>816</v>
      </c>
      <c r="E69" s="464" t="s">
        <v>816</v>
      </c>
      <c r="F69" s="519" t="s">
        <v>816</v>
      </c>
      <c r="G69" s="518" t="s">
        <v>816</v>
      </c>
      <c r="H69" s="351" t="s">
        <v>816</v>
      </c>
      <c r="I69" s="286" t="s">
        <v>816</v>
      </c>
    </row>
    <row r="70" spans="1:9" ht="11.25" customHeight="1" x14ac:dyDescent="0.2">
      <c r="A70" s="111" t="s">
        <v>72</v>
      </c>
      <c r="B70" s="349" t="s">
        <v>564</v>
      </c>
      <c r="C70" s="517" t="s">
        <v>548</v>
      </c>
      <c r="D70" s="518" t="s">
        <v>816</v>
      </c>
      <c r="E70" s="464" t="s">
        <v>816</v>
      </c>
      <c r="F70" s="519" t="s">
        <v>816</v>
      </c>
      <c r="G70" s="518" t="s">
        <v>816</v>
      </c>
      <c r="H70" s="351" t="s">
        <v>816</v>
      </c>
      <c r="I70" s="286" t="s">
        <v>816</v>
      </c>
    </row>
    <row r="71" spans="1:9" ht="11.25" customHeight="1" x14ac:dyDescent="0.2">
      <c r="A71" s="111" t="s">
        <v>806</v>
      </c>
      <c r="B71" s="349" t="s">
        <v>562</v>
      </c>
      <c r="C71" s="517" t="s">
        <v>563</v>
      </c>
      <c r="D71" s="518">
        <v>1517.6715176715174</v>
      </c>
      <c r="E71" s="464">
        <v>1517.6715176715174</v>
      </c>
      <c r="F71" s="519">
        <v>1668.5714285714287</v>
      </c>
      <c r="G71" s="518">
        <v>13258.378378378378</v>
      </c>
      <c r="H71" s="351">
        <v>13258.378378378378</v>
      </c>
      <c r="I71" s="286">
        <v>14016.000000000002</v>
      </c>
    </row>
    <row r="72" spans="1:9" ht="11.25" customHeight="1" x14ac:dyDescent="0.2">
      <c r="A72" s="111" t="s">
        <v>245</v>
      </c>
      <c r="B72" s="349" t="s">
        <v>562</v>
      </c>
      <c r="C72" s="517" t="s">
        <v>563</v>
      </c>
      <c r="D72" s="518">
        <v>1403.8461538461536</v>
      </c>
      <c r="E72" s="464">
        <v>1403.8461538461536</v>
      </c>
      <c r="F72" s="519">
        <v>8342.8571428571431</v>
      </c>
      <c r="G72" s="518">
        <v>12264</v>
      </c>
      <c r="H72" s="351">
        <v>12264</v>
      </c>
      <c r="I72" s="286">
        <v>70080.000000000015</v>
      </c>
    </row>
    <row r="73" spans="1:9" ht="11.25" customHeight="1" x14ac:dyDescent="0.2">
      <c r="A73" s="111" t="s">
        <v>807</v>
      </c>
      <c r="B73" s="349" t="s">
        <v>564</v>
      </c>
      <c r="C73" s="517" t="s">
        <v>548</v>
      </c>
      <c r="D73" s="518" t="s">
        <v>816</v>
      </c>
      <c r="E73" s="464" t="s">
        <v>816</v>
      </c>
      <c r="F73" s="519" t="s">
        <v>816</v>
      </c>
      <c r="G73" s="518" t="s">
        <v>816</v>
      </c>
      <c r="H73" s="351" t="s">
        <v>816</v>
      </c>
      <c r="I73" s="286" t="s">
        <v>816</v>
      </c>
    </row>
    <row r="74" spans="1:9" ht="11.25" customHeight="1" x14ac:dyDescent="0.2">
      <c r="A74" s="111" t="s">
        <v>808</v>
      </c>
      <c r="B74" s="349" t="s">
        <v>564</v>
      </c>
      <c r="C74" s="517" t="s">
        <v>548</v>
      </c>
      <c r="D74" s="518" t="s">
        <v>816</v>
      </c>
      <c r="E74" s="464" t="s">
        <v>816</v>
      </c>
      <c r="F74" s="519" t="s">
        <v>816</v>
      </c>
      <c r="G74" s="518" t="s">
        <v>816</v>
      </c>
      <c r="H74" s="351" t="s">
        <v>816</v>
      </c>
      <c r="I74" s="286" t="s">
        <v>816</v>
      </c>
    </row>
    <row r="75" spans="1:9" ht="11.25" customHeight="1" x14ac:dyDescent="0.2">
      <c r="A75" s="111" t="s">
        <v>810</v>
      </c>
      <c r="B75" s="349" t="s">
        <v>564</v>
      </c>
      <c r="C75" s="517" t="s">
        <v>548</v>
      </c>
      <c r="D75" s="518" t="s">
        <v>816</v>
      </c>
      <c r="E75" s="464" t="s">
        <v>816</v>
      </c>
      <c r="F75" s="519" t="s">
        <v>816</v>
      </c>
      <c r="G75" s="518" t="s">
        <v>816</v>
      </c>
      <c r="H75" s="351" t="s">
        <v>816</v>
      </c>
      <c r="I75" s="286" t="s">
        <v>816</v>
      </c>
    </row>
    <row r="76" spans="1:9" ht="11.25" customHeight="1" x14ac:dyDescent="0.2">
      <c r="A76" s="111" t="s">
        <v>809</v>
      </c>
      <c r="B76" s="349" t="s">
        <v>564</v>
      </c>
      <c r="C76" s="517" t="s">
        <v>548</v>
      </c>
      <c r="D76" s="518" t="s">
        <v>816</v>
      </c>
      <c r="E76" s="464" t="s">
        <v>816</v>
      </c>
      <c r="F76" s="519" t="s">
        <v>816</v>
      </c>
      <c r="G76" s="518" t="s">
        <v>816</v>
      </c>
      <c r="H76" s="351" t="s">
        <v>816</v>
      </c>
      <c r="I76" s="286" t="s">
        <v>816</v>
      </c>
    </row>
    <row r="77" spans="1:9" ht="11.25" customHeight="1" x14ac:dyDescent="0.2">
      <c r="A77" s="134" t="s">
        <v>73</v>
      </c>
      <c r="B77" s="349" t="s">
        <v>564</v>
      </c>
      <c r="C77" s="517" t="s">
        <v>548</v>
      </c>
      <c r="D77" s="518" t="s">
        <v>816</v>
      </c>
      <c r="E77" s="464" t="s">
        <v>816</v>
      </c>
      <c r="F77" s="519" t="s">
        <v>816</v>
      </c>
      <c r="G77" s="518" t="s">
        <v>816</v>
      </c>
      <c r="H77" s="351" t="s">
        <v>816</v>
      </c>
      <c r="I77" s="286" t="s">
        <v>816</v>
      </c>
    </row>
    <row r="78" spans="1:9" ht="11.25" customHeight="1" x14ac:dyDescent="0.2">
      <c r="A78" s="111" t="s">
        <v>246</v>
      </c>
      <c r="B78" s="349" t="s">
        <v>564</v>
      </c>
      <c r="C78" s="517" t="s">
        <v>548</v>
      </c>
      <c r="D78" s="518" t="s">
        <v>816</v>
      </c>
      <c r="E78" s="464" t="s">
        <v>816</v>
      </c>
      <c r="F78" s="519" t="s">
        <v>816</v>
      </c>
      <c r="G78" s="518" t="s">
        <v>816</v>
      </c>
      <c r="H78" s="351" t="s">
        <v>816</v>
      </c>
      <c r="I78" s="286" t="s">
        <v>816</v>
      </c>
    </row>
    <row r="79" spans="1:9" ht="11.25" customHeight="1" x14ac:dyDescent="0.2">
      <c r="A79" s="134" t="s">
        <v>74</v>
      </c>
      <c r="B79" s="349" t="s">
        <v>564</v>
      </c>
      <c r="C79" s="517" t="s">
        <v>548</v>
      </c>
      <c r="D79" s="518" t="s">
        <v>816</v>
      </c>
      <c r="E79" s="464" t="s">
        <v>816</v>
      </c>
      <c r="F79" s="519" t="s">
        <v>816</v>
      </c>
      <c r="G79" s="518" t="s">
        <v>816</v>
      </c>
      <c r="H79" s="351" t="s">
        <v>816</v>
      </c>
      <c r="I79" s="286" t="s">
        <v>816</v>
      </c>
    </row>
    <row r="80" spans="1:9" ht="11.25" customHeight="1" x14ac:dyDescent="0.2">
      <c r="A80" s="134" t="s">
        <v>75</v>
      </c>
      <c r="B80" s="349" t="s">
        <v>564</v>
      </c>
      <c r="C80" s="517" t="s">
        <v>548</v>
      </c>
      <c r="D80" s="518" t="s">
        <v>816</v>
      </c>
      <c r="E80" s="464" t="s">
        <v>816</v>
      </c>
      <c r="F80" s="519" t="s">
        <v>816</v>
      </c>
      <c r="G80" s="518" t="s">
        <v>816</v>
      </c>
      <c r="H80" s="351" t="s">
        <v>816</v>
      </c>
      <c r="I80" s="286" t="s">
        <v>816</v>
      </c>
    </row>
    <row r="81" spans="1:9" ht="11.25" customHeight="1" x14ac:dyDescent="0.2">
      <c r="A81" s="111" t="s">
        <v>312</v>
      </c>
      <c r="B81" s="349" t="s">
        <v>562</v>
      </c>
      <c r="C81" s="517" t="s">
        <v>563</v>
      </c>
      <c r="D81" s="518">
        <v>1123.0769230769229</v>
      </c>
      <c r="E81" s="464">
        <v>1123.0769230769229</v>
      </c>
      <c r="F81" s="519">
        <v>12514.285714285714</v>
      </c>
      <c r="G81" s="518">
        <v>9811.1999999999989</v>
      </c>
      <c r="H81" s="351">
        <v>9811.1999999999989</v>
      </c>
      <c r="I81" s="286">
        <v>105120.00000000001</v>
      </c>
    </row>
    <row r="82" spans="1:9" ht="11.25" customHeight="1" x14ac:dyDescent="0.2">
      <c r="A82" s="111" t="s">
        <v>506</v>
      </c>
      <c r="B82" s="349" t="s">
        <v>1024</v>
      </c>
      <c r="C82" s="517" t="s">
        <v>548</v>
      </c>
      <c r="D82" s="518">
        <v>1.4777327935222672E-2</v>
      </c>
      <c r="E82" s="464">
        <v>1.4777327935222672E-2</v>
      </c>
      <c r="F82" s="519">
        <v>8.3428571428571435E-2</v>
      </c>
      <c r="G82" s="518">
        <v>0.12909473684210529</v>
      </c>
      <c r="H82" s="351">
        <v>0.12909473684210529</v>
      </c>
      <c r="I82" s="286">
        <v>0.70080000000000009</v>
      </c>
    </row>
    <row r="83" spans="1:9" ht="11.25" customHeight="1" x14ac:dyDescent="0.2">
      <c r="A83" s="111" t="s">
        <v>76</v>
      </c>
      <c r="B83" s="349" t="s">
        <v>564</v>
      </c>
      <c r="C83" s="517" t="s">
        <v>548</v>
      </c>
      <c r="D83" s="518" t="s">
        <v>816</v>
      </c>
      <c r="E83" s="464" t="s">
        <v>816</v>
      </c>
      <c r="F83" s="519" t="s">
        <v>816</v>
      </c>
      <c r="G83" s="518" t="s">
        <v>816</v>
      </c>
      <c r="H83" s="351" t="s">
        <v>816</v>
      </c>
      <c r="I83" s="286" t="s">
        <v>816</v>
      </c>
    </row>
    <row r="84" spans="1:9" ht="11.25" customHeight="1" x14ac:dyDescent="0.2">
      <c r="A84" s="111" t="s">
        <v>295</v>
      </c>
      <c r="B84" s="349" t="s">
        <v>1024</v>
      </c>
      <c r="C84" s="517" t="s">
        <v>548</v>
      </c>
      <c r="D84" s="518" t="s">
        <v>816</v>
      </c>
      <c r="E84" s="464" t="s">
        <v>816</v>
      </c>
      <c r="F84" s="519" t="s">
        <v>816</v>
      </c>
      <c r="G84" s="518" t="s">
        <v>816</v>
      </c>
      <c r="H84" s="351" t="s">
        <v>816</v>
      </c>
      <c r="I84" s="286" t="s">
        <v>816</v>
      </c>
    </row>
    <row r="85" spans="1:9" ht="11.25" customHeight="1" x14ac:dyDescent="0.2">
      <c r="A85" s="111" t="s">
        <v>264</v>
      </c>
      <c r="B85" s="349" t="s">
        <v>564</v>
      </c>
      <c r="C85" s="517" t="s">
        <v>548</v>
      </c>
      <c r="D85" s="518" t="s">
        <v>816</v>
      </c>
      <c r="E85" s="464" t="s">
        <v>816</v>
      </c>
      <c r="F85" s="519" t="s">
        <v>816</v>
      </c>
      <c r="G85" s="518" t="s">
        <v>816</v>
      </c>
      <c r="H85" s="351" t="s">
        <v>816</v>
      </c>
      <c r="I85" s="286" t="s">
        <v>816</v>
      </c>
    </row>
    <row r="86" spans="1:9" ht="11.25" customHeight="1" x14ac:dyDescent="0.2">
      <c r="A86" s="111" t="s">
        <v>27</v>
      </c>
      <c r="B86" s="349" t="s">
        <v>562</v>
      </c>
      <c r="C86" s="517" t="s">
        <v>563</v>
      </c>
      <c r="D86" s="518" t="s">
        <v>816</v>
      </c>
      <c r="E86" s="464" t="s">
        <v>816</v>
      </c>
      <c r="F86" s="519" t="s">
        <v>816</v>
      </c>
      <c r="G86" s="518" t="s">
        <v>816</v>
      </c>
      <c r="H86" s="351" t="s">
        <v>816</v>
      </c>
      <c r="I86" s="286" t="s">
        <v>816</v>
      </c>
    </row>
    <row r="87" spans="1:9" ht="11.25" customHeight="1" x14ac:dyDescent="0.2">
      <c r="A87" s="111" t="s">
        <v>265</v>
      </c>
      <c r="B87" s="349" t="s">
        <v>562</v>
      </c>
      <c r="C87" s="517" t="s">
        <v>563</v>
      </c>
      <c r="D87" s="518">
        <v>22461.538461538465</v>
      </c>
      <c r="E87" s="464">
        <v>22461.538461538465</v>
      </c>
      <c r="F87" s="519">
        <v>417142.85714285716</v>
      </c>
      <c r="G87" s="518">
        <v>196224.00000000003</v>
      </c>
      <c r="H87" s="351">
        <v>196224.00000000003</v>
      </c>
      <c r="I87" s="286">
        <v>3504000.0000000005</v>
      </c>
    </row>
    <row r="88" spans="1:9" ht="11.25" customHeight="1" x14ac:dyDescent="0.2">
      <c r="A88" s="111" t="s">
        <v>266</v>
      </c>
      <c r="B88" s="349" t="s">
        <v>564</v>
      </c>
      <c r="C88" s="517" t="s">
        <v>548</v>
      </c>
      <c r="D88" s="518" t="s">
        <v>816</v>
      </c>
      <c r="E88" s="464" t="s">
        <v>816</v>
      </c>
      <c r="F88" s="519" t="s">
        <v>816</v>
      </c>
      <c r="G88" s="518" t="s">
        <v>816</v>
      </c>
      <c r="H88" s="351" t="s">
        <v>816</v>
      </c>
      <c r="I88" s="286" t="s">
        <v>816</v>
      </c>
    </row>
    <row r="89" spans="1:9" ht="11.25" customHeight="1" x14ac:dyDescent="0.2">
      <c r="A89" s="111" t="s">
        <v>267</v>
      </c>
      <c r="B89" s="349" t="s">
        <v>562</v>
      </c>
      <c r="C89" s="517" t="s">
        <v>548</v>
      </c>
      <c r="D89" s="518">
        <v>66742.857142857145</v>
      </c>
      <c r="E89" s="464" t="s">
        <v>816</v>
      </c>
      <c r="F89" s="519">
        <v>66742.857142857145</v>
      </c>
      <c r="G89" s="518">
        <v>560640.00000000012</v>
      </c>
      <c r="H89" s="351" t="s">
        <v>816</v>
      </c>
      <c r="I89" s="286">
        <v>560640.00000000012</v>
      </c>
    </row>
    <row r="90" spans="1:9" ht="11.25" customHeight="1" x14ac:dyDescent="0.2">
      <c r="A90" s="111" t="s">
        <v>77</v>
      </c>
      <c r="B90" s="349" t="s">
        <v>564</v>
      </c>
      <c r="C90" s="517" t="s">
        <v>548</v>
      </c>
      <c r="D90" s="518" t="s">
        <v>816</v>
      </c>
      <c r="E90" s="464" t="s">
        <v>816</v>
      </c>
      <c r="F90" s="519" t="s">
        <v>816</v>
      </c>
      <c r="G90" s="518" t="s">
        <v>816</v>
      </c>
      <c r="H90" s="351" t="s">
        <v>816</v>
      </c>
      <c r="I90" s="286" t="s">
        <v>816</v>
      </c>
    </row>
    <row r="91" spans="1:9" ht="11.25" customHeight="1" x14ac:dyDescent="0.2">
      <c r="A91" s="111" t="s">
        <v>268</v>
      </c>
      <c r="B91" s="349" t="s">
        <v>1024</v>
      </c>
      <c r="C91" s="517" t="s">
        <v>548</v>
      </c>
      <c r="D91" s="518">
        <v>43.195266272189357</v>
      </c>
      <c r="E91" s="464">
        <v>43.195266272189357</v>
      </c>
      <c r="F91" s="519" t="s">
        <v>816</v>
      </c>
      <c r="G91" s="518">
        <v>377.35384615384635</v>
      </c>
      <c r="H91" s="351">
        <v>377.35384615384635</v>
      </c>
      <c r="I91" s="286" t="s">
        <v>816</v>
      </c>
    </row>
    <row r="92" spans="1:9" ht="11.25" customHeight="1" x14ac:dyDescent="0.2">
      <c r="A92" s="111" t="s">
        <v>269</v>
      </c>
      <c r="B92" s="349" t="s">
        <v>1024</v>
      </c>
      <c r="C92" s="517" t="s">
        <v>548</v>
      </c>
      <c r="D92" s="518">
        <v>21.597633136094679</v>
      </c>
      <c r="E92" s="464">
        <v>21.597633136094679</v>
      </c>
      <c r="F92" s="519" t="s">
        <v>816</v>
      </c>
      <c r="G92" s="518">
        <v>188.67692307692317</v>
      </c>
      <c r="H92" s="351">
        <v>188.67692307692317</v>
      </c>
      <c r="I92" s="286" t="s">
        <v>816</v>
      </c>
    </row>
    <row r="93" spans="1:9" ht="11.25" customHeight="1" x14ac:dyDescent="0.2">
      <c r="A93" s="111" t="s">
        <v>296</v>
      </c>
      <c r="B93" s="349" t="s">
        <v>1024</v>
      </c>
      <c r="C93" s="517" t="s">
        <v>548</v>
      </c>
      <c r="D93" s="518">
        <v>12.20735785953177</v>
      </c>
      <c r="E93" s="464">
        <v>12.20735785953177</v>
      </c>
      <c r="F93" s="519" t="s">
        <v>816</v>
      </c>
      <c r="G93" s="518">
        <v>106.64347826086956</v>
      </c>
      <c r="H93" s="351">
        <v>106.64347826086956</v>
      </c>
      <c r="I93" s="286" t="s">
        <v>816</v>
      </c>
    </row>
    <row r="94" spans="1:9" ht="11.25" customHeight="1" x14ac:dyDescent="0.2">
      <c r="A94" s="111" t="s">
        <v>270</v>
      </c>
      <c r="B94" s="349" t="s">
        <v>1024</v>
      </c>
      <c r="C94" s="517" t="s">
        <v>548</v>
      </c>
      <c r="D94" s="518">
        <v>255.2447552447552</v>
      </c>
      <c r="E94" s="464">
        <v>255.2447552447552</v>
      </c>
      <c r="F94" s="519" t="s">
        <v>816</v>
      </c>
      <c r="G94" s="518">
        <v>2229.818181818182</v>
      </c>
      <c r="H94" s="351">
        <v>2229.818181818182</v>
      </c>
      <c r="I94" s="286" t="s">
        <v>816</v>
      </c>
    </row>
    <row r="95" spans="1:9" ht="11.25" customHeight="1" x14ac:dyDescent="0.2">
      <c r="A95" s="111" t="s">
        <v>289</v>
      </c>
      <c r="B95" s="349" t="s">
        <v>564</v>
      </c>
      <c r="C95" s="517" t="s">
        <v>548</v>
      </c>
      <c r="D95" s="518" t="s">
        <v>816</v>
      </c>
      <c r="E95" s="464" t="s">
        <v>816</v>
      </c>
      <c r="F95" s="519" t="s">
        <v>816</v>
      </c>
      <c r="G95" s="518" t="s">
        <v>816</v>
      </c>
      <c r="H95" s="351" t="s">
        <v>816</v>
      </c>
      <c r="I95" s="286" t="s">
        <v>816</v>
      </c>
    </row>
    <row r="96" spans="1:9" ht="11.25" customHeight="1" x14ac:dyDescent="0.2">
      <c r="A96" s="111" t="s">
        <v>271</v>
      </c>
      <c r="B96" s="349" t="s">
        <v>1024</v>
      </c>
      <c r="C96" s="517" t="s">
        <v>548</v>
      </c>
      <c r="D96" s="518">
        <v>510.48951048951039</v>
      </c>
      <c r="E96" s="464">
        <v>510.48951048951039</v>
      </c>
      <c r="F96" s="519">
        <v>12514.285714285714</v>
      </c>
      <c r="G96" s="518">
        <v>4459.636363636364</v>
      </c>
      <c r="H96" s="351">
        <v>4459.636363636364</v>
      </c>
      <c r="I96" s="286">
        <v>105120.00000000001</v>
      </c>
    </row>
    <row r="97" spans="1:9" ht="11.25" customHeight="1" x14ac:dyDescent="0.2">
      <c r="A97" s="111" t="s">
        <v>78</v>
      </c>
      <c r="B97" s="349" t="s">
        <v>564</v>
      </c>
      <c r="C97" s="517" t="s">
        <v>548</v>
      </c>
      <c r="D97" s="518" t="s">
        <v>816</v>
      </c>
      <c r="E97" s="464" t="s">
        <v>816</v>
      </c>
      <c r="F97" s="519" t="s">
        <v>816</v>
      </c>
      <c r="G97" s="518" t="s">
        <v>816</v>
      </c>
      <c r="H97" s="351" t="s">
        <v>816</v>
      </c>
      <c r="I97" s="286" t="s">
        <v>816</v>
      </c>
    </row>
    <row r="98" spans="1:9" ht="11.25" customHeight="1" x14ac:dyDescent="0.2">
      <c r="A98" s="111" t="s">
        <v>272</v>
      </c>
      <c r="B98" s="349" t="s">
        <v>564</v>
      </c>
      <c r="C98" s="517" t="s">
        <v>548</v>
      </c>
      <c r="D98" s="518" t="s">
        <v>816</v>
      </c>
      <c r="E98" s="464" t="s">
        <v>816</v>
      </c>
      <c r="F98" s="519" t="s">
        <v>816</v>
      </c>
      <c r="G98" s="518" t="s">
        <v>816</v>
      </c>
      <c r="H98" s="351" t="s">
        <v>816</v>
      </c>
      <c r="I98" s="286" t="s">
        <v>816</v>
      </c>
    </row>
    <row r="99" spans="1:9" ht="11.25" customHeight="1" x14ac:dyDescent="0.2">
      <c r="A99" s="111" t="s">
        <v>79</v>
      </c>
      <c r="B99" s="349" t="s">
        <v>564</v>
      </c>
      <c r="C99" s="517" t="s">
        <v>563</v>
      </c>
      <c r="D99" s="518" t="s">
        <v>816</v>
      </c>
      <c r="E99" s="464" t="s">
        <v>816</v>
      </c>
      <c r="F99" s="519" t="s">
        <v>816</v>
      </c>
      <c r="G99" s="518" t="s">
        <v>816</v>
      </c>
      <c r="H99" s="351" t="s">
        <v>816</v>
      </c>
      <c r="I99" s="286" t="s">
        <v>816</v>
      </c>
    </row>
    <row r="100" spans="1:9" ht="11.25" customHeight="1" x14ac:dyDescent="0.2">
      <c r="A100" s="111" t="s">
        <v>273</v>
      </c>
      <c r="B100" s="349" t="s">
        <v>564</v>
      </c>
      <c r="C100" s="517" t="s">
        <v>548</v>
      </c>
      <c r="D100" s="518" t="s">
        <v>816</v>
      </c>
      <c r="E100" s="464" t="s">
        <v>816</v>
      </c>
      <c r="F100" s="519" t="s">
        <v>816</v>
      </c>
      <c r="G100" s="518" t="s">
        <v>816</v>
      </c>
      <c r="H100" s="351" t="s">
        <v>816</v>
      </c>
      <c r="I100" s="286" t="s">
        <v>816</v>
      </c>
    </row>
    <row r="101" spans="1:9" ht="11.25" customHeight="1" x14ac:dyDescent="0.2">
      <c r="A101" s="111" t="s">
        <v>274</v>
      </c>
      <c r="B101" s="349" t="s">
        <v>564</v>
      </c>
      <c r="C101" s="517" t="s">
        <v>548</v>
      </c>
      <c r="D101" s="518" t="s">
        <v>816</v>
      </c>
      <c r="E101" s="464" t="s">
        <v>816</v>
      </c>
      <c r="F101" s="519" t="s">
        <v>816</v>
      </c>
      <c r="G101" s="518" t="s">
        <v>816</v>
      </c>
      <c r="H101" s="351" t="s">
        <v>816</v>
      </c>
      <c r="I101" s="286" t="s">
        <v>816</v>
      </c>
    </row>
    <row r="102" spans="1:9" ht="11.25" customHeight="1" x14ac:dyDescent="0.2">
      <c r="A102" s="111" t="s">
        <v>275</v>
      </c>
      <c r="B102" s="349" t="s">
        <v>564</v>
      </c>
      <c r="C102" s="517" t="s">
        <v>548</v>
      </c>
      <c r="D102" s="518" t="s">
        <v>816</v>
      </c>
      <c r="E102" s="464" t="s">
        <v>816</v>
      </c>
      <c r="F102" s="519" t="s">
        <v>816</v>
      </c>
      <c r="G102" s="518" t="s">
        <v>816</v>
      </c>
      <c r="H102" s="351" t="s">
        <v>816</v>
      </c>
      <c r="I102" s="286" t="s">
        <v>816</v>
      </c>
    </row>
    <row r="103" spans="1:9" ht="11.25" customHeight="1" x14ac:dyDescent="0.2">
      <c r="A103" s="111" t="s">
        <v>277</v>
      </c>
      <c r="B103" s="349" t="s">
        <v>562</v>
      </c>
      <c r="C103" s="517" t="s">
        <v>563</v>
      </c>
      <c r="D103" s="518">
        <v>2085714.2857142857</v>
      </c>
      <c r="E103" s="464" t="s">
        <v>816</v>
      </c>
      <c r="F103" s="519">
        <v>2085714.2857142857</v>
      </c>
      <c r="G103" s="518">
        <v>17520000</v>
      </c>
      <c r="H103" s="351" t="s">
        <v>816</v>
      </c>
      <c r="I103" s="286">
        <v>17520000</v>
      </c>
    </row>
    <row r="104" spans="1:9" ht="11.25" customHeight="1" x14ac:dyDescent="0.2">
      <c r="A104" s="111" t="s">
        <v>278</v>
      </c>
      <c r="B104" s="349" t="s">
        <v>562</v>
      </c>
      <c r="C104" s="517" t="s">
        <v>563</v>
      </c>
      <c r="D104" s="518">
        <v>1251428.5714285714</v>
      </c>
      <c r="E104" s="464" t="s">
        <v>816</v>
      </c>
      <c r="F104" s="519">
        <v>1251428.5714285714</v>
      </c>
      <c r="G104" s="518">
        <v>10512000.000000002</v>
      </c>
      <c r="H104" s="351" t="s">
        <v>816</v>
      </c>
      <c r="I104" s="286">
        <v>10512000.000000002</v>
      </c>
    </row>
    <row r="105" spans="1:9" ht="11.25" customHeight="1" x14ac:dyDescent="0.2">
      <c r="A105" s="111" t="s">
        <v>279</v>
      </c>
      <c r="B105" s="349" t="s">
        <v>564</v>
      </c>
      <c r="C105" s="517" t="s">
        <v>548</v>
      </c>
      <c r="D105" s="518" t="s">
        <v>816</v>
      </c>
      <c r="E105" s="464" t="s">
        <v>816</v>
      </c>
      <c r="F105" s="519" t="s">
        <v>816</v>
      </c>
      <c r="G105" s="518" t="s">
        <v>816</v>
      </c>
      <c r="H105" s="351" t="s">
        <v>816</v>
      </c>
      <c r="I105" s="286" t="s">
        <v>816</v>
      </c>
    </row>
    <row r="106" spans="1:9" ht="11.25" customHeight="1" x14ac:dyDescent="0.2">
      <c r="A106" s="111" t="s">
        <v>280</v>
      </c>
      <c r="B106" s="349" t="s">
        <v>562</v>
      </c>
      <c r="C106" s="517" t="s">
        <v>563</v>
      </c>
      <c r="D106" s="518">
        <v>21597.633136094671</v>
      </c>
      <c r="E106" s="464">
        <v>21597.633136094671</v>
      </c>
      <c r="F106" s="519">
        <v>1251428.5714285714</v>
      </c>
      <c r="G106" s="518">
        <v>188676.92307692309</v>
      </c>
      <c r="H106" s="351">
        <v>188676.92307692309</v>
      </c>
      <c r="I106" s="286">
        <v>10512000.000000002</v>
      </c>
    </row>
    <row r="107" spans="1:9" ht="11.25" customHeight="1" x14ac:dyDescent="0.2">
      <c r="A107" s="111" t="s">
        <v>276</v>
      </c>
      <c r="B107" s="349" t="s">
        <v>562</v>
      </c>
      <c r="C107" s="517" t="s">
        <v>563</v>
      </c>
      <c r="D107" s="518">
        <v>202777.77777777775</v>
      </c>
      <c r="E107" s="464">
        <v>202777.77777777775</v>
      </c>
      <c r="F107" s="519">
        <v>250285.71428571426</v>
      </c>
      <c r="G107" s="518">
        <v>2102400</v>
      </c>
      <c r="H107" s="351">
        <v>4905600</v>
      </c>
      <c r="I107" s="286">
        <v>2102400</v>
      </c>
    </row>
    <row r="108" spans="1:9" ht="11.25" customHeight="1" x14ac:dyDescent="0.2">
      <c r="A108" s="111" t="s">
        <v>502</v>
      </c>
      <c r="B108" s="349" t="s">
        <v>562</v>
      </c>
      <c r="C108" s="517" t="s">
        <v>548</v>
      </c>
      <c r="D108" s="518">
        <v>116800</v>
      </c>
      <c r="E108" s="464" t="s">
        <v>816</v>
      </c>
      <c r="F108" s="519">
        <v>116800</v>
      </c>
      <c r="G108" s="518">
        <v>981120.00000000023</v>
      </c>
      <c r="H108" s="351" t="s">
        <v>816</v>
      </c>
      <c r="I108" s="286">
        <v>981120.00000000023</v>
      </c>
    </row>
    <row r="109" spans="1:9" ht="11.25" customHeight="1" x14ac:dyDescent="0.2">
      <c r="A109" s="111" t="s">
        <v>503</v>
      </c>
      <c r="B109" s="349" t="s">
        <v>562</v>
      </c>
      <c r="C109" s="517" t="s">
        <v>548</v>
      </c>
      <c r="D109" s="518">
        <v>6674.2857142857147</v>
      </c>
      <c r="E109" s="464" t="s">
        <v>816</v>
      </c>
      <c r="F109" s="519">
        <v>6674.2857142857147</v>
      </c>
      <c r="G109" s="518">
        <v>56064.000000000007</v>
      </c>
      <c r="H109" s="351" t="s">
        <v>816</v>
      </c>
      <c r="I109" s="286">
        <v>56064.000000000007</v>
      </c>
    </row>
    <row r="110" spans="1:9" ht="11.25" customHeight="1" x14ac:dyDescent="0.2">
      <c r="A110" s="111" t="s">
        <v>409</v>
      </c>
      <c r="B110" s="349" t="s">
        <v>564</v>
      </c>
      <c r="C110" s="517" t="s">
        <v>548</v>
      </c>
      <c r="D110" s="518" t="s">
        <v>816</v>
      </c>
      <c r="E110" s="464" t="s">
        <v>816</v>
      </c>
      <c r="F110" s="519" t="s">
        <v>816</v>
      </c>
      <c r="G110" s="518" t="s">
        <v>816</v>
      </c>
      <c r="H110" s="351" t="s">
        <v>816</v>
      </c>
      <c r="I110" s="286" t="s">
        <v>816</v>
      </c>
    </row>
    <row r="111" spans="1:9" ht="11.25" customHeight="1" x14ac:dyDescent="0.2">
      <c r="A111" s="111" t="s">
        <v>410</v>
      </c>
      <c r="B111" s="349" t="s">
        <v>562</v>
      </c>
      <c r="C111" s="517" t="s">
        <v>548</v>
      </c>
      <c r="D111" s="518">
        <v>1251.4285714285713</v>
      </c>
      <c r="E111" s="464">
        <v>1651.5837104072402</v>
      </c>
      <c r="F111" s="519">
        <v>1251.4285714285713</v>
      </c>
      <c r="G111" s="518">
        <v>10512.000000000002</v>
      </c>
      <c r="H111" s="351">
        <v>14428.235294117654</v>
      </c>
      <c r="I111" s="286">
        <v>10512.000000000002</v>
      </c>
    </row>
    <row r="112" spans="1:9" ht="11.25" customHeight="1" x14ac:dyDescent="0.2">
      <c r="A112" s="111" t="s">
        <v>703</v>
      </c>
      <c r="B112" s="349" t="s">
        <v>564</v>
      </c>
      <c r="C112" s="517" t="s">
        <v>548</v>
      </c>
      <c r="D112" s="518" t="s">
        <v>816</v>
      </c>
      <c r="E112" s="464" t="s">
        <v>816</v>
      </c>
      <c r="F112" s="519" t="s">
        <v>816</v>
      </c>
      <c r="G112" s="518" t="s">
        <v>816</v>
      </c>
      <c r="H112" s="351" t="s">
        <v>816</v>
      </c>
      <c r="I112" s="286" t="s">
        <v>816</v>
      </c>
    </row>
    <row r="113" spans="1:9" ht="11.25" customHeight="1" x14ac:dyDescent="0.2">
      <c r="A113" s="134" t="s">
        <v>80</v>
      </c>
      <c r="B113" s="349" t="s">
        <v>562</v>
      </c>
      <c r="C113" s="517" t="s">
        <v>563</v>
      </c>
      <c r="D113" s="518">
        <v>140.38461538461536</v>
      </c>
      <c r="E113" s="464">
        <v>140.38461538461536</v>
      </c>
      <c r="F113" s="519">
        <v>3754.2857142857142</v>
      </c>
      <c r="G113" s="518">
        <v>1226.3999999999999</v>
      </c>
      <c r="H113" s="351">
        <v>1226.3999999999999</v>
      </c>
      <c r="I113" s="286">
        <v>31536.000000000004</v>
      </c>
    </row>
    <row r="114" spans="1:9" ht="11.25" customHeight="1" x14ac:dyDescent="0.2">
      <c r="A114" s="134" t="s">
        <v>81</v>
      </c>
      <c r="B114" s="349" t="s">
        <v>564</v>
      </c>
      <c r="C114" s="517" t="s">
        <v>563</v>
      </c>
      <c r="D114" s="518" t="s">
        <v>816</v>
      </c>
      <c r="E114" s="464" t="s">
        <v>816</v>
      </c>
      <c r="F114" s="519" t="s">
        <v>816</v>
      </c>
      <c r="G114" s="518" t="s">
        <v>816</v>
      </c>
      <c r="H114" s="351" t="s">
        <v>816</v>
      </c>
      <c r="I114" s="286" t="s">
        <v>816</v>
      </c>
    </row>
    <row r="115" spans="1:9" ht="11.25" customHeight="1" x14ac:dyDescent="0.2">
      <c r="A115" s="134" t="s">
        <v>82</v>
      </c>
      <c r="B115" s="349" t="s">
        <v>562</v>
      </c>
      <c r="C115" s="517" t="s">
        <v>548</v>
      </c>
      <c r="D115" s="518">
        <v>1501.7142857142858</v>
      </c>
      <c r="E115" s="464" t="s">
        <v>816</v>
      </c>
      <c r="F115" s="519">
        <v>1501.7142857142858</v>
      </c>
      <c r="G115" s="518">
        <v>12614.4</v>
      </c>
      <c r="H115" s="351" t="s">
        <v>816</v>
      </c>
      <c r="I115" s="286">
        <v>12614.4</v>
      </c>
    </row>
    <row r="116" spans="1:9" ht="11.25" customHeight="1" x14ac:dyDescent="0.2">
      <c r="A116" s="134" t="s">
        <v>83</v>
      </c>
      <c r="B116" s="349" t="s">
        <v>564</v>
      </c>
      <c r="C116" s="517" t="s">
        <v>548</v>
      </c>
      <c r="D116" s="518" t="s">
        <v>816</v>
      </c>
      <c r="E116" s="464" t="s">
        <v>816</v>
      </c>
      <c r="F116" s="519" t="s">
        <v>816</v>
      </c>
      <c r="G116" s="518" t="s">
        <v>816</v>
      </c>
      <c r="H116" s="351" t="s">
        <v>816</v>
      </c>
      <c r="I116" s="286" t="s">
        <v>816</v>
      </c>
    </row>
    <row r="117" spans="1:9" ht="11.25" customHeight="1" x14ac:dyDescent="0.2">
      <c r="A117" s="134" t="s">
        <v>84</v>
      </c>
      <c r="B117" s="349" t="s">
        <v>564</v>
      </c>
      <c r="C117" s="517" t="s">
        <v>548</v>
      </c>
      <c r="D117" s="518" t="s">
        <v>816</v>
      </c>
      <c r="E117" s="464" t="s">
        <v>816</v>
      </c>
      <c r="F117" s="519" t="s">
        <v>816</v>
      </c>
      <c r="G117" s="518" t="s">
        <v>816</v>
      </c>
      <c r="H117" s="351" t="s">
        <v>816</v>
      </c>
      <c r="I117" s="286" t="s">
        <v>816</v>
      </c>
    </row>
    <row r="118" spans="1:9" ht="11.25" customHeight="1" x14ac:dyDescent="0.2">
      <c r="A118" s="111" t="s">
        <v>411</v>
      </c>
      <c r="B118" s="349" t="s">
        <v>564</v>
      </c>
      <c r="C118" s="517" t="s">
        <v>548</v>
      </c>
      <c r="D118" s="518" t="s">
        <v>816</v>
      </c>
      <c r="E118" s="464" t="s">
        <v>816</v>
      </c>
      <c r="F118" s="519" t="s">
        <v>816</v>
      </c>
      <c r="G118" s="518" t="s">
        <v>816</v>
      </c>
      <c r="H118" s="351" t="s">
        <v>816</v>
      </c>
      <c r="I118" s="286" t="s">
        <v>816</v>
      </c>
    </row>
    <row r="119" spans="1:9" ht="11.25" customHeight="1" x14ac:dyDescent="0.2">
      <c r="A119" s="134" t="s">
        <v>85</v>
      </c>
      <c r="B119" s="349" t="s">
        <v>564</v>
      </c>
      <c r="C119" s="517" t="s">
        <v>548</v>
      </c>
      <c r="D119" s="518" t="s">
        <v>816</v>
      </c>
      <c r="E119" s="464" t="s">
        <v>816</v>
      </c>
      <c r="F119" s="519" t="s">
        <v>816</v>
      </c>
      <c r="G119" s="518" t="s">
        <v>816</v>
      </c>
      <c r="H119" s="351" t="s">
        <v>816</v>
      </c>
      <c r="I119" s="286" t="s">
        <v>816</v>
      </c>
    </row>
    <row r="120" spans="1:9" ht="11.25" customHeight="1" x14ac:dyDescent="0.2">
      <c r="A120" s="111" t="s">
        <v>193</v>
      </c>
      <c r="B120" s="349" t="s">
        <v>564</v>
      </c>
      <c r="C120" s="517" t="s">
        <v>548</v>
      </c>
      <c r="D120" s="518" t="s">
        <v>816</v>
      </c>
      <c r="E120" s="464" t="s">
        <v>816</v>
      </c>
      <c r="F120" s="519" t="s">
        <v>816</v>
      </c>
      <c r="G120" s="518" t="s">
        <v>816</v>
      </c>
      <c r="H120" s="351" t="s">
        <v>816</v>
      </c>
      <c r="I120" s="286" t="s">
        <v>816</v>
      </c>
    </row>
    <row r="121" spans="1:9" ht="11.25" customHeight="1" x14ac:dyDescent="0.2">
      <c r="A121" s="111" t="s">
        <v>412</v>
      </c>
      <c r="B121" s="349" t="s">
        <v>562</v>
      </c>
      <c r="C121" s="517" t="s">
        <v>548</v>
      </c>
      <c r="D121" s="518">
        <v>58400</v>
      </c>
      <c r="E121" s="464" t="s">
        <v>816</v>
      </c>
      <c r="F121" s="519">
        <v>58400</v>
      </c>
      <c r="G121" s="518">
        <v>490560.00000000012</v>
      </c>
      <c r="H121" s="351" t="s">
        <v>816</v>
      </c>
      <c r="I121" s="286">
        <v>490560.00000000012</v>
      </c>
    </row>
    <row r="122" spans="1:9" ht="11.25" customHeight="1" x14ac:dyDescent="0.2">
      <c r="A122" s="111" t="s">
        <v>413</v>
      </c>
      <c r="B122" s="349" t="s">
        <v>564</v>
      </c>
      <c r="C122" s="517" t="s">
        <v>548</v>
      </c>
      <c r="D122" s="518" t="s">
        <v>816</v>
      </c>
      <c r="E122" s="464" t="s">
        <v>816</v>
      </c>
      <c r="F122" s="519" t="s">
        <v>816</v>
      </c>
      <c r="G122" s="518" t="s">
        <v>816</v>
      </c>
      <c r="H122" s="351" t="s">
        <v>816</v>
      </c>
      <c r="I122" s="286" t="s">
        <v>816</v>
      </c>
    </row>
    <row r="123" spans="1:9" ht="11.25" customHeight="1" x14ac:dyDescent="0.2">
      <c r="A123" s="111" t="s">
        <v>290</v>
      </c>
      <c r="B123" s="349" t="s">
        <v>1024</v>
      </c>
      <c r="C123" s="517" t="s">
        <v>548</v>
      </c>
      <c r="D123" s="518">
        <v>98.515519568151191</v>
      </c>
      <c r="E123" s="464">
        <v>98.515519568151191</v>
      </c>
      <c r="F123" s="519" t="s">
        <v>816</v>
      </c>
      <c r="G123" s="518">
        <v>860.63157894736878</v>
      </c>
      <c r="H123" s="351">
        <v>860.63157894736878</v>
      </c>
      <c r="I123" s="286" t="s">
        <v>816</v>
      </c>
    </row>
    <row r="124" spans="1:9" ht="11.25" customHeight="1" x14ac:dyDescent="0.2">
      <c r="A124" s="111" t="s">
        <v>86</v>
      </c>
      <c r="B124" s="349" t="s">
        <v>564</v>
      </c>
      <c r="C124" s="517" t="s">
        <v>563</v>
      </c>
      <c r="D124" s="518" t="s">
        <v>816</v>
      </c>
      <c r="E124" s="464" t="s">
        <v>816</v>
      </c>
      <c r="F124" s="519" t="s">
        <v>816</v>
      </c>
      <c r="G124" s="518" t="s">
        <v>816</v>
      </c>
      <c r="H124" s="351" t="s">
        <v>816</v>
      </c>
      <c r="I124" s="286" t="s">
        <v>816</v>
      </c>
    </row>
    <row r="125" spans="1:9" ht="11.25" customHeight="1" x14ac:dyDescent="0.2">
      <c r="A125" s="111" t="s">
        <v>414</v>
      </c>
      <c r="B125" s="349" t="s">
        <v>562</v>
      </c>
      <c r="C125" s="517" t="s">
        <v>548</v>
      </c>
      <c r="D125" s="518">
        <v>50057.142857142855</v>
      </c>
      <c r="E125" s="464" t="s">
        <v>816</v>
      </c>
      <c r="F125" s="519">
        <v>50057.142857142855</v>
      </c>
      <c r="G125" s="518">
        <v>420480.00000000006</v>
      </c>
      <c r="H125" s="351" t="s">
        <v>816</v>
      </c>
      <c r="I125" s="286">
        <v>420480.00000000006</v>
      </c>
    </row>
    <row r="126" spans="1:9" ht="11.25" customHeight="1" x14ac:dyDescent="0.2">
      <c r="A126" s="111" t="s">
        <v>415</v>
      </c>
      <c r="B126" s="349" t="s">
        <v>564</v>
      </c>
      <c r="C126" s="517" t="s">
        <v>548</v>
      </c>
      <c r="D126" s="518" t="s">
        <v>816</v>
      </c>
      <c r="E126" s="464" t="s">
        <v>816</v>
      </c>
      <c r="F126" s="519" t="s">
        <v>816</v>
      </c>
      <c r="G126" s="518" t="s">
        <v>816</v>
      </c>
      <c r="H126" s="351" t="s">
        <v>816</v>
      </c>
      <c r="I126" s="286" t="s">
        <v>816</v>
      </c>
    </row>
    <row r="127" spans="1:9" ht="11.25" customHeight="1" x14ac:dyDescent="0.2">
      <c r="A127" s="111" t="s">
        <v>704</v>
      </c>
      <c r="B127" s="349" t="s">
        <v>564</v>
      </c>
      <c r="C127" s="517" t="s">
        <v>548</v>
      </c>
      <c r="D127" s="518" t="s">
        <v>816</v>
      </c>
      <c r="E127" s="464" t="s">
        <v>816</v>
      </c>
      <c r="F127" s="519" t="s">
        <v>816</v>
      </c>
      <c r="G127" s="518" t="s">
        <v>816</v>
      </c>
      <c r="H127" s="351" t="s">
        <v>816</v>
      </c>
      <c r="I127" s="286" t="s">
        <v>816</v>
      </c>
    </row>
    <row r="128" spans="1:9" ht="11.25" customHeight="1" x14ac:dyDescent="0.2">
      <c r="A128" s="111" t="s">
        <v>87</v>
      </c>
      <c r="B128" s="349" t="s">
        <v>564</v>
      </c>
      <c r="C128" s="517" t="s">
        <v>548</v>
      </c>
      <c r="D128" s="518" t="s">
        <v>816</v>
      </c>
      <c r="E128" s="464" t="s">
        <v>816</v>
      </c>
      <c r="F128" s="519" t="s">
        <v>816</v>
      </c>
      <c r="G128" s="518" t="s">
        <v>816</v>
      </c>
      <c r="H128" s="351" t="s">
        <v>816</v>
      </c>
      <c r="I128" s="286" t="s">
        <v>816</v>
      </c>
    </row>
    <row r="129" spans="1:9" ht="11.25" customHeight="1" x14ac:dyDescent="0.2">
      <c r="A129" s="111" t="s">
        <v>416</v>
      </c>
      <c r="B129" s="349" t="s">
        <v>562</v>
      </c>
      <c r="C129" s="517" t="s">
        <v>563</v>
      </c>
      <c r="D129" s="518">
        <v>417142.85714285716</v>
      </c>
      <c r="E129" s="464" t="s">
        <v>816</v>
      </c>
      <c r="F129" s="519">
        <v>417142.85714285716</v>
      </c>
      <c r="G129" s="518">
        <v>3504000.0000000005</v>
      </c>
      <c r="H129" s="351" t="s">
        <v>816</v>
      </c>
      <c r="I129" s="286">
        <v>3504000.0000000005</v>
      </c>
    </row>
    <row r="130" spans="1:9" ht="11.25" customHeight="1" x14ac:dyDescent="0.2">
      <c r="A130" s="111" t="s">
        <v>88</v>
      </c>
      <c r="B130" s="349" t="s">
        <v>564</v>
      </c>
      <c r="C130" s="517" t="s">
        <v>548</v>
      </c>
      <c r="D130" s="518" t="s">
        <v>816</v>
      </c>
      <c r="E130" s="464" t="s">
        <v>816</v>
      </c>
      <c r="F130" s="519" t="s">
        <v>816</v>
      </c>
      <c r="G130" s="518" t="s">
        <v>816</v>
      </c>
      <c r="H130" s="351" t="s">
        <v>816</v>
      </c>
      <c r="I130" s="286" t="s">
        <v>816</v>
      </c>
    </row>
    <row r="131" spans="1:9" ht="11.25" customHeight="1" x14ac:dyDescent="0.2">
      <c r="A131" s="111" t="s">
        <v>20</v>
      </c>
      <c r="B131" s="349" t="s">
        <v>562</v>
      </c>
      <c r="C131" s="517" t="s">
        <v>563</v>
      </c>
      <c r="D131" s="518">
        <v>6529.5169946332726</v>
      </c>
      <c r="E131" s="464">
        <v>6529.5169946332726</v>
      </c>
      <c r="F131" s="519" t="s">
        <v>816</v>
      </c>
      <c r="G131" s="518">
        <v>57041.860465116275</v>
      </c>
      <c r="H131" s="351">
        <v>57041.860465116275</v>
      </c>
      <c r="I131" s="286" t="s">
        <v>816</v>
      </c>
    </row>
    <row r="132" spans="1:9" ht="11.25" customHeight="1" x14ac:dyDescent="0.2">
      <c r="A132" s="111" t="s">
        <v>417</v>
      </c>
      <c r="B132" s="349" t="s">
        <v>562</v>
      </c>
      <c r="C132" s="517" t="s">
        <v>563</v>
      </c>
      <c r="D132" s="518">
        <v>758.83575883575872</v>
      </c>
      <c r="E132" s="464">
        <v>758.83575883575872</v>
      </c>
      <c r="F132" s="519">
        <v>50057.142857142855</v>
      </c>
      <c r="G132" s="518">
        <v>6629.1891891891892</v>
      </c>
      <c r="H132" s="351">
        <v>6629.1891891891892</v>
      </c>
      <c r="I132" s="286">
        <v>420480.00000000006</v>
      </c>
    </row>
    <row r="133" spans="1:9" ht="11.25" customHeight="1" x14ac:dyDescent="0.2">
      <c r="A133" s="111" t="s">
        <v>418</v>
      </c>
      <c r="B133" s="349" t="s">
        <v>562</v>
      </c>
      <c r="C133" s="517" t="s">
        <v>563</v>
      </c>
      <c r="D133" s="518">
        <v>96.816976127320928</v>
      </c>
      <c r="E133" s="464">
        <v>96.816976127320928</v>
      </c>
      <c r="F133" s="519" t="s">
        <v>816</v>
      </c>
      <c r="G133" s="518">
        <v>845.79310344827582</v>
      </c>
      <c r="H133" s="351">
        <v>845.79310344827582</v>
      </c>
      <c r="I133" s="286" t="s">
        <v>816</v>
      </c>
    </row>
    <row r="134" spans="1:9" ht="11.25" customHeight="1" x14ac:dyDescent="0.2">
      <c r="A134" s="111" t="s">
        <v>419</v>
      </c>
      <c r="B134" s="349" t="s">
        <v>562</v>
      </c>
      <c r="C134" s="517" t="s">
        <v>563</v>
      </c>
      <c r="D134" s="518">
        <v>920.55485498108419</v>
      </c>
      <c r="E134" s="464">
        <v>920.55485498108419</v>
      </c>
      <c r="F134" s="519">
        <v>16685.714285714286</v>
      </c>
      <c r="G134" s="518">
        <v>8041.9672131147536</v>
      </c>
      <c r="H134" s="351">
        <v>8041.9672131147536</v>
      </c>
      <c r="I134" s="286">
        <v>140160.00000000003</v>
      </c>
    </row>
    <row r="135" spans="1:9" ht="11.25" customHeight="1" x14ac:dyDescent="0.2">
      <c r="A135" s="111" t="s">
        <v>89</v>
      </c>
      <c r="B135" s="349" t="s">
        <v>564</v>
      </c>
      <c r="C135" s="517" t="s">
        <v>548</v>
      </c>
      <c r="D135" s="518" t="s">
        <v>816</v>
      </c>
      <c r="E135" s="464" t="s">
        <v>816</v>
      </c>
      <c r="F135" s="519" t="s">
        <v>816</v>
      </c>
      <c r="G135" s="518" t="s">
        <v>816</v>
      </c>
      <c r="H135" s="351" t="s">
        <v>816</v>
      </c>
      <c r="I135" s="286" t="s">
        <v>816</v>
      </c>
    </row>
    <row r="136" spans="1:9" ht="11.25" customHeight="1" x14ac:dyDescent="0.2">
      <c r="A136" s="134" t="s">
        <v>90</v>
      </c>
      <c r="B136" s="349" t="s">
        <v>564</v>
      </c>
      <c r="C136" s="517" t="s">
        <v>548</v>
      </c>
      <c r="D136" s="518" t="s">
        <v>816</v>
      </c>
      <c r="E136" s="464" t="s">
        <v>816</v>
      </c>
      <c r="F136" s="519" t="s">
        <v>816</v>
      </c>
      <c r="G136" s="518" t="s">
        <v>816</v>
      </c>
      <c r="H136" s="351" t="s">
        <v>816</v>
      </c>
      <c r="I136" s="286" t="s">
        <v>816</v>
      </c>
    </row>
    <row r="137" spans="1:9" ht="11.25" customHeight="1" x14ac:dyDescent="0.2">
      <c r="A137" s="111" t="s">
        <v>420</v>
      </c>
      <c r="B137" s="349" t="s">
        <v>564</v>
      </c>
      <c r="C137" s="517" t="s">
        <v>548</v>
      </c>
      <c r="D137" s="518" t="s">
        <v>816</v>
      </c>
      <c r="E137" s="464" t="s">
        <v>816</v>
      </c>
      <c r="F137" s="519" t="s">
        <v>816</v>
      </c>
      <c r="G137" s="518" t="s">
        <v>816</v>
      </c>
      <c r="H137" s="351" t="s">
        <v>816</v>
      </c>
      <c r="I137" s="286" t="s">
        <v>816</v>
      </c>
    </row>
    <row r="138" spans="1:9" ht="11.25" customHeight="1" x14ac:dyDescent="0.2">
      <c r="A138" s="111" t="s">
        <v>291</v>
      </c>
      <c r="B138" s="349" t="s">
        <v>562</v>
      </c>
      <c r="C138" s="517" t="s">
        <v>563</v>
      </c>
      <c r="D138" s="518">
        <v>2085714.2857142857</v>
      </c>
      <c r="E138" s="464" t="s">
        <v>816</v>
      </c>
      <c r="F138" s="519">
        <v>2085714.2857142857</v>
      </c>
      <c r="G138" s="518">
        <v>17520000</v>
      </c>
      <c r="H138" s="351" t="s">
        <v>816</v>
      </c>
      <c r="I138" s="286">
        <v>17520000</v>
      </c>
    </row>
    <row r="139" spans="1:9" ht="11.25" customHeight="1" x14ac:dyDescent="0.2">
      <c r="A139" s="111" t="s">
        <v>21</v>
      </c>
      <c r="B139" s="349" t="s">
        <v>564</v>
      </c>
      <c r="C139" s="517" t="s">
        <v>548</v>
      </c>
      <c r="D139" s="518" t="s">
        <v>816</v>
      </c>
      <c r="E139" s="464" t="s">
        <v>816</v>
      </c>
      <c r="F139" s="519" t="s">
        <v>816</v>
      </c>
      <c r="G139" s="518" t="s">
        <v>816</v>
      </c>
      <c r="H139" s="351" t="s">
        <v>816</v>
      </c>
      <c r="I139" s="286" t="s">
        <v>816</v>
      </c>
    </row>
    <row r="140" spans="1:9" ht="11.25" customHeight="1" x14ac:dyDescent="0.2">
      <c r="A140" s="111" t="s">
        <v>44</v>
      </c>
      <c r="B140" s="349" t="s">
        <v>562</v>
      </c>
      <c r="C140" s="517" t="s">
        <v>563</v>
      </c>
      <c r="D140" s="518">
        <v>586085.71428571432</v>
      </c>
      <c r="E140" s="464" t="s">
        <v>816</v>
      </c>
      <c r="F140" s="519">
        <v>586085.71428571432</v>
      </c>
      <c r="G140" s="518">
        <v>4923120.0000000009</v>
      </c>
      <c r="H140" s="351" t="s">
        <v>816</v>
      </c>
      <c r="I140" s="286">
        <v>4923120.0000000009</v>
      </c>
    </row>
    <row r="141" spans="1:9" ht="11.25" customHeight="1" x14ac:dyDescent="0.2">
      <c r="A141" s="111" t="s">
        <v>43</v>
      </c>
      <c r="B141" s="349" t="s">
        <v>562</v>
      </c>
      <c r="C141" s="517" t="s">
        <v>563</v>
      </c>
      <c r="D141" s="518">
        <v>262800</v>
      </c>
      <c r="E141" s="464" t="s">
        <v>816</v>
      </c>
      <c r="F141" s="519">
        <v>262800</v>
      </c>
      <c r="G141" s="518">
        <v>2207520.0000000005</v>
      </c>
      <c r="H141" s="351" t="s">
        <v>816</v>
      </c>
      <c r="I141" s="286">
        <v>2207520.0000000005</v>
      </c>
    </row>
    <row r="142" spans="1:9" ht="11.25" customHeight="1" x14ac:dyDescent="0.2">
      <c r="A142" s="111" t="s">
        <v>665</v>
      </c>
      <c r="B142" s="349" t="s">
        <v>564</v>
      </c>
      <c r="C142" s="517" t="s">
        <v>563</v>
      </c>
      <c r="D142" s="518" t="s">
        <v>816</v>
      </c>
      <c r="E142" s="464" t="s">
        <v>816</v>
      </c>
      <c r="F142" s="519" t="s">
        <v>816</v>
      </c>
      <c r="G142" s="518" t="s">
        <v>816</v>
      </c>
      <c r="H142" s="351" t="s">
        <v>816</v>
      </c>
      <c r="I142" s="286" t="s">
        <v>816</v>
      </c>
    </row>
    <row r="143" spans="1:9" ht="11.25" customHeight="1" x14ac:dyDescent="0.2">
      <c r="A143" s="111" t="s">
        <v>705</v>
      </c>
      <c r="B143" s="349" t="s">
        <v>562</v>
      </c>
      <c r="C143" s="517" t="s">
        <v>548</v>
      </c>
      <c r="D143" s="518">
        <v>834.28571428571433</v>
      </c>
      <c r="E143" s="464" t="s">
        <v>816</v>
      </c>
      <c r="F143" s="519">
        <v>834.28571428571433</v>
      </c>
      <c r="G143" s="518">
        <v>7008.0000000000009</v>
      </c>
      <c r="H143" s="351" t="s">
        <v>816</v>
      </c>
      <c r="I143" s="286">
        <v>7008.0000000000009</v>
      </c>
    </row>
    <row r="144" spans="1:9" ht="11.25" customHeight="1" x14ac:dyDescent="0.2">
      <c r="A144" s="111" t="s">
        <v>706</v>
      </c>
      <c r="B144" s="349" t="s">
        <v>562</v>
      </c>
      <c r="C144" s="517" t="s">
        <v>563</v>
      </c>
      <c r="D144" s="518">
        <v>2085714.2857142857</v>
      </c>
      <c r="E144" s="464" t="s">
        <v>816</v>
      </c>
      <c r="F144" s="519">
        <v>2085714.2857142857</v>
      </c>
      <c r="G144" s="518">
        <v>17520000</v>
      </c>
      <c r="H144" s="351" t="s">
        <v>816</v>
      </c>
      <c r="I144" s="286">
        <v>17520000</v>
      </c>
    </row>
    <row r="145" spans="1:9" ht="11.25" customHeight="1" x14ac:dyDescent="0.2">
      <c r="A145" s="111" t="s">
        <v>421</v>
      </c>
      <c r="B145" s="349" t="s">
        <v>562</v>
      </c>
      <c r="C145" s="517" t="s">
        <v>563</v>
      </c>
      <c r="D145" s="518">
        <v>83.428571428571431</v>
      </c>
      <c r="E145" s="464">
        <v>350.9615384615384</v>
      </c>
      <c r="F145" s="519">
        <v>83.428571428571431</v>
      </c>
      <c r="G145" s="518">
        <v>700.80000000000018</v>
      </c>
      <c r="H145" s="351">
        <v>3066</v>
      </c>
      <c r="I145" s="286">
        <v>700.80000000000018</v>
      </c>
    </row>
    <row r="146" spans="1:9" ht="11.25" customHeight="1" x14ac:dyDescent="0.2">
      <c r="A146" s="111" t="s">
        <v>422</v>
      </c>
      <c r="B146" s="349" t="s">
        <v>562</v>
      </c>
      <c r="C146" s="517" t="s">
        <v>563</v>
      </c>
      <c r="D146" s="518">
        <v>834.28571428571433</v>
      </c>
      <c r="E146" s="464">
        <v>960</v>
      </c>
      <c r="F146" s="519">
        <v>834.28571428571433</v>
      </c>
      <c r="G146" s="518">
        <v>7008.0000000000009</v>
      </c>
      <c r="H146" s="351">
        <v>11964.878048780489</v>
      </c>
      <c r="I146" s="286">
        <v>7008.0000000000009</v>
      </c>
    </row>
    <row r="147" spans="1:9" ht="11.25" customHeight="1" x14ac:dyDescent="0.2">
      <c r="A147" s="111" t="s">
        <v>423</v>
      </c>
      <c r="B147" s="349" t="s">
        <v>564</v>
      </c>
      <c r="C147" s="517" t="s">
        <v>548</v>
      </c>
      <c r="D147" s="518" t="s">
        <v>816</v>
      </c>
      <c r="E147" s="464" t="s">
        <v>816</v>
      </c>
      <c r="F147" s="519" t="s">
        <v>816</v>
      </c>
      <c r="G147" s="518" t="s">
        <v>816</v>
      </c>
      <c r="H147" s="351" t="s">
        <v>816</v>
      </c>
      <c r="I147" s="286" t="s">
        <v>816</v>
      </c>
    </row>
    <row r="148" spans="1:9" ht="11.25" customHeight="1" x14ac:dyDescent="0.2">
      <c r="A148" s="111" t="s">
        <v>424</v>
      </c>
      <c r="B148" s="349" t="s">
        <v>564</v>
      </c>
      <c r="C148" s="517" t="s">
        <v>548</v>
      </c>
      <c r="D148" s="518" t="s">
        <v>816</v>
      </c>
      <c r="E148" s="464" t="s">
        <v>816</v>
      </c>
      <c r="F148" s="519" t="s">
        <v>816</v>
      </c>
      <c r="G148" s="518" t="s">
        <v>816</v>
      </c>
      <c r="H148" s="351" t="s">
        <v>816</v>
      </c>
      <c r="I148" s="286" t="s">
        <v>816</v>
      </c>
    </row>
    <row r="149" spans="1:9" ht="11.25" customHeight="1" x14ac:dyDescent="0.2">
      <c r="A149" s="134" t="s">
        <v>91</v>
      </c>
      <c r="B149" s="349" t="s">
        <v>564</v>
      </c>
      <c r="C149" s="517" t="s">
        <v>548</v>
      </c>
      <c r="D149" s="518" t="s">
        <v>816</v>
      </c>
      <c r="E149" s="464" t="s">
        <v>816</v>
      </c>
      <c r="F149" s="519" t="s">
        <v>816</v>
      </c>
      <c r="G149" s="518" t="s">
        <v>816</v>
      </c>
      <c r="H149" s="351" t="s">
        <v>816</v>
      </c>
      <c r="I149" s="286" t="s">
        <v>816</v>
      </c>
    </row>
    <row r="150" spans="1:9" ht="11.25" customHeight="1" x14ac:dyDescent="0.2">
      <c r="A150" s="111" t="s">
        <v>92</v>
      </c>
      <c r="B150" s="349" t="s">
        <v>564</v>
      </c>
      <c r="C150" s="517" t="s">
        <v>548</v>
      </c>
      <c r="D150" s="518" t="s">
        <v>816</v>
      </c>
      <c r="E150" s="464" t="s">
        <v>816</v>
      </c>
      <c r="F150" s="519" t="s">
        <v>816</v>
      </c>
      <c r="G150" s="518" t="s">
        <v>816</v>
      </c>
      <c r="H150" s="351" t="s">
        <v>816</v>
      </c>
      <c r="I150" s="286" t="s">
        <v>816</v>
      </c>
    </row>
    <row r="151" spans="1:9" ht="11.25" customHeight="1" x14ac:dyDescent="0.2">
      <c r="A151" s="111" t="s">
        <v>93</v>
      </c>
      <c r="B151" s="349" t="s">
        <v>562</v>
      </c>
      <c r="C151" s="517" t="s">
        <v>563</v>
      </c>
      <c r="D151" s="518">
        <v>125.14285714285714</v>
      </c>
      <c r="E151" s="464" t="s">
        <v>816</v>
      </c>
      <c r="F151" s="519">
        <v>125.14285714285714</v>
      </c>
      <c r="G151" s="518">
        <v>1051.2</v>
      </c>
      <c r="H151" s="351" t="s">
        <v>816</v>
      </c>
      <c r="I151" s="286">
        <v>1051.2</v>
      </c>
    </row>
    <row r="152" spans="1:9" ht="11.25" customHeight="1" x14ac:dyDescent="0.2">
      <c r="A152" s="111" t="s">
        <v>94</v>
      </c>
      <c r="B152" s="349" t="s">
        <v>562</v>
      </c>
      <c r="C152" s="517" t="s">
        <v>563</v>
      </c>
      <c r="D152" s="518">
        <v>125.14285714285714</v>
      </c>
      <c r="E152" s="464" t="s">
        <v>816</v>
      </c>
      <c r="F152" s="519">
        <v>125.14285714285714</v>
      </c>
      <c r="G152" s="518">
        <v>1051.2</v>
      </c>
      <c r="H152" s="351" t="s">
        <v>816</v>
      </c>
      <c r="I152" s="286">
        <v>1051.2</v>
      </c>
    </row>
    <row r="153" spans="1:9" ht="11.25" customHeight="1" x14ac:dyDescent="0.2">
      <c r="A153" s="111" t="s">
        <v>513</v>
      </c>
      <c r="B153" s="349" t="s">
        <v>1024</v>
      </c>
      <c r="C153" s="517" t="s">
        <v>548</v>
      </c>
      <c r="D153" s="518" t="s">
        <v>816</v>
      </c>
      <c r="E153" s="464" t="s">
        <v>816</v>
      </c>
      <c r="F153" s="519" t="s">
        <v>816</v>
      </c>
      <c r="G153" s="518" t="s">
        <v>816</v>
      </c>
      <c r="H153" s="351" t="s">
        <v>816</v>
      </c>
      <c r="I153" s="286" t="s">
        <v>816</v>
      </c>
    </row>
    <row r="154" spans="1:9" ht="11.25" customHeight="1" x14ac:dyDescent="0.2">
      <c r="A154" s="134" t="s">
        <v>802</v>
      </c>
      <c r="B154" s="349" t="s">
        <v>564</v>
      </c>
      <c r="C154" s="517" t="s">
        <v>548</v>
      </c>
      <c r="D154" s="518" t="s">
        <v>816</v>
      </c>
      <c r="E154" s="464" t="s">
        <v>816</v>
      </c>
      <c r="F154" s="519" t="s">
        <v>816</v>
      </c>
      <c r="G154" s="518" t="s">
        <v>816</v>
      </c>
      <c r="H154" s="351" t="s">
        <v>816</v>
      </c>
      <c r="I154" s="286" t="s">
        <v>816</v>
      </c>
    </row>
    <row r="155" spans="1:9" ht="11.25" customHeight="1" x14ac:dyDescent="0.2">
      <c r="A155" s="134" t="s">
        <v>514</v>
      </c>
      <c r="B155" s="349" t="s">
        <v>564</v>
      </c>
      <c r="C155" s="517" t="s">
        <v>548</v>
      </c>
      <c r="D155" s="518" t="s">
        <v>816</v>
      </c>
      <c r="E155" s="464" t="s">
        <v>816</v>
      </c>
      <c r="F155" s="519" t="s">
        <v>816</v>
      </c>
      <c r="G155" s="518" t="s">
        <v>816</v>
      </c>
      <c r="H155" s="351" t="s">
        <v>816</v>
      </c>
      <c r="I155" s="286" t="s">
        <v>816</v>
      </c>
    </row>
    <row r="156" spans="1:9" ht="11.25" customHeight="1" x14ac:dyDescent="0.2">
      <c r="A156" s="134" t="s">
        <v>516</v>
      </c>
      <c r="B156" s="349" t="s">
        <v>564</v>
      </c>
      <c r="C156" s="517" t="s">
        <v>548</v>
      </c>
      <c r="D156" s="518" t="s">
        <v>816</v>
      </c>
      <c r="E156" s="464" t="s">
        <v>816</v>
      </c>
      <c r="F156" s="519" t="s">
        <v>816</v>
      </c>
      <c r="G156" s="518" t="s">
        <v>816</v>
      </c>
      <c r="H156" s="351" t="s">
        <v>816</v>
      </c>
      <c r="I156" s="286" t="s">
        <v>816</v>
      </c>
    </row>
    <row r="157" spans="1:9" ht="11.25" customHeight="1" x14ac:dyDescent="0.2">
      <c r="A157" s="111" t="s">
        <v>425</v>
      </c>
      <c r="B157" s="349" t="s">
        <v>564</v>
      </c>
      <c r="C157" s="517" t="s">
        <v>548</v>
      </c>
      <c r="D157" s="518" t="s">
        <v>816</v>
      </c>
      <c r="E157" s="464" t="s">
        <v>816</v>
      </c>
      <c r="F157" s="519" t="s">
        <v>816</v>
      </c>
      <c r="G157" s="518" t="s">
        <v>816</v>
      </c>
      <c r="H157" s="351" t="s">
        <v>816</v>
      </c>
      <c r="I157" s="286" t="s">
        <v>816</v>
      </c>
    </row>
    <row r="158" spans="1:9" ht="11.25" customHeight="1" x14ac:dyDescent="0.2">
      <c r="A158" s="111" t="s">
        <v>426</v>
      </c>
      <c r="B158" s="349" t="s">
        <v>562</v>
      </c>
      <c r="C158" s="517" t="s">
        <v>22</v>
      </c>
      <c r="D158" s="518">
        <v>340</v>
      </c>
      <c r="E158" s="464">
        <v>340</v>
      </c>
      <c r="F158" s="519">
        <v>41714.285714285717</v>
      </c>
      <c r="G158" s="518">
        <v>11149.09090909091</v>
      </c>
      <c r="H158" s="351">
        <v>11149.09090909091</v>
      </c>
      <c r="I158" s="286">
        <v>350400</v>
      </c>
    </row>
    <row r="159" spans="1:9" ht="11.25" customHeight="1" x14ac:dyDescent="0.2">
      <c r="A159" s="111" t="s">
        <v>427</v>
      </c>
      <c r="B159" s="349" t="s">
        <v>562</v>
      </c>
      <c r="C159" s="517" t="s">
        <v>563</v>
      </c>
      <c r="D159" s="518">
        <v>41714.285714285717</v>
      </c>
      <c r="E159" s="464" t="s">
        <v>816</v>
      </c>
      <c r="F159" s="519">
        <v>41714.285714285717</v>
      </c>
      <c r="G159" s="518">
        <v>350400</v>
      </c>
      <c r="H159" s="351" t="s">
        <v>816</v>
      </c>
      <c r="I159" s="286">
        <v>350400</v>
      </c>
    </row>
    <row r="160" spans="1:9" ht="11.25" customHeight="1" thickBot="1" x14ac:dyDescent="0.25">
      <c r="A160" s="113" t="s">
        <v>428</v>
      </c>
      <c r="B160" s="466" t="s">
        <v>564</v>
      </c>
      <c r="C160" s="520" t="s">
        <v>548</v>
      </c>
      <c r="D160" s="521" t="s">
        <v>816</v>
      </c>
      <c r="E160" s="468" t="s">
        <v>816</v>
      </c>
      <c r="F160" s="522" t="s">
        <v>816</v>
      </c>
      <c r="G160" s="521" t="s">
        <v>816</v>
      </c>
      <c r="H160" s="523" t="s">
        <v>816</v>
      </c>
      <c r="I160" s="293" t="s">
        <v>816</v>
      </c>
    </row>
    <row r="161" spans="1:9" ht="11.25" customHeight="1" thickTop="1" x14ac:dyDescent="0.2">
      <c r="A161" s="65" t="s">
        <v>432</v>
      </c>
      <c r="B161" s="119"/>
      <c r="C161" s="473"/>
      <c r="D161" s="474"/>
      <c r="E161" s="474"/>
      <c r="F161" s="474"/>
      <c r="G161" s="109"/>
      <c r="H161" s="109"/>
      <c r="I161" s="336"/>
    </row>
    <row r="162" spans="1:9" ht="11.25" customHeight="1" x14ac:dyDescent="0.2">
      <c r="A162" s="66" t="s">
        <v>490</v>
      </c>
      <c r="B162" s="107"/>
      <c r="C162" s="476"/>
      <c r="D162" s="477"/>
      <c r="E162" s="477"/>
      <c r="F162" s="477"/>
      <c r="G162" s="477"/>
      <c r="H162" s="109"/>
      <c r="I162" s="336"/>
    </row>
    <row r="163" spans="1:9" ht="11.25" customHeight="1" x14ac:dyDescent="0.2">
      <c r="A163" s="66" t="s">
        <v>182</v>
      </c>
      <c r="B163" s="107"/>
      <c r="C163" s="476"/>
      <c r="D163" s="477"/>
      <c r="E163" s="477"/>
      <c r="F163" s="477"/>
      <c r="G163" s="477"/>
      <c r="H163" s="109"/>
      <c r="I163" s="336"/>
    </row>
    <row r="164" spans="1:9" ht="11.25" customHeight="1" x14ac:dyDescent="0.2">
      <c r="A164" s="66" t="s">
        <v>475</v>
      </c>
      <c r="B164" s="107"/>
      <c r="C164" s="476"/>
      <c r="D164" s="477"/>
      <c r="E164" s="477"/>
      <c r="F164" s="477"/>
      <c r="G164" s="477"/>
      <c r="H164" s="109"/>
      <c r="I164" s="336"/>
    </row>
    <row r="165" spans="1:9" ht="11.25" customHeight="1" x14ac:dyDescent="0.2">
      <c r="A165" s="255" t="s">
        <v>778</v>
      </c>
      <c r="B165" s="524"/>
      <c r="C165" s="524"/>
      <c r="D165" s="524"/>
      <c r="E165" s="525"/>
      <c r="F165" s="477"/>
      <c r="G165" s="477"/>
      <c r="H165" s="109"/>
      <c r="I165" s="336"/>
    </row>
    <row r="166" spans="1:9" ht="11.25" customHeight="1" x14ac:dyDescent="0.2">
      <c r="A166" s="65"/>
      <c r="B166" s="107"/>
      <c r="C166" s="476"/>
      <c r="D166" s="477"/>
      <c r="E166" s="477"/>
      <c r="F166" s="477"/>
      <c r="G166" s="477"/>
      <c r="H166" s="109"/>
      <c r="I166" s="336"/>
    </row>
    <row r="167" spans="1:9" ht="11.25" customHeight="1" x14ac:dyDescent="0.2">
      <c r="A167" s="149" t="s">
        <v>183</v>
      </c>
      <c r="B167" s="107"/>
      <c r="C167" s="476"/>
      <c r="D167" s="477"/>
      <c r="E167" s="477"/>
      <c r="F167" s="477"/>
      <c r="G167" s="477"/>
      <c r="H167" s="109"/>
      <c r="I167" s="336"/>
    </row>
    <row r="168" spans="1:9" ht="11.25" customHeight="1" x14ac:dyDescent="0.2">
      <c r="A168" s="66" t="s">
        <v>811</v>
      </c>
      <c r="B168" s="67"/>
      <c r="C168" s="476"/>
      <c r="D168" s="477"/>
      <c r="E168" s="477"/>
      <c r="F168" s="477"/>
      <c r="G168" s="477"/>
      <c r="H168" s="109"/>
      <c r="I168" s="336"/>
    </row>
    <row r="169" spans="1:9" ht="11.25" customHeight="1" x14ac:dyDescent="0.2">
      <c r="A169" s="66" t="s">
        <v>796</v>
      </c>
      <c r="B169" s="67"/>
      <c r="C169" s="476"/>
      <c r="D169" s="477"/>
      <c r="E169" s="477"/>
      <c r="F169" s="477"/>
      <c r="G169" s="477"/>
      <c r="H169" s="109"/>
      <c r="I169" s="336"/>
    </row>
    <row r="170" spans="1:9" ht="11.25" customHeight="1" x14ac:dyDescent="0.2">
      <c r="A170" s="66" t="s">
        <v>184</v>
      </c>
      <c r="B170" s="67"/>
      <c r="C170" s="476"/>
      <c r="D170" s="477"/>
      <c r="E170" s="477"/>
      <c r="F170" s="477"/>
      <c r="G170" s="477"/>
      <c r="H170" s="109"/>
      <c r="I170" s="336"/>
    </row>
    <row r="171" spans="1:9" ht="11.25" customHeight="1" x14ac:dyDescent="0.2">
      <c r="A171" s="479" t="s">
        <v>595</v>
      </c>
      <c r="B171" s="480"/>
      <c r="C171" s="476"/>
      <c r="D171" s="477"/>
      <c r="E171" s="477"/>
      <c r="F171" s="477"/>
      <c r="G171" s="477"/>
      <c r="H171" s="109"/>
      <c r="I171" s="336"/>
    </row>
    <row r="172" spans="1:9" ht="11.25" customHeight="1" x14ac:dyDescent="0.2">
      <c r="A172" s="479" t="s">
        <v>879</v>
      </c>
      <c r="B172" s="480"/>
      <c r="C172" s="476"/>
      <c r="D172" s="477"/>
      <c r="E172" s="477"/>
      <c r="F172" s="477"/>
      <c r="G172" s="477"/>
      <c r="H172" s="109"/>
      <c r="I172" s="336"/>
    </row>
    <row r="173" spans="1:9" ht="11.25" customHeight="1" x14ac:dyDescent="0.2">
      <c r="A173" s="479" t="s">
        <v>686</v>
      </c>
      <c r="B173" s="480"/>
      <c r="C173" s="476"/>
      <c r="D173" s="477"/>
      <c r="E173" s="477"/>
      <c r="F173" s="477"/>
      <c r="G173" s="477"/>
      <c r="H173" s="109"/>
      <c r="I173" s="336"/>
    </row>
    <row r="174" spans="1:9" ht="11.25" customHeight="1" x14ac:dyDescent="0.2">
      <c r="A174" s="66" t="s">
        <v>897</v>
      </c>
      <c r="B174" s="480"/>
      <c r="C174" s="476"/>
      <c r="D174" s="477"/>
      <c r="E174" s="477"/>
      <c r="F174" s="477"/>
      <c r="G174" s="477"/>
      <c r="H174" s="109"/>
      <c r="I174" s="336"/>
    </row>
    <row r="175" spans="1:9" ht="11.25" customHeight="1" x14ac:dyDescent="0.2">
      <c r="A175" s="479" t="s">
        <v>0</v>
      </c>
      <c r="B175" s="480"/>
      <c r="C175" s="476"/>
      <c r="D175" s="477"/>
      <c r="E175" s="477"/>
      <c r="F175" s="477"/>
      <c r="G175" s="477"/>
      <c r="H175" s="109"/>
      <c r="I175" s="336"/>
    </row>
    <row r="176" spans="1:9" ht="11.25" customHeight="1" x14ac:dyDescent="0.2">
      <c r="A176" s="479" t="s">
        <v>1</v>
      </c>
      <c r="B176" s="480"/>
      <c r="C176" s="476"/>
      <c r="D176" s="477"/>
      <c r="E176" s="477"/>
      <c r="F176" s="477"/>
      <c r="G176" s="477"/>
      <c r="H176" s="109"/>
      <c r="I176" s="336"/>
    </row>
    <row r="177" spans="1:9" ht="11.25" customHeight="1" x14ac:dyDescent="0.2">
      <c r="A177" s="526" t="s">
        <v>647</v>
      </c>
      <c r="B177" s="480"/>
      <c r="C177" s="476"/>
      <c r="D177" s="477"/>
      <c r="E177" s="477"/>
      <c r="F177" s="477"/>
      <c r="G177" s="477"/>
      <c r="H177" s="109"/>
      <c r="I177" s="336"/>
    </row>
    <row r="178" spans="1:9" ht="11.25" customHeight="1" thickBot="1" x14ac:dyDescent="0.25">
      <c r="A178" s="526" t="s">
        <v>720</v>
      </c>
      <c r="B178" s="480"/>
      <c r="C178" s="476"/>
      <c r="D178" s="477"/>
      <c r="E178" s="477"/>
      <c r="F178" s="477"/>
      <c r="G178" s="477"/>
      <c r="H178" s="114"/>
      <c r="I178" s="527"/>
    </row>
    <row r="179" spans="1:9" ht="11.25" customHeight="1" thickTop="1" x14ac:dyDescent="0.2">
      <c r="A179" s="528"/>
      <c r="B179" s="529"/>
      <c r="C179" s="530"/>
      <c r="D179" s="531"/>
      <c r="E179" s="531"/>
      <c r="F179" s="531"/>
      <c r="G179" s="531"/>
    </row>
    <row r="180" spans="1:9" x14ac:dyDescent="0.2">
      <c r="A180" s="133"/>
      <c r="B180" s="133"/>
      <c r="C180" s="485"/>
      <c r="D180" s="486"/>
      <c r="E180" s="486"/>
      <c r="F180" s="486"/>
      <c r="G180" s="486"/>
    </row>
    <row r="181" spans="1:9" x14ac:dyDescent="0.2">
      <c r="A181" s="487"/>
      <c r="B181" s="487"/>
      <c r="C181" s="485"/>
      <c r="D181" s="486"/>
      <c r="E181" s="486"/>
      <c r="F181" s="486"/>
      <c r="G181" s="486"/>
    </row>
    <row r="182" spans="1:9" x14ac:dyDescent="0.2">
      <c r="A182" s="129"/>
      <c r="B182" s="129"/>
      <c r="C182" s="485"/>
      <c r="D182" s="486"/>
      <c r="E182" s="486"/>
      <c r="F182" s="486"/>
      <c r="G182" s="486"/>
    </row>
    <row r="183" spans="1:9" x14ac:dyDescent="0.2">
      <c r="A183" s="129"/>
      <c r="B183" s="129"/>
      <c r="C183" s="485"/>
      <c r="D183" s="486"/>
      <c r="E183" s="486"/>
      <c r="F183" s="486"/>
      <c r="G183" s="486"/>
    </row>
    <row r="184" spans="1:9" x14ac:dyDescent="0.2">
      <c r="A184" s="129"/>
      <c r="B184" s="129"/>
      <c r="C184" s="485"/>
      <c r="D184" s="486"/>
      <c r="E184" s="486"/>
      <c r="F184" s="486"/>
      <c r="G184" s="486"/>
    </row>
    <row r="185" spans="1:9" x14ac:dyDescent="0.2">
      <c r="A185" s="129"/>
      <c r="B185" s="129"/>
      <c r="C185" s="485"/>
      <c r="D185" s="486"/>
      <c r="E185" s="486"/>
      <c r="F185" s="486"/>
      <c r="G185" s="486"/>
    </row>
    <row r="186" spans="1:9" x14ac:dyDescent="0.2">
      <c r="A186" s="129"/>
      <c r="B186" s="129"/>
      <c r="C186" s="485"/>
      <c r="D186" s="486"/>
      <c r="E186" s="486"/>
      <c r="F186" s="486"/>
      <c r="G186" s="486"/>
    </row>
    <row r="187" spans="1:9" x14ac:dyDescent="0.2">
      <c r="A187" s="129"/>
      <c r="B187" s="129"/>
      <c r="C187" s="485"/>
      <c r="D187" s="486"/>
      <c r="E187" s="486"/>
      <c r="F187" s="486"/>
      <c r="G187" s="486"/>
    </row>
    <row r="188" spans="1:9" x14ac:dyDescent="0.2">
      <c r="A188" s="129"/>
      <c r="B188" s="129"/>
      <c r="C188" s="485"/>
      <c r="D188" s="486"/>
      <c r="E188" s="486"/>
      <c r="F188" s="486"/>
      <c r="G188" s="486"/>
    </row>
    <row r="189" spans="1:9" x14ac:dyDescent="0.2">
      <c r="A189" s="129"/>
      <c r="B189" s="129"/>
      <c r="C189" s="485"/>
      <c r="D189" s="486"/>
      <c r="E189" s="486"/>
      <c r="F189" s="486"/>
      <c r="G189" s="486"/>
    </row>
    <row r="190" spans="1:9" x14ac:dyDescent="0.2">
      <c r="A190" s="129"/>
      <c r="B190" s="129"/>
      <c r="C190" s="485"/>
      <c r="D190" s="486"/>
      <c r="E190" s="486"/>
      <c r="F190" s="486"/>
      <c r="G190" s="486"/>
    </row>
    <row r="191" spans="1:9" x14ac:dyDescent="0.2">
      <c r="A191" s="129"/>
      <c r="B191" s="129"/>
      <c r="C191" s="485"/>
      <c r="D191" s="486"/>
      <c r="E191" s="486"/>
      <c r="F191" s="486"/>
      <c r="G191" s="486"/>
    </row>
    <row r="192" spans="1:9" x14ac:dyDescent="0.2">
      <c r="A192" s="129"/>
      <c r="B192" s="129"/>
      <c r="C192" s="485"/>
      <c r="D192" s="486"/>
      <c r="E192" s="486"/>
      <c r="F192" s="486"/>
      <c r="G192" s="486"/>
    </row>
    <row r="193" spans="1:7" x14ac:dyDescent="0.2">
      <c r="A193" s="129"/>
      <c r="B193" s="129"/>
      <c r="C193" s="485"/>
      <c r="D193" s="486"/>
      <c r="E193" s="486"/>
      <c r="F193" s="486"/>
      <c r="G193" s="486"/>
    </row>
    <row r="194" spans="1:7" x14ac:dyDescent="0.2">
      <c r="A194" s="129"/>
      <c r="B194" s="129"/>
      <c r="C194" s="485"/>
      <c r="D194" s="486"/>
      <c r="E194" s="486"/>
      <c r="F194" s="486"/>
      <c r="G194" s="486"/>
    </row>
    <row r="195" spans="1:7" x14ac:dyDescent="0.2">
      <c r="A195" s="129"/>
      <c r="B195" s="129"/>
      <c r="C195" s="485"/>
      <c r="D195" s="486"/>
      <c r="E195" s="486"/>
      <c r="F195" s="486"/>
      <c r="G195" s="486"/>
    </row>
    <row r="196" spans="1:7" x14ac:dyDescent="0.2">
      <c r="A196" s="129"/>
      <c r="B196" s="129"/>
      <c r="C196" s="485"/>
      <c r="D196" s="486"/>
      <c r="E196" s="486"/>
      <c r="F196" s="486"/>
      <c r="G196" s="486"/>
    </row>
    <row r="197" spans="1:7" x14ac:dyDescent="0.2">
      <c r="A197" s="129"/>
      <c r="B197" s="129"/>
      <c r="C197" s="485"/>
      <c r="D197" s="486"/>
      <c r="E197" s="486"/>
      <c r="F197" s="486"/>
      <c r="G197" s="486"/>
    </row>
    <row r="198" spans="1:7" x14ac:dyDescent="0.2">
      <c r="A198" s="129"/>
      <c r="B198" s="129"/>
      <c r="C198" s="485"/>
      <c r="D198" s="486"/>
      <c r="E198" s="486"/>
      <c r="F198" s="486"/>
      <c r="G198" s="486"/>
    </row>
    <row r="199" spans="1:7" x14ac:dyDescent="0.2">
      <c r="A199" s="129"/>
      <c r="B199" s="129"/>
      <c r="C199" s="485"/>
      <c r="D199" s="486"/>
      <c r="E199" s="486"/>
      <c r="F199" s="486"/>
      <c r="G199" s="486"/>
    </row>
    <row r="200" spans="1:7" x14ac:dyDescent="0.2">
      <c r="A200" s="129"/>
      <c r="B200" s="129"/>
      <c r="C200" s="485"/>
      <c r="D200" s="486"/>
      <c r="E200" s="486"/>
      <c r="F200" s="486"/>
      <c r="G200" s="486"/>
    </row>
    <row r="201" spans="1:7" x14ac:dyDescent="0.2">
      <c r="A201" s="129"/>
      <c r="B201" s="129"/>
      <c r="C201" s="485"/>
      <c r="D201" s="486"/>
      <c r="E201" s="486"/>
      <c r="F201" s="486"/>
      <c r="G201" s="486"/>
    </row>
    <row r="202" spans="1:7" x14ac:dyDescent="0.2">
      <c r="A202" s="129"/>
      <c r="B202" s="129"/>
      <c r="C202" s="485"/>
      <c r="D202" s="486"/>
      <c r="E202" s="486"/>
      <c r="F202" s="486"/>
      <c r="G202" s="486"/>
    </row>
    <row r="203" spans="1:7" x14ac:dyDescent="0.2">
      <c r="A203" s="129"/>
      <c r="B203" s="129"/>
      <c r="C203" s="485"/>
      <c r="D203" s="486"/>
      <c r="E203" s="486"/>
      <c r="F203" s="486"/>
      <c r="G203" s="486"/>
    </row>
    <row r="204" spans="1:7" x14ac:dyDescent="0.2">
      <c r="A204" s="129"/>
      <c r="B204" s="129"/>
      <c r="C204" s="485"/>
      <c r="D204" s="486"/>
      <c r="E204" s="486"/>
      <c r="F204" s="486"/>
      <c r="G204" s="486"/>
    </row>
    <row r="205" spans="1:7" x14ac:dyDescent="0.2">
      <c r="A205" s="129"/>
      <c r="B205" s="129"/>
      <c r="C205" s="485"/>
      <c r="D205" s="486"/>
      <c r="E205" s="486"/>
      <c r="F205" s="486"/>
      <c r="G205" s="486"/>
    </row>
    <row r="206" spans="1:7" x14ac:dyDescent="0.2">
      <c r="A206" s="129"/>
      <c r="B206" s="129"/>
      <c r="C206" s="485"/>
      <c r="D206" s="486"/>
      <c r="E206" s="486"/>
      <c r="F206" s="486"/>
      <c r="G206" s="486"/>
    </row>
    <row r="207" spans="1:7" x14ac:dyDescent="0.2">
      <c r="A207" s="129"/>
      <c r="B207" s="129"/>
      <c r="C207" s="485"/>
      <c r="D207" s="486"/>
      <c r="E207" s="486"/>
      <c r="F207" s="486"/>
      <c r="G207" s="486"/>
    </row>
    <row r="208" spans="1:7" x14ac:dyDescent="0.2">
      <c r="A208" s="129"/>
      <c r="B208" s="129"/>
      <c r="C208" s="485"/>
      <c r="D208" s="486"/>
      <c r="E208" s="486"/>
      <c r="F208" s="486"/>
      <c r="G208" s="486"/>
    </row>
    <row r="209" spans="1:7" x14ac:dyDescent="0.2">
      <c r="A209" s="129"/>
      <c r="B209" s="129"/>
      <c r="C209" s="485"/>
      <c r="D209" s="486"/>
      <c r="E209" s="486"/>
      <c r="F209" s="486"/>
      <c r="G209" s="486"/>
    </row>
    <row r="210" spans="1:7" x14ac:dyDescent="0.2">
      <c r="A210" s="129"/>
      <c r="B210" s="129"/>
      <c r="C210" s="485"/>
      <c r="D210" s="486"/>
      <c r="E210" s="486"/>
      <c r="F210" s="486"/>
      <c r="G210" s="486"/>
    </row>
    <row r="211" spans="1:7" x14ac:dyDescent="0.2">
      <c r="A211" s="129"/>
      <c r="B211" s="129"/>
      <c r="C211" s="485"/>
      <c r="D211" s="486"/>
      <c r="E211" s="486"/>
      <c r="F211" s="486"/>
      <c r="G211" s="486"/>
    </row>
    <row r="212" spans="1:7" x14ac:dyDescent="0.2">
      <c r="A212" s="129"/>
      <c r="B212" s="129"/>
      <c r="C212" s="485"/>
      <c r="D212" s="486"/>
      <c r="E212" s="486"/>
      <c r="F212" s="486"/>
      <c r="G212" s="486"/>
    </row>
    <row r="213" spans="1:7" x14ac:dyDescent="0.2">
      <c r="A213" s="129"/>
      <c r="B213" s="129"/>
      <c r="C213" s="485"/>
      <c r="D213" s="486"/>
      <c r="E213" s="486"/>
      <c r="F213" s="486"/>
      <c r="G213" s="486"/>
    </row>
    <row r="214" spans="1:7" x14ac:dyDescent="0.2">
      <c r="A214" s="129"/>
      <c r="B214" s="129"/>
      <c r="C214" s="485"/>
      <c r="D214" s="486"/>
      <c r="E214" s="486"/>
      <c r="F214" s="486"/>
      <c r="G214" s="486"/>
    </row>
    <row r="215" spans="1:7" x14ac:dyDescent="0.2">
      <c r="A215" s="129"/>
      <c r="B215" s="129"/>
      <c r="C215" s="485"/>
      <c r="D215" s="486"/>
      <c r="E215" s="486"/>
      <c r="F215" s="486"/>
      <c r="G215" s="486"/>
    </row>
    <row r="216" spans="1:7" x14ac:dyDescent="0.2">
      <c r="A216" s="129"/>
      <c r="B216" s="129"/>
      <c r="C216" s="485"/>
      <c r="D216" s="486"/>
      <c r="E216" s="486"/>
      <c r="F216" s="486"/>
      <c r="G216" s="486"/>
    </row>
    <row r="217" spans="1:7" x14ac:dyDescent="0.2">
      <c r="A217" s="129"/>
      <c r="B217" s="129"/>
      <c r="C217" s="485"/>
      <c r="D217" s="486"/>
      <c r="E217" s="486"/>
      <c r="F217" s="486"/>
      <c r="G217" s="486"/>
    </row>
    <row r="218" spans="1:7" x14ac:dyDescent="0.2">
      <c r="A218" s="129"/>
      <c r="B218" s="129"/>
      <c r="C218" s="485"/>
      <c r="D218" s="486"/>
      <c r="E218" s="486"/>
      <c r="F218" s="486"/>
      <c r="G218" s="486"/>
    </row>
    <row r="219" spans="1:7" x14ac:dyDescent="0.2">
      <c r="A219" s="129"/>
      <c r="B219" s="129"/>
      <c r="C219" s="485"/>
      <c r="D219" s="486"/>
      <c r="E219" s="486"/>
      <c r="F219" s="486"/>
      <c r="G219" s="486"/>
    </row>
    <row r="220" spans="1:7" x14ac:dyDescent="0.2">
      <c r="A220" s="129"/>
      <c r="B220" s="129"/>
      <c r="C220" s="485"/>
      <c r="D220" s="486"/>
      <c r="E220" s="486"/>
      <c r="F220" s="486"/>
      <c r="G220" s="486"/>
    </row>
    <row r="221" spans="1:7" x14ac:dyDescent="0.2">
      <c r="A221" s="129"/>
      <c r="B221" s="129"/>
      <c r="C221" s="485"/>
      <c r="D221" s="486"/>
      <c r="E221" s="486"/>
      <c r="F221" s="486"/>
      <c r="G221" s="486"/>
    </row>
    <row r="222" spans="1:7" x14ac:dyDescent="0.2">
      <c r="A222" s="129"/>
      <c r="B222" s="129"/>
      <c r="C222" s="485"/>
      <c r="D222" s="486"/>
      <c r="E222" s="486"/>
      <c r="F222" s="486"/>
      <c r="G222" s="486"/>
    </row>
    <row r="223" spans="1:7" x14ac:dyDescent="0.2">
      <c r="A223" s="129"/>
      <c r="B223" s="129"/>
      <c r="C223" s="485"/>
      <c r="D223" s="486"/>
      <c r="E223" s="486"/>
      <c r="F223" s="486"/>
      <c r="G223" s="486"/>
    </row>
    <row r="224" spans="1:7" x14ac:dyDescent="0.2">
      <c r="A224" s="129"/>
      <c r="B224" s="129"/>
      <c r="C224" s="485"/>
      <c r="D224" s="486"/>
      <c r="E224" s="486"/>
      <c r="F224" s="486"/>
      <c r="G224" s="486"/>
    </row>
    <row r="225" spans="1:7" x14ac:dyDescent="0.2">
      <c r="A225" s="129"/>
      <c r="B225" s="129"/>
      <c r="C225" s="485"/>
      <c r="D225" s="486"/>
      <c r="E225" s="486"/>
      <c r="F225" s="486"/>
      <c r="G225" s="486"/>
    </row>
    <row r="226" spans="1:7" x14ac:dyDescent="0.2">
      <c r="A226" s="129"/>
      <c r="B226" s="129"/>
      <c r="C226" s="485"/>
      <c r="D226" s="486"/>
      <c r="E226" s="486"/>
      <c r="F226" s="486"/>
      <c r="G226" s="486"/>
    </row>
    <row r="227" spans="1:7" x14ac:dyDescent="0.2">
      <c r="A227" s="129"/>
      <c r="B227" s="129"/>
      <c r="C227" s="485"/>
      <c r="D227" s="486"/>
      <c r="E227" s="486"/>
      <c r="F227" s="486"/>
      <c r="G227" s="486"/>
    </row>
    <row r="228" spans="1:7" x14ac:dyDescent="0.2">
      <c r="A228" s="129"/>
      <c r="B228" s="129"/>
      <c r="C228" s="485"/>
      <c r="D228" s="486"/>
      <c r="E228" s="486"/>
      <c r="F228" s="486"/>
      <c r="G228" s="486"/>
    </row>
    <row r="229" spans="1:7" x14ac:dyDescent="0.2">
      <c r="A229" s="129"/>
      <c r="B229" s="129"/>
      <c r="C229" s="485"/>
      <c r="D229" s="486"/>
      <c r="E229" s="486"/>
      <c r="F229" s="486"/>
      <c r="G229" s="486"/>
    </row>
    <row r="230" spans="1:7" x14ac:dyDescent="0.2">
      <c r="A230" s="129"/>
      <c r="B230" s="129"/>
      <c r="C230" s="485"/>
      <c r="D230" s="486"/>
      <c r="E230" s="486"/>
      <c r="F230" s="486"/>
      <c r="G230" s="486"/>
    </row>
    <row r="231" spans="1:7" x14ac:dyDescent="0.2">
      <c r="A231" s="129"/>
      <c r="B231" s="129"/>
      <c r="C231" s="485"/>
      <c r="D231" s="486"/>
      <c r="E231" s="486"/>
      <c r="F231" s="486"/>
      <c r="G231" s="486"/>
    </row>
    <row r="232" spans="1:7" x14ac:dyDescent="0.2">
      <c r="A232" s="129"/>
      <c r="B232" s="129"/>
      <c r="C232" s="485"/>
      <c r="D232" s="486"/>
      <c r="E232" s="486"/>
      <c r="F232" s="486"/>
      <c r="G232" s="486"/>
    </row>
    <row r="233" spans="1:7" x14ac:dyDescent="0.2">
      <c r="A233" s="129"/>
      <c r="B233" s="129"/>
      <c r="C233" s="485"/>
      <c r="D233" s="486"/>
      <c r="E233" s="486"/>
      <c r="F233" s="486"/>
      <c r="G233" s="486"/>
    </row>
    <row r="234" spans="1:7" x14ac:dyDescent="0.2">
      <c r="A234" s="129"/>
      <c r="B234" s="129"/>
      <c r="C234" s="485"/>
      <c r="D234" s="486"/>
      <c r="E234" s="486"/>
      <c r="F234" s="486"/>
      <c r="G234" s="486"/>
    </row>
    <row r="235" spans="1:7" x14ac:dyDescent="0.2">
      <c r="A235" s="129"/>
      <c r="B235" s="129"/>
      <c r="C235" s="485"/>
      <c r="D235" s="486"/>
      <c r="E235" s="486"/>
      <c r="F235" s="486"/>
      <c r="G235" s="486"/>
    </row>
    <row r="236" spans="1:7" x14ac:dyDescent="0.2">
      <c r="A236" s="129"/>
      <c r="B236" s="129"/>
      <c r="C236" s="485"/>
      <c r="D236" s="486"/>
      <c r="E236" s="486"/>
      <c r="F236" s="486"/>
      <c r="G236" s="486"/>
    </row>
    <row r="237" spans="1:7" x14ac:dyDescent="0.2">
      <c r="A237" s="129"/>
      <c r="B237" s="129"/>
      <c r="C237" s="485"/>
      <c r="D237" s="486"/>
      <c r="E237" s="486"/>
      <c r="F237" s="486"/>
      <c r="G237" s="486"/>
    </row>
    <row r="238" spans="1:7" x14ac:dyDescent="0.2">
      <c r="A238" s="129"/>
      <c r="B238" s="129"/>
      <c r="C238" s="485"/>
      <c r="D238" s="486"/>
      <c r="E238" s="486"/>
      <c r="F238" s="486"/>
      <c r="G238" s="486"/>
    </row>
    <row r="239" spans="1:7" x14ac:dyDescent="0.2">
      <c r="A239" s="129"/>
      <c r="B239" s="129"/>
      <c r="C239" s="485"/>
      <c r="D239" s="486"/>
      <c r="E239" s="486"/>
      <c r="F239" s="486"/>
      <c r="G239" s="486"/>
    </row>
    <row r="240" spans="1:7" x14ac:dyDescent="0.2">
      <c r="A240" s="129"/>
      <c r="B240" s="129"/>
      <c r="C240" s="485"/>
      <c r="D240" s="486"/>
      <c r="E240" s="486"/>
      <c r="F240" s="486"/>
      <c r="G240" s="486"/>
    </row>
    <row r="241" spans="1:7" x14ac:dyDescent="0.2">
      <c r="A241" s="129"/>
      <c r="B241" s="129"/>
      <c r="C241" s="485"/>
      <c r="D241" s="486"/>
      <c r="E241" s="486"/>
      <c r="F241" s="486"/>
      <c r="G241" s="486"/>
    </row>
    <row r="242" spans="1:7" x14ac:dyDescent="0.2">
      <c r="A242" s="129"/>
      <c r="B242" s="129"/>
      <c r="C242" s="485"/>
      <c r="D242" s="486"/>
      <c r="E242" s="486"/>
      <c r="F242" s="486"/>
      <c r="G242" s="486"/>
    </row>
    <row r="243" spans="1:7" x14ac:dyDescent="0.2">
      <c r="A243" s="129"/>
      <c r="B243" s="129"/>
      <c r="C243" s="485"/>
      <c r="D243" s="486"/>
      <c r="E243" s="486"/>
      <c r="F243" s="486"/>
      <c r="G243" s="486"/>
    </row>
    <row r="244" spans="1:7" x14ac:dyDescent="0.2">
      <c r="A244" s="129"/>
      <c r="B244" s="129"/>
      <c r="C244" s="485"/>
      <c r="D244" s="486"/>
      <c r="E244" s="486"/>
      <c r="F244" s="486"/>
      <c r="G244" s="486"/>
    </row>
    <row r="245" spans="1:7" x14ac:dyDescent="0.2">
      <c r="A245" s="129"/>
      <c r="B245" s="129"/>
      <c r="C245" s="485"/>
      <c r="D245" s="486"/>
      <c r="E245" s="486"/>
      <c r="F245" s="486"/>
      <c r="G245" s="486"/>
    </row>
    <row r="246" spans="1:7" x14ac:dyDescent="0.2">
      <c r="A246" s="129"/>
      <c r="B246" s="129"/>
      <c r="C246" s="485"/>
      <c r="D246" s="486"/>
      <c r="E246" s="486"/>
      <c r="F246" s="486"/>
      <c r="G246" s="486"/>
    </row>
    <row r="247" spans="1:7" x14ac:dyDescent="0.2">
      <c r="A247" s="129"/>
      <c r="B247" s="129"/>
      <c r="C247" s="485"/>
      <c r="D247" s="486"/>
      <c r="E247" s="486"/>
      <c r="F247" s="486"/>
      <c r="G247" s="486"/>
    </row>
    <row r="248" spans="1:7" x14ac:dyDescent="0.2">
      <c r="A248" s="129"/>
      <c r="B248" s="129"/>
      <c r="C248" s="485"/>
      <c r="D248" s="486"/>
      <c r="E248" s="486"/>
      <c r="F248" s="486"/>
      <c r="G248" s="486"/>
    </row>
    <row r="249" spans="1:7" x14ac:dyDescent="0.2">
      <c r="A249" s="129"/>
      <c r="B249" s="129"/>
      <c r="C249" s="485"/>
      <c r="D249" s="486"/>
      <c r="E249" s="486"/>
      <c r="F249" s="486"/>
      <c r="G249" s="486"/>
    </row>
    <row r="250" spans="1:7" x14ac:dyDescent="0.2">
      <c r="A250" s="129"/>
      <c r="B250" s="129"/>
      <c r="C250" s="485"/>
      <c r="D250" s="486"/>
      <c r="E250" s="486"/>
      <c r="F250" s="486"/>
      <c r="G250" s="486"/>
    </row>
    <row r="251" spans="1:7" x14ac:dyDescent="0.2">
      <c r="A251" s="129"/>
      <c r="B251" s="129"/>
      <c r="C251" s="485"/>
      <c r="D251" s="486"/>
      <c r="E251" s="486"/>
      <c r="F251" s="486"/>
      <c r="G251" s="486"/>
    </row>
    <row r="252" spans="1:7" x14ac:dyDescent="0.2">
      <c r="A252" s="129"/>
      <c r="B252" s="129"/>
      <c r="C252" s="485"/>
      <c r="D252" s="486"/>
      <c r="E252" s="486"/>
      <c r="F252" s="486"/>
      <c r="G252" s="486"/>
    </row>
    <row r="253" spans="1:7" x14ac:dyDescent="0.2">
      <c r="A253" s="129"/>
      <c r="B253" s="129"/>
      <c r="C253" s="485"/>
      <c r="D253" s="486"/>
      <c r="E253" s="486"/>
      <c r="F253" s="486"/>
      <c r="G253" s="486"/>
    </row>
    <row r="254" spans="1:7" x14ac:dyDescent="0.2">
      <c r="A254" s="129"/>
      <c r="B254" s="129"/>
      <c r="C254" s="485"/>
      <c r="D254" s="486"/>
      <c r="E254" s="486"/>
      <c r="F254" s="486"/>
      <c r="G254" s="486"/>
    </row>
    <row r="255" spans="1:7" x14ac:dyDescent="0.2">
      <c r="A255" s="129"/>
      <c r="B255" s="129"/>
      <c r="C255" s="485"/>
      <c r="D255" s="486"/>
      <c r="E255" s="486"/>
      <c r="F255" s="486"/>
      <c r="G255" s="486"/>
    </row>
    <row r="256" spans="1:7" x14ac:dyDescent="0.2">
      <c r="A256" s="129"/>
      <c r="B256" s="129"/>
      <c r="C256" s="485"/>
      <c r="D256" s="486"/>
      <c r="E256" s="486"/>
      <c r="F256" s="486"/>
      <c r="G256" s="486"/>
    </row>
    <row r="257" spans="7:7" x14ac:dyDescent="0.2">
      <c r="G257" s="341"/>
    </row>
    <row r="258" spans="7:7" x14ac:dyDescent="0.2">
      <c r="G258" s="341"/>
    </row>
    <row r="259" spans="7:7" x14ac:dyDescent="0.2">
      <c r="G259" s="341"/>
    </row>
    <row r="260" spans="7:7" x14ac:dyDescent="0.2">
      <c r="G260" s="341"/>
    </row>
    <row r="261" spans="7:7" x14ac:dyDescent="0.2">
      <c r="G261" s="341"/>
    </row>
    <row r="262" spans="7:7" x14ac:dyDescent="0.2">
      <c r="G262" s="341"/>
    </row>
    <row r="263" spans="7:7" x14ac:dyDescent="0.2">
      <c r="G263" s="341"/>
    </row>
    <row r="264" spans="7:7" x14ac:dyDescent="0.2">
      <c r="G264" s="341"/>
    </row>
    <row r="265" spans="7:7" x14ac:dyDescent="0.2">
      <c r="G265" s="341"/>
    </row>
    <row r="266" spans="7:7" x14ac:dyDescent="0.2">
      <c r="G266" s="341"/>
    </row>
    <row r="267" spans="7:7" x14ac:dyDescent="0.2">
      <c r="G267" s="341"/>
    </row>
    <row r="268" spans="7:7" x14ac:dyDescent="0.2">
      <c r="G268" s="341"/>
    </row>
    <row r="269" spans="7:7" x14ac:dyDescent="0.2">
      <c r="G269" s="341"/>
    </row>
    <row r="270" spans="7:7" x14ac:dyDescent="0.2">
      <c r="G270" s="341"/>
    </row>
    <row r="271" spans="7:7" x14ac:dyDescent="0.2">
      <c r="G271" s="341"/>
    </row>
    <row r="272" spans="7:7" x14ac:dyDescent="0.2">
      <c r="G272" s="341"/>
    </row>
    <row r="273" spans="7:7" x14ac:dyDescent="0.2">
      <c r="G273" s="341"/>
    </row>
    <row r="274" spans="7:7" x14ac:dyDescent="0.2">
      <c r="G274" s="341"/>
    </row>
    <row r="275" spans="7:7" x14ac:dyDescent="0.2">
      <c r="G275" s="341"/>
    </row>
    <row r="276" spans="7:7" x14ac:dyDescent="0.2">
      <c r="G276" s="341"/>
    </row>
    <row r="277" spans="7:7" x14ac:dyDescent="0.2">
      <c r="G277" s="341"/>
    </row>
    <row r="278" spans="7:7" x14ac:dyDescent="0.2">
      <c r="G278" s="341"/>
    </row>
    <row r="279" spans="7:7" x14ac:dyDescent="0.2">
      <c r="G279" s="341"/>
    </row>
    <row r="280" spans="7:7" x14ac:dyDescent="0.2">
      <c r="G280" s="341"/>
    </row>
    <row r="281" spans="7:7" x14ac:dyDescent="0.2">
      <c r="G281" s="341"/>
    </row>
    <row r="282" spans="7:7" x14ac:dyDescent="0.2">
      <c r="G282" s="341"/>
    </row>
    <row r="283" spans="7:7" x14ac:dyDescent="0.2">
      <c r="G283" s="341"/>
    </row>
    <row r="284" spans="7:7" x14ac:dyDescent="0.2">
      <c r="G284" s="341"/>
    </row>
    <row r="285" spans="7:7" x14ac:dyDescent="0.2">
      <c r="G285" s="341"/>
    </row>
    <row r="286" spans="7:7" x14ac:dyDescent="0.2">
      <c r="G286" s="341"/>
    </row>
    <row r="287" spans="7:7" x14ac:dyDescent="0.2">
      <c r="G287" s="341"/>
    </row>
    <row r="288" spans="7:7" x14ac:dyDescent="0.2">
      <c r="G288" s="341"/>
    </row>
    <row r="289" spans="7:7" x14ac:dyDescent="0.2">
      <c r="G289" s="341"/>
    </row>
    <row r="290" spans="7:7" x14ac:dyDescent="0.2">
      <c r="G290" s="341"/>
    </row>
    <row r="291" spans="7:7" x14ac:dyDescent="0.2">
      <c r="G291" s="341"/>
    </row>
    <row r="292" spans="7:7" x14ac:dyDescent="0.2">
      <c r="G292" s="341"/>
    </row>
    <row r="293" spans="7:7" x14ac:dyDescent="0.2">
      <c r="G293" s="341"/>
    </row>
    <row r="294" spans="7:7" x14ac:dyDescent="0.2">
      <c r="G294" s="341"/>
    </row>
    <row r="295" spans="7:7" x14ac:dyDescent="0.2">
      <c r="G295" s="341"/>
    </row>
    <row r="296" spans="7:7" x14ac:dyDescent="0.2">
      <c r="G296" s="341"/>
    </row>
    <row r="297" spans="7:7" x14ac:dyDescent="0.2">
      <c r="G297" s="341"/>
    </row>
    <row r="298" spans="7:7" x14ac:dyDescent="0.2">
      <c r="G298" s="341"/>
    </row>
    <row r="299" spans="7:7" x14ac:dyDescent="0.2">
      <c r="G299" s="341"/>
    </row>
    <row r="300" spans="7:7" x14ac:dyDescent="0.2">
      <c r="G300" s="341"/>
    </row>
    <row r="301" spans="7:7" x14ac:dyDescent="0.2">
      <c r="G301" s="341"/>
    </row>
    <row r="302" spans="7:7" x14ac:dyDescent="0.2">
      <c r="G302" s="341"/>
    </row>
    <row r="303" spans="7:7" x14ac:dyDescent="0.2">
      <c r="G303" s="341"/>
    </row>
    <row r="304" spans="7:7" x14ac:dyDescent="0.2">
      <c r="G304" s="341"/>
    </row>
    <row r="305" spans="7:7" x14ac:dyDescent="0.2">
      <c r="G305" s="341"/>
    </row>
    <row r="306" spans="7:7" x14ac:dyDescent="0.2">
      <c r="G306" s="341"/>
    </row>
    <row r="307" spans="7:7" x14ac:dyDescent="0.2">
      <c r="G307" s="341"/>
    </row>
    <row r="308" spans="7:7" x14ac:dyDescent="0.2">
      <c r="G308" s="341"/>
    </row>
    <row r="309" spans="7:7" x14ac:dyDescent="0.2">
      <c r="G309" s="341"/>
    </row>
    <row r="310" spans="7:7" x14ac:dyDescent="0.2">
      <c r="G310" s="341"/>
    </row>
    <row r="311" spans="7:7" x14ac:dyDescent="0.2">
      <c r="G311" s="341"/>
    </row>
    <row r="312" spans="7:7" x14ac:dyDescent="0.2">
      <c r="G312" s="341"/>
    </row>
    <row r="313" spans="7:7" x14ac:dyDescent="0.2">
      <c r="G313" s="341"/>
    </row>
    <row r="314" spans="7:7" x14ac:dyDescent="0.2">
      <c r="G314" s="341"/>
    </row>
    <row r="315" spans="7:7" x14ac:dyDescent="0.2">
      <c r="G315" s="341"/>
    </row>
    <row r="316" spans="7:7" x14ac:dyDescent="0.2">
      <c r="G316" s="341"/>
    </row>
    <row r="317" spans="7:7" x14ac:dyDescent="0.2">
      <c r="G317" s="341"/>
    </row>
    <row r="318" spans="7:7" x14ac:dyDescent="0.2">
      <c r="G318" s="341"/>
    </row>
    <row r="319" spans="7:7" x14ac:dyDescent="0.2">
      <c r="G319" s="341"/>
    </row>
    <row r="320" spans="7:7" x14ac:dyDescent="0.2">
      <c r="G320" s="341"/>
    </row>
    <row r="321" spans="7:7" x14ac:dyDescent="0.2">
      <c r="G321" s="341"/>
    </row>
    <row r="322" spans="7:7" x14ac:dyDescent="0.2">
      <c r="G322" s="341"/>
    </row>
    <row r="323" spans="7:7" x14ac:dyDescent="0.2">
      <c r="G323" s="341"/>
    </row>
    <row r="324" spans="7:7" x14ac:dyDescent="0.2">
      <c r="G324" s="341"/>
    </row>
    <row r="325" spans="7:7" x14ac:dyDescent="0.2">
      <c r="G325" s="341"/>
    </row>
    <row r="326" spans="7:7" x14ac:dyDescent="0.2">
      <c r="G326" s="341"/>
    </row>
    <row r="327" spans="7:7" x14ac:dyDescent="0.2">
      <c r="G327" s="341"/>
    </row>
    <row r="328" spans="7:7" x14ac:dyDescent="0.2">
      <c r="G328" s="341"/>
    </row>
    <row r="329" spans="7:7" x14ac:dyDescent="0.2">
      <c r="G329" s="341"/>
    </row>
    <row r="330" spans="7:7" x14ac:dyDescent="0.2">
      <c r="G330" s="341"/>
    </row>
    <row r="331" spans="7:7" x14ac:dyDescent="0.2">
      <c r="G331" s="341"/>
    </row>
    <row r="332" spans="7:7" x14ac:dyDescent="0.2">
      <c r="G332" s="341"/>
    </row>
    <row r="333" spans="7:7" x14ac:dyDescent="0.2">
      <c r="G333" s="341"/>
    </row>
    <row r="334" spans="7:7" x14ac:dyDescent="0.2">
      <c r="G334" s="341"/>
    </row>
    <row r="335" spans="7:7" x14ac:dyDescent="0.2">
      <c r="G335" s="341"/>
    </row>
    <row r="336" spans="7:7" x14ac:dyDescent="0.2">
      <c r="G336" s="341"/>
    </row>
    <row r="337" spans="7:7" x14ac:dyDescent="0.2">
      <c r="G337" s="341"/>
    </row>
    <row r="338" spans="7:7" x14ac:dyDescent="0.2">
      <c r="G338" s="341"/>
    </row>
    <row r="339" spans="7:7" x14ac:dyDescent="0.2">
      <c r="G339" s="341"/>
    </row>
    <row r="340" spans="7:7" x14ac:dyDescent="0.2">
      <c r="G340" s="341"/>
    </row>
    <row r="341" spans="7:7" x14ac:dyDescent="0.2">
      <c r="G341" s="341"/>
    </row>
    <row r="342" spans="7:7" x14ac:dyDescent="0.2">
      <c r="G342" s="341"/>
    </row>
    <row r="343" spans="7:7" x14ac:dyDescent="0.2">
      <c r="G343" s="341"/>
    </row>
    <row r="344" spans="7:7" x14ac:dyDescent="0.2">
      <c r="G344" s="341"/>
    </row>
    <row r="345" spans="7:7" x14ac:dyDescent="0.2">
      <c r="G345" s="341"/>
    </row>
    <row r="346" spans="7:7" x14ac:dyDescent="0.2">
      <c r="G346" s="341"/>
    </row>
    <row r="347" spans="7:7" x14ac:dyDescent="0.2">
      <c r="G347" s="341"/>
    </row>
    <row r="348" spans="7:7" x14ac:dyDescent="0.2">
      <c r="G348" s="341"/>
    </row>
    <row r="349" spans="7:7" x14ac:dyDescent="0.2">
      <c r="G349" s="341"/>
    </row>
    <row r="350" spans="7:7" x14ac:dyDescent="0.2">
      <c r="G350" s="341"/>
    </row>
    <row r="351" spans="7:7" x14ac:dyDescent="0.2">
      <c r="G351" s="341"/>
    </row>
    <row r="352" spans="7:7" x14ac:dyDescent="0.2">
      <c r="G352" s="341"/>
    </row>
    <row r="353" spans="7:7" x14ac:dyDescent="0.2">
      <c r="G353" s="341"/>
    </row>
    <row r="354" spans="7:7" x14ac:dyDescent="0.2">
      <c r="G354" s="341"/>
    </row>
    <row r="355" spans="7:7" x14ac:dyDescent="0.2">
      <c r="G355" s="341"/>
    </row>
    <row r="356" spans="7:7" x14ac:dyDescent="0.2">
      <c r="G356" s="341"/>
    </row>
    <row r="357" spans="7:7" x14ac:dyDescent="0.2">
      <c r="G357" s="341"/>
    </row>
    <row r="358" spans="7:7" x14ac:dyDescent="0.2">
      <c r="G358" s="341"/>
    </row>
    <row r="359" spans="7:7" x14ac:dyDescent="0.2">
      <c r="G359" s="341"/>
    </row>
    <row r="360" spans="7:7" x14ac:dyDescent="0.2">
      <c r="G360" s="341"/>
    </row>
    <row r="361" spans="7:7" x14ac:dyDescent="0.2">
      <c r="G361" s="341"/>
    </row>
    <row r="362" spans="7:7" x14ac:dyDescent="0.2">
      <c r="G362" s="341"/>
    </row>
    <row r="363" spans="7:7" x14ac:dyDescent="0.2">
      <c r="G363" s="341"/>
    </row>
    <row r="364" spans="7:7" x14ac:dyDescent="0.2">
      <c r="G364" s="341"/>
    </row>
    <row r="365" spans="7:7" x14ac:dyDescent="0.2">
      <c r="G365" s="341"/>
    </row>
    <row r="366" spans="7:7" x14ac:dyDescent="0.2">
      <c r="G366" s="341"/>
    </row>
    <row r="367" spans="7:7" x14ac:dyDescent="0.2">
      <c r="G367" s="341"/>
    </row>
    <row r="368" spans="7:7" x14ac:dyDescent="0.2">
      <c r="G368" s="341"/>
    </row>
    <row r="369" spans="7:7" x14ac:dyDescent="0.2">
      <c r="G369" s="341"/>
    </row>
    <row r="370" spans="7:7" x14ac:dyDescent="0.2">
      <c r="G370" s="341"/>
    </row>
    <row r="371" spans="7:7" x14ac:dyDescent="0.2">
      <c r="G371" s="341"/>
    </row>
    <row r="372" spans="7:7" x14ac:dyDescent="0.2">
      <c r="G372" s="341"/>
    </row>
    <row r="373" spans="7:7" x14ac:dyDescent="0.2">
      <c r="G373" s="341"/>
    </row>
    <row r="374" spans="7:7" x14ac:dyDescent="0.2">
      <c r="G374" s="341"/>
    </row>
    <row r="375" spans="7:7" x14ac:dyDescent="0.2">
      <c r="G375" s="341"/>
    </row>
    <row r="376" spans="7:7" x14ac:dyDescent="0.2">
      <c r="G376" s="341"/>
    </row>
    <row r="377" spans="7:7" x14ac:dyDescent="0.2">
      <c r="G377" s="341"/>
    </row>
    <row r="378" spans="7:7" x14ac:dyDescent="0.2">
      <c r="G378" s="341"/>
    </row>
    <row r="379" spans="7:7" x14ac:dyDescent="0.2">
      <c r="G379" s="341"/>
    </row>
    <row r="380" spans="7:7" x14ac:dyDescent="0.2">
      <c r="G380" s="341"/>
    </row>
    <row r="381" spans="7:7" x14ac:dyDescent="0.2">
      <c r="G381" s="341"/>
    </row>
    <row r="382" spans="7:7" x14ac:dyDescent="0.2">
      <c r="G382" s="341"/>
    </row>
    <row r="383" spans="7:7" x14ac:dyDescent="0.2">
      <c r="G383" s="341"/>
    </row>
    <row r="384" spans="7:7" x14ac:dyDescent="0.2">
      <c r="G384" s="341"/>
    </row>
    <row r="385" spans="7:7" x14ac:dyDescent="0.2">
      <c r="G385" s="341"/>
    </row>
    <row r="386" spans="7:7" x14ac:dyDescent="0.2">
      <c r="G386" s="341"/>
    </row>
    <row r="387" spans="7:7" x14ac:dyDescent="0.2">
      <c r="G387" s="341"/>
    </row>
    <row r="388" spans="7:7" x14ac:dyDescent="0.2">
      <c r="G388" s="341"/>
    </row>
    <row r="389" spans="7:7" x14ac:dyDescent="0.2">
      <c r="G389" s="341"/>
    </row>
    <row r="390" spans="7:7" x14ac:dyDescent="0.2">
      <c r="G390" s="341"/>
    </row>
    <row r="391" spans="7:7" x14ac:dyDescent="0.2">
      <c r="G391" s="341"/>
    </row>
    <row r="392" spans="7:7" x14ac:dyDescent="0.2">
      <c r="G392" s="341"/>
    </row>
    <row r="393" spans="7:7" x14ac:dyDescent="0.2">
      <c r="G393" s="341"/>
    </row>
    <row r="394" spans="7:7" x14ac:dyDescent="0.2">
      <c r="G394" s="341"/>
    </row>
    <row r="395" spans="7:7" x14ac:dyDescent="0.2">
      <c r="G395" s="341"/>
    </row>
    <row r="396" spans="7:7" x14ac:dyDescent="0.2">
      <c r="G396" s="341"/>
    </row>
    <row r="397" spans="7:7" x14ac:dyDescent="0.2">
      <c r="G397" s="341"/>
    </row>
    <row r="398" spans="7:7" x14ac:dyDescent="0.2">
      <c r="G398" s="341"/>
    </row>
    <row r="399" spans="7:7" x14ac:dyDescent="0.2">
      <c r="G399" s="341"/>
    </row>
    <row r="400" spans="7:7" x14ac:dyDescent="0.2">
      <c r="G400" s="341"/>
    </row>
    <row r="401" spans="7:7" x14ac:dyDescent="0.2">
      <c r="G401" s="341"/>
    </row>
    <row r="402" spans="7:7" x14ac:dyDescent="0.2">
      <c r="G402" s="341"/>
    </row>
    <row r="403" spans="7:7" x14ac:dyDescent="0.2">
      <c r="G403" s="341"/>
    </row>
    <row r="404" spans="7:7" x14ac:dyDescent="0.2">
      <c r="G404" s="341"/>
    </row>
    <row r="405" spans="7:7" x14ac:dyDescent="0.2">
      <c r="G405" s="341"/>
    </row>
    <row r="406" spans="7:7" x14ac:dyDescent="0.2">
      <c r="G406" s="341"/>
    </row>
    <row r="407" spans="7:7" x14ac:dyDescent="0.2">
      <c r="G407" s="341"/>
    </row>
    <row r="408" spans="7:7" x14ac:dyDescent="0.2">
      <c r="G408" s="341"/>
    </row>
    <row r="409" spans="7:7" x14ac:dyDescent="0.2">
      <c r="G409" s="341"/>
    </row>
    <row r="410" spans="7:7" x14ac:dyDescent="0.2">
      <c r="G410" s="341"/>
    </row>
    <row r="411" spans="7:7" x14ac:dyDescent="0.2">
      <c r="G411" s="341"/>
    </row>
    <row r="412" spans="7:7" x14ac:dyDescent="0.2">
      <c r="G412" s="341"/>
    </row>
    <row r="413" spans="7:7" x14ac:dyDescent="0.2">
      <c r="G413" s="341"/>
    </row>
    <row r="414" spans="7:7" x14ac:dyDescent="0.2">
      <c r="G414" s="341"/>
    </row>
    <row r="415" spans="7:7" x14ac:dyDescent="0.2">
      <c r="G415" s="341"/>
    </row>
    <row r="416" spans="7:7" x14ac:dyDescent="0.2">
      <c r="G416" s="341"/>
    </row>
    <row r="417" spans="7:7" x14ac:dyDescent="0.2">
      <c r="G417" s="341"/>
    </row>
    <row r="418" spans="7:7" x14ac:dyDescent="0.2">
      <c r="G418" s="341"/>
    </row>
    <row r="419" spans="7:7" x14ac:dyDescent="0.2">
      <c r="G419" s="341"/>
    </row>
    <row r="420" spans="7:7" x14ac:dyDescent="0.2">
      <c r="G420" s="341"/>
    </row>
    <row r="421" spans="7:7" x14ac:dyDescent="0.2">
      <c r="G421" s="341"/>
    </row>
    <row r="422" spans="7:7" x14ac:dyDescent="0.2">
      <c r="G422" s="341"/>
    </row>
    <row r="423" spans="7:7" x14ac:dyDescent="0.2">
      <c r="G423" s="341"/>
    </row>
    <row r="424" spans="7:7" x14ac:dyDescent="0.2">
      <c r="G424" s="341"/>
    </row>
    <row r="425" spans="7:7" x14ac:dyDescent="0.2">
      <c r="G425" s="341"/>
    </row>
    <row r="426" spans="7:7" x14ac:dyDescent="0.2">
      <c r="G426" s="341"/>
    </row>
    <row r="427" spans="7:7" x14ac:dyDescent="0.2">
      <c r="G427" s="341"/>
    </row>
    <row r="428" spans="7:7" x14ac:dyDescent="0.2">
      <c r="G428" s="341"/>
    </row>
  </sheetData>
  <sheetProtection algorithmName="SHA-512" hashValue="ERZ7kkQzNkdUc3Aoi5exS5/pNBZf2B3QLtPiTxf82wb5bkzKxi1Ea+V9IQorNtrV/g4iCBf3t078aq+wzhzj5w==" saltValue="8J4xScGo3i22h9QdlbgxBA==" spinCount="100000" sheet="1" objects="1" scenarios="1"/>
  <mergeCells count="3">
    <mergeCell ref="B5:C5"/>
    <mergeCell ref="B6:C6"/>
    <mergeCell ref="D3:F3"/>
  </mergeCells>
  <phoneticPr fontId="0" type="noConversion"/>
  <printOptions horizontalCentered="1"/>
  <pageMargins left="0.17" right="0.16" top="0.53" bottom="1" header="0.5" footer="0.5"/>
  <pageSetup scale="80" fitToHeight="4" orientation="landscape" r:id="rId1"/>
  <headerFooter alignWithMargins="0">
    <oddFooter>&amp;LHawai'i DOH
Fall 2017&amp;C&amp;8Page &amp;P of &amp;N&amp;R&amp;A</oddFooter>
  </headerFooter>
  <rowBreaks count="1" manualBreakCount="1">
    <brk id="1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O250"/>
  <sheetViews>
    <sheetView zoomScale="90" zoomScaleNormal="90" workbookViewId="0">
      <pane ySplit="2235" topLeftCell="A8" activePane="bottomLeft"/>
      <selection activeCell="I16" sqref="I16"/>
      <selection pane="bottomLeft" activeCell="I16" sqref="I16"/>
    </sheetView>
  </sheetViews>
  <sheetFormatPr defaultColWidth="9.140625" defaultRowHeight="12.75" x14ac:dyDescent="0.2"/>
  <cols>
    <col min="1" max="1" width="40.85546875" style="124" customWidth="1"/>
    <col min="2" max="2" width="3.7109375" style="124" customWidth="1"/>
    <col min="3" max="3" width="3.7109375" style="488" customWidth="1"/>
    <col min="4" max="4" width="9.7109375" style="116" customWidth="1"/>
    <col min="5" max="5" width="11.85546875" style="116" customWidth="1"/>
    <col min="6" max="6" width="10.7109375" style="116" customWidth="1"/>
    <col min="7" max="7" width="11.7109375" style="116" customWidth="1"/>
    <col min="8" max="8" width="15.28515625" style="116" customWidth="1"/>
    <col min="9" max="9" width="10.7109375" style="116" customWidth="1"/>
    <col min="10" max="10" width="11.7109375" style="116" customWidth="1"/>
    <col min="11" max="11" width="15.28515625" style="116" customWidth="1"/>
    <col min="12" max="12" width="11.7109375" style="124" customWidth="1"/>
    <col min="13" max="14" width="9.140625" style="129"/>
    <col min="15" max="16384" width="9.140625" style="126"/>
  </cols>
  <sheetData>
    <row r="1" spans="1:15" ht="31.5" x14ac:dyDescent="0.25">
      <c r="A1" s="226" t="s">
        <v>121</v>
      </c>
      <c r="B1" s="532"/>
      <c r="C1" s="533"/>
      <c r="D1" s="491"/>
      <c r="E1" s="328"/>
      <c r="F1" s="328"/>
      <c r="G1" s="328"/>
      <c r="H1" s="328"/>
      <c r="I1" s="328"/>
      <c r="J1" s="328"/>
      <c r="K1" s="328"/>
      <c r="L1" s="327"/>
    </row>
    <row r="2" spans="1:15" ht="13.5" thickBot="1" x14ac:dyDescent="0.25">
      <c r="A2" s="117"/>
      <c r="B2" s="117"/>
      <c r="C2" s="454"/>
    </row>
    <row r="3" spans="1:15" ht="14.25" thickTop="1" thickBot="1" x14ac:dyDescent="0.25">
      <c r="A3" s="127"/>
      <c r="B3" s="121"/>
      <c r="C3" s="470"/>
      <c r="D3" s="534" t="s">
        <v>721</v>
      </c>
      <c r="E3" s="535"/>
      <c r="F3" s="535"/>
      <c r="G3" s="535"/>
      <c r="H3" s="535"/>
      <c r="I3" s="535"/>
      <c r="J3" s="535"/>
      <c r="K3" s="535"/>
      <c r="L3" s="984" t="s">
        <v>866</v>
      </c>
    </row>
    <row r="4" spans="1:15" ht="13.5" thickBot="1" x14ac:dyDescent="0.25">
      <c r="A4" s="28"/>
      <c r="B4" s="29"/>
      <c r="C4" s="30"/>
      <c r="D4" s="536" t="s">
        <v>203</v>
      </c>
      <c r="E4" s="537" t="s">
        <v>210</v>
      </c>
      <c r="F4" s="538" t="s">
        <v>779</v>
      </c>
      <c r="G4" s="539"/>
      <c r="H4" s="540"/>
      <c r="I4" s="541" t="s">
        <v>780</v>
      </c>
      <c r="J4" s="539"/>
      <c r="K4" s="542"/>
      <c r="L4" s="985"/>
    </row>
    <row r="5" spans="1:15" ht="11.25" customHeight="1" thickBot="1" x14ac:dyDescent="0.25">
      <c r="A5" s="495"/>
      <c r="B5" s="119"/>
      <c r="C5" s="473"/>
      <c r="D5" s="543" t="s">
        <v>535</v>
      </c>
      <c r="E5" s="544" t="s">
        <v>204</v>
      </c>
      <c r="F5" s="545" t="s">
        <v>198</v>
      </c>
      <c r="G5" s="505" t="s">
        <v>797</v>
      </c>
      <c r="H5" s="537" t="s">
        <v>797</v>
      </c>
      <c r="I5" s="545" t="s">
        <v>198</v>
      </c>
      <c r="J5" s="536" t="s">
        <v>797</v>
      </c>
      <c r="K5" s="505" t="s">
        <v>797</v>
      </c>
      <c r="L5" s="985"/>
    </row>
    <row r="6" spans="1:15" x14ac:dyDescent="0.2">
      <c r="A6" s="495"/>
      <c r="B6" s="986" t="s">
        <v>543</v>
      </c>
      <c r="C6" s="987"/>
      <c r="D6" s="543" t="s">
        <v>205</v>
      </c>
      <c r="E6" s="544" t="s">
        <v>206</v>
      </c>
      <c r="F6" s="546" t="s">
        <v>732</v>
      </c>
      <c r="G6" s="108" t="s">
        <v>578</v>
      </c>
      <c r="H6" s="544" t="s">
        <v>635</v>
      </c>
      <c r="I6" s="546" t="s">
        <v>163</v>
      </c>
      <c r="J6" s="547" t="s">
        <v>578</v>
      </c>
      <c r="K6" s="505" t="s">
        <v>635</v>
      </c>
      <c r="L6" s="985"/>
    </row>
    <row r="7" spans="1:15" ht="14.25" customHeight="1" thickBot="1" x14ac:dyDescent="0.25">
      <c r="A7" s="509" t="s">
        <v>194</v>
      </c>
      <c r="B7" s="979" t="s">
        <v>554</v>
      </c>
      <c r="C7" s="988"/>
      <c r="D7" s="548" t="s">
        <v>300</v>
      </c>
      <c r="E7" s="549" t="s">
        <v>202</v>
      </c>
      <c r="F7" s="550" t="s">
        <v>202</v>
      </c>
      <c r="G7" s="551" t="s">
        <v>202</v>
      </c>
      <c r="H7" s="549" t="s">
        <v>202</v>
      </c>
      <c r="I7" s="550" t="s">
        <v>202</v>
      </c>
      <c r="J7" s="548" t="s">
        <v>202</v>
      </c>
      <c r="K7" s="551" t="s">
        <v>202</v>
      </c>
      <c r="L7" s="552" t="s">
        <v>202</v>
      </c>
    </row>
    <row r="8" spans="1:15" ht="11.25" customHeight="1" x14ac:dyDescent="0.2">
      <c r="A8" s="138" t="s">
        <v>477</v>
      </c>
      <c r="B8" s="345" t="s">
        <v>562</v>
      </c>
      <c r="C8" s="346" t="s">
        <v>548</v>
      </c>
      <c r="D8" s="347" t="s">
        <v>816</v>
      </c>
      <c r="E8" s="393">
        <v>240</v>
      </c>
      <c r="F8" s="553">
        <v>50.057142857142857</v>
      </c>
      <c r="G8" s="347" t="s">
        <v>816</v>
      </c>
      <c r="H8" s="347">
        <v>50.057142857142857</v>
      </c>
      <c r="I8" s="347">
        <v>210.24000000000004</v>
      </c>
      <c r="J8" s="347" t="s">
        <v>816</v>
      </c>
      <c r="K8" s="347">
        <v>210.24000000000004</v>
      </c>
      <c r="L8" s="554">
        <v>513</v>
      </c>
      <c r="N8" s="486"/>
      <c r="O8" s="341"/>
    </row>
    <row r="9" spans="1:15" ht="11.25" customHeight="1" x14ac:dyDescent="0.2">
      <c r="A9" s="111" t="s">
        <v>478</v>
      </c>
      <c r="B9" s="349" t="s">
        <v>562</v>
      </c>
      <c r="C9" s="350" t="s">
        <v>548</v>
      </c>
      <c r="D9" s="351" t="s">
        <v>816</v>
      </c>
      <c r="E9" s="264">
        <v>160</v>
      </c>
      <c r="F9" s="555">
        <v>33.371428571428574</v>
      </c>
      <c r="G9" s="351" t="s">
        <v>816</v>
      </c>
      <c r="H9" s="351">
        <v>33.371428571428574</v>
      </c>
      <c r="I9" s="351">
        <v>140.16000000000003</v>
      </c>
      <c r="J9" s="351" t="s">
        <v>816</v>
      </c>
      <c r="K9" s="351">
        <v>140.16000000000003</v>
      </c>
      <c r="L9" s="556" t="s">
        <v>292</v>
      </c>
      <c r="N9" s="486"/>
      <c r="O9" s="341"/>
    </row>
    <row r="10" spans="1:15" ht="11.25" customHeight="1" x14ac:dyDescent="0.2">
      <c r="A10" s="111" t="s">
        <v>479</v>
      </c>
      <c r="B10" s="349" t="s">
        <v>562</v>
      </c>
      <c r="C10" s="350" t="s">
        <v>563</v>
      </c>
      <c r="D10" s="351" t="s">
        <v>816</v>
      </c>
      <c r="E10" s="264">
        <v>31000</v>
      </c>
      <c r="F10" s="555">
        <v>6465.7142857142853</v>
      </c>
      <c r="G10" s="351" t="s">
        <v>816</v>
      </c>
      <c r="H10" s="351">
        <v>6465.7142857142853</v>
      </c>
      <c r="I10" s="351">
        <v>27156</v>
      </c>
      <c r="J10" s="351" t="s">
        <v>816</v>
      </c>
      <c r="K10" s="351">
        <v>27156</v>
      </c>
      <c r="L10" s="556">
        <v>30862</v>
      </c>
      <c r="N10" s="486"/>
      <c r="O10" s="341"/>
    </row>
    <row r="11" spans="1:15" ht="11.25" customHeight="1" x14ac:dyDescent="0.2">
      <c r="A11" s="111" t="s">
        <v>480</v>
      </c>
      <c r="B11" s="349" t="s">
        <v>1024</v>
      </c>
      <c r="C11" s="350" t="s">
        <v>548</v>
      </c>
      <c r="D11" s="351">
        <v>4.8999999999999998E-3</v>
      </c>
      <c r="E11" s="264" t="s">
        <v>816</v>
      </c>
      <c r="F11" s="555">
        <v>5.7299843014128736E-2</v>
      </c>
      <c r="G11" s="351">
        <v>5.7299843014128736E-2</v>
      </c>
      <c r="H11" s="351" t="s">
        <v>816</v>
      </c>
      <c r="I11" s="351">
        <v>0.25028571428571433</v>
      </c>
      <c r="J11" s="351">
        <v>0.25028571428571433</v>
      </c>
      <c r="K11" s="351" t="s">
        <v>816</v>
      </c>
      <c r="L11" s="556">
        <v>263</v>
      </c>
      <c r="N11" s="486"/>
      <c r="O11" s="341"/>
    </row>
    <row r="12" spans="1:15" ht="11.25" customHeight="1" x14ac:dyDescent="0.2">
      <c r="A12" s="111" t="s">
        <v>133</v>
      </c>
      <c r="B12" s="349" t="s">
        <v>564</v>
      </c>
      <c r="C12" s="350" t="s">
        <v>548</v>
      </c>
      <c r="D12" s="351" t="s">
        <v>816</v>
      </c>
      <c r="E12" s="264" t="s">
        <v>816</v>
      </c>
      <c r="F12" s="555" t="s">
        <v>816</v>
      </c>
      <c r="G12" s="351" t="s">
        <v>816</v>
      </c>
      <c r="H12" s="351" t="s">
        <v>816</v>
      </c>
      <c r="I12" s="351" t="s">
        <v>816</v>
      </c>
      <c r="J12" s="351" t="s">
        <v>816</v>
      </c>
      <c r="K12" s="351" t="s">
        <v>816</v>
      </c>
      <c r="L12" s="556" t="s">
        <v>292</v>
      </c>
      <c r="N12" s="486"/>
      <c r="O12" s="341"/>
    </row>
    <row r="13" spans="1:15" ht="11.25" customHeight="1" x14ac:dyDescent="0.2">
      <c r="A13" s="134" t="s">
        <v>134</v>
      </c>
      <c r="B13" s="349" t="s">
        <v>564</v>
      </c>
      <c r="C13" s="350" t="s">
        <v>548</v>
      </c>
      <c r="D13" s="351" t="s">
        <v>816</v>
      </c>
      <c r="E13" s="264" t="s">
        <v>816</v>
      </c>
      <c r="F13" s="555" t="s">
        <v>816</v>
      </c>
      <c r="G13" s="351" t="s">
        <v>816</v>
      </c>
      <c r="H13" s="351" t="s">
        <v>816</v>
      </c>
      <c r="I13" s="351" t="s">
        <v>816</v>
      </c>
      <c r="J13" s="351" t="s">
        <v>816</v>
      </c>
      <c r="K13" s="351" t="s">
        <v>816</v>
      </c>
      <c r="L13" s="556" t="s">
        <v>292</v>
      </c>
      <c r="N13" s="486"/>
      <c r="O13" s="341"/>
    </row>
    <row r="14" spans="1:15" ht="11.25" customHeight="1" x14ac:dyDescent="0.2">
      <c r="A14" s="134" t="s">
        <v>68</v>
      </c>
      <c r="B14" s="349" t="s">
        <v>564</v>
      </c>
      <c r="C14" s="350" t="s">
        <v>548</v>
      </c>
      <c r="D14" s="351" t="s">
        <v>816</v>
      </c>
      <c r="E14" s="264" t="s">
        <v>816</v>
      </c>
      <c r="F14" s="555" t="s">
        <v>816</v>
      </c>
      <c r="G14" s="351" t="s">
        <v>816</v>
      </c>
      <c r="H14" s="351" t="s">
        <v>816</v>
      </c>
      <c r="I14" s="351" t="s">
        <v>816</v>
      </c>
      <c r="J14" s="351" t="s">
        <v>816</v>
      </c>
      <c r="K14" s="351" t="s">
        <v>816</v>
      </c>
      <c r="L14" s="556" t="s">
        <v>292</v>
      </c>
      <c r="N14" s="486"/>
      <c r="O14" s="341"/>
    </row>
    <row r="15" spans="1:15" ht="11.25" customHeight="1" x14ac:dyDescent="0.2">
      <c r="A15" s="111" t="s">
        <v>481</v>
      </c>
      <c r="B15" s="349" t="s">
        <v>562</v>
      </c>
      <c r="C15" s="350" t="s">
        <v>548</v>
      </c>
      <c r="D15" s="351" t="s">
        <v>816</v>
      </c>
      <c r="E15" s="264">
        <v>1200</v>
      </c>
      <c r="F15" s="555">
        <v>250.28571428571428</v>
      </c>
      <c r="G15" s="351" t="s">
        <v>816</v>
      </c>
      <c r="H15" s="351">
        <v>250.28571428571428</v>
      </c>
      <c r="I15" s="351">
        <v>1051.2</v>
      </c>
      <c r="J15" s="351" t="s">
        <v>816</v>
      </c>
      <c r="K15" s="351">
        <v>1051.2</v>
      </c>
      <c r="L15" s="556" t="s">
        <v>292</v>
      </c>
      <c r="N15" s="486"/>
      <c r="O15" s="341"/>
    </row>
    <row r="16" spans="1:15" ht="11.25" customHeight="1" x14ac:dyDescent="0.2">
      <c r="A16" s="111" t="s">
        <v>482</v>
      </c>
      <c r="B16" s="349" t="s">
        <v>564</v>
      </c>
      <c r="C16" s="350" t="s">
        <v>548</v>
      </c>
      <c r="D16" s="351" t="s">
        <v>816</v>
      </c>
      <c r="E16" s="264" t="s">
        <v>816</v>
      </c>
      <c r="F16" s="555" t="s">
        <v>816</v>
      </c>
      <c r="G16" s="351" t="s">
        <v>816</v>
      </c>
      <c r="H16" s="351" t="s">
        <v>816</v>
      </c>
      <c r="I16" s="351" t="s">
        <v>816</v>
      </c>
      <c r="J16" s="351" t="s">
        <v>816</v>
      </c>
      <c r="K16" s="351" t="s">
        <v>816</v>
      </c>
      <c r="L16" s="556" t="s">
        <v>292</v>
      </c>
      <c r="N16" s="486"/>
      <c r="O16" s="341"/>
    </row>
    <row r="17" spans="1:15" ht="11.25" customHeight="1" x14ac:dyDescent="0.2">
      <c r="A17" s="111" t="s">
        <v>584</v>
      </c>
      <c r="B17" s="349" t="s">
        <v>564</v>
      </c>
      <c r="C17" s="350" t="s">
        <v>548</v>
      </c>
      <c r="D17" s="351" t="s">
        <v>816</v>
      </c>
      <c r="E17" s="264" t="s">
        <v>816</v>
      </c>
      <c r="F17" s="555" t="s">
        <v>816</v>
      </c>
      <c r="G17" s="351" t="s">
        <v>816</v>
      </c>
      <c r="H17" s="351" t="s">
        <v>816</v>
      </c>
      <c r="I17" s="351" t="s">
        <v>816</v>
      </c>
      <c r="J17" s="351" t="s">
        <v>816</v>
      </c>
      <c r="K17" s="351" t="s">
        <v>816</v>
      </c>
      <c r="L17" s="556" t="s">
        <v>292</v>
      </c>
      <c r="N17" s="486"/>
      <c r="O17" s="341"/>
    </row>
    <row r="18" spans="1:15" ht="11.25" customHeight="1" x14ac:dyDescent="0.2">
      <c r="A18" s="111" t="s">
        <v>69</v>
      </c>
      <c r="B18" s="349" t="s">
        <v>564</v>
      </c>
      <c r="C18" s="350" t="s">
        <v>548</v>
      </c>
      <c r="D18" s="351" t="s">
        <v>816</v>
      </c>
      <c r="E18" s="264" t="s">
        <v>816</v>
      </c>
      <c r="F18" s="555" t="s">
        <v>816</v>
      </c>
      <c r="G18" s="351" t="s">
        <v>816</v>
      </c>
      <c r="H18" s="351" t="s">
        <v>816</v>
      </c>
      <c r="I18" s="351" t="s">
        <v>816</v>
      </c>
      <c r="J18" s="351" t="s">
        <v>816</v>
      </c>
      <c r="K18" s="351" t="s">
        <v>816</v>
      </c>
      <c r="L18" s="556" t="s">
        <v>292</v>
      </c>
      <c r="N18" s="486"/>
      <c r="O18" s="341"/>
    </row>
    <row r="19" spans="1:15" ht="11.25" customHeight="1" x14ac:dyDescent="0.2">
      <c r="A19" s="111" t="s">
        <v>585</v>
      </c>
      <c r="B19" s="349" t="s">
        <v>564</v>
      </c>
      <c r="C19" s="350" t="s">
        <v>548</v>
      </c>
      <c r="D19" s="351" t="s">
        <v>816</v>
      </c>
      <c r="E19" s="264" t="s">
        <v>816</v>
      </c>
      <c r="F19" s="555" t="s">
        <v>816</v>
      </c>
      <c r="G19" s="351" t="s">
        <v>816</v>
      </c>
      <c r="H19" s="351" t="s">
        <v>816</v>
      </c>
      <c r="I19" s="351" t="s">
        <v>816</v>
      </c>
      <c r="J19" s="351" t="s">
        <v>816</v>
      </c>
      <c r="K19" s="351" t="s">
        <v>816</v>
      </c>
      <c r="L19" s="556" t="s">
        <v>292</v>
      </c>
      <c r="N19" s="486"/>
      <c r="O19" s="341"/>
    </row>
    <row r="20" spans="1:15" ht="11.25" customHeight="1" x14ac:dyDescent="0.2">
      <c r="A20" s="111" t="s">
        <v>964</v>
      </c>
      <c r="B20" s="349" t="s">
        <v>564</v>
      </c>
      <c r="C20" s="350" t="s">
        <v>548</v>
      </c>
      <c r="D20" s="351" t="s">
        <v>816</v>
      </c>
      <c r="E20" s="264" t="s">
        <v>816</v>
      </c>
      <c r="F20" s="555" t="s">
        <v>816</v>
      </c>
      <c r="G20" s="351" t="s">
        <v>816</v>
      </c>
      <c r="H20" s="351" t="s">
        <v>816</v>
      </c>
      <c r="I20" s="351" t="s">
        <v>816</v>
      </c>
      <c r="J20" s="351" t="s">
        <v>816</v>
      </c>
      <c r="K20" s="351" t="s">
        <v>816</v>
      </c>
      <c r="L20" s="556" t="s">
        <v>292</v>
      </c>
      <c r="N20" s="486"/>
      <c r="O20" s="341"/>
    </row>
    <row r="21" spans="1:15" ht="11.25" customHeight="1" x14ac:dyDescent="0.2">
      <c r="A21" s="111" t="s">
        <v>586</v>
      </c>
      <c r="B21" s="349" t="s">
        <v>562</v>
      </c>
      <c r="C21" s="350" t="s">
        <v>563</v>
      </c>
      <c r="D21" s="351">
        <v>7.7999999999999999E-6</v>
      </c>
      <c r="E21" s="264">
        <v>30</v>
      </c>
      <c r="F21" s="555">
        <v>0.35996055226824453</v>
      </c>
      <c r="G21" s="351">
        <v>0.35996055226824453</v>
      </c>
      <c r="H21" s="351">
        <v>6.2571428571428571</v>
      </c>
      <c r="I21" s="351">
        <v>1.5723076923076924</v>
      </c>
      <c r="J21" s="351">
        <v>1.5723076923076924</v>
      </c>
      <c r="K21" s="351">
        <v>26.280000000000005</v>
      </c>
      <c r="L21" s="556">
        <v>4890</v>
      </c>
      <c r="N21" s="486"/>
      <c r="O21" s="341"/>
    </row>
    <row r="22" spans="1:15" ht="11.25" customHeight="1" x14ac:dyDescent="0.2">
      <c r="A22" s="111" t="s">
        <v>587</v>
      </c>
      <c r="B22" s="349" t="s">
        <v>1024</v>
      </c>
      <c r="C22" s="350" t="s">
        <v>548</v>
      </c>
      <c r="D22" s="351">
        <v>6.0000000000000002E-5</v>
      </c>
      <c r="E22" s="264" t="s">
        <v>816</v>
      </c>
      <c r="F22" s="555">
        <v>0.16898148148148154</v>
      </c>
      <c r="G22" s="351">
        <v>0.16898148148148154</v>
      </c>
      <c r="H22" s="351" t="s">
        <v>816</v>
      </c>
      <c r="I22" s="351">
        <v>2.0440000000000009</v>
      </c>
      <c r="J22" s="351">
        <v>2.0440000000000009</v>
      </c>
      <c r="K22" s="351" t="s">
        <v>816</v>
      </c>
      <c r="L22" s="556" t="s">
        <v>292</v>
      </c>
      <c r="N22" s="486"/>
      <c r="O22" s="341"/>
    </row>
    <row r="23" spans="1:15" ht="11.25" customHeight="1" x14ac:dyDescent="0.2">
      <c r="A23" s="111" t="s">
        <v>588</v>
      </c>
      <c r="B23" s="349" t="s">
        <v>564</v>
      </c>
      <c r="C23" s="350" t="s">
        <v>548</v>
      </c>
      <c r="D23" s="351" t="s">
        <v>816</v>
      </c>
      <c r="E23" s="264" t="s">
        <v>816</v>
      </c>
      <c r="F23" s="555" t="s">
        <v>816</v>
      </c>
      <c r="G23" s="351" t="s">
        <v>816</v>
      </c>
      <c r="H23" s="351" t="s">
        <v>816</v>
      </c>
      <c r="I23" s="351" t="s">
        <v>816</v>
      </c>
      <c r="J23" s="351" t="s">
        <v>816</v>
      </c>
      <c r="K23" s="351" t="s">
        <v>816</v>
      </c>
      <c r="L23" s="556" t="s">
        <v>292</v>
      </c>
      <c r="N23" s="486"/>
      <c r="O23" s="341"/>
    </row>
    <row r="24" spans="1:15" ht="11.25" customHeight="1" x14ac:dyDescent="0.2">
      <c r="A24" s="111" t="s">
        <v>589</v>
      </c>
      <c r="B24" s="349" t="s">
        <v>564</v>
      </c>
      <c r="C24" s="350" t="s">
        <v>548</v>
      </c>
      <c r="D24" s="351" t="s">
        <v>816</v>
      </c>
      <c r="E24" s="264" t="s">
        <v>816</v>
      </c>
      <c r="F24" s="555" t="s">
        <v>816</v>
      </c>
      <c r="G24" s="351" t="s">
        <v>816</v>
      </c>
      <c r="H24" s="351" t="s">
        <v>816</v>
      </c>
      <c r="I24" s="351" t="s">
        <v>816</v>
      </c>
      <c r="J24" s="351" t="s">
        <v>816</v>
      </c>
      <c r="K24" s="351" t="s">
        <v>816</v>
      </c>
      <c r="L24" s="556" t="s">
        <v>292</v>
      </c>
      <c r="N24" s="486"/>
      <c r="O24" s="341"/>
    </row>
    <row r="25" spans="1:15" ht="11.25" customHeight="1" x14ac:dyDescent="0.2">
      <c r="A25" s="111" t="s">
        <v>590</v>
      </c>
      <c r="B25" s="349" t="s">
        <v>564</v>
      </c>
      <c r="C25" s="350" t="s">
        <v>548</v>
      </c>
      <c r="D25" s="351" t="s">
        <v>816</v>
      </c>
      <c r="E25" s="264" t="s">
        <v>816</v>
      </c>
      <c r="F25" s="555" t="s">
        <v>816</v>
      </c>
      <c r="G25" s="351" t="s">
        <v>816</v>
      </c>
      <c r="H25" s="351" t="s">
        <v>816</v>
      </c>
      <c r="I25" s="351" t="s">
        <v>816</v>
      </c>
      <c r="J25" s="351" t="s">
        <v>816</v>
      </c>
      <c r="K25" s="351" t="s">
        <v>816</v>
      </c>
      <c r="L25" s="556" t="s">
        <v>292</v>
      </c>
      <c r="N25" s="486"/>
      <c r="O25" s="341"/>
    </row>
    <row r="26" spans="1:15" ht="11.25" customHeight="1" x14ac:dyDescent="0.2">
      <c r="A26" s="111" t="s">
        <v>591</v>
      </c>
      <c r="B26" s="349" t="s">
        <v>564</v>
      </c>
      <c r="C26" s="350" t="s">
        <v>548</v>
      </c>
      <c r="D26" s="351" t="s">
        <v>816</v>
      </c>
      <c r="E26" s="264" t="s">
        <v>816</v>
      </c>
      <c r="F26" s="555" t="s">
        <v>816</v>
      </c>
      <c r="G26" s="351" t="s">
        <v>816</v>
      </c>
      <c r="H26" s="351" t="s">
        <v>816</v>
      </c>
      <c r="I26" s="351" t="s">
        <v>816</v>
      </c>
      <c r="J26" s="351" t="s">
        <v>816</v>
      </c>
      <c r="K26" s="351" t="s">
        <v>816</v>
      </c>
      <c r="L26" s="556" t="s">
        <v>292</v>
      </c>
      <c r="N26" s="486"/>
      <c r="O26" s="341"/>
    </row>
    <row r="27" spans="1:15" ht="11.25" customHeight="1" x14ac:dyDescent="0.2">
      <c r="A27" s="111" t="s">
        <v>100</v>
      </c>
      <c r="B27" s="349" t="s">
        <v>564</v>
      </c>
      <c r="C27" s="350" t="s">
        <v>548</v>
      </c>
      <c r="D27" s="351" t="s">
        <v>816</v>
      </c>
      <c r="E27" s="264" t="s">
        <v>816</v>
      </c>
      <c r="F27" s="555" t="s">
        <v>816</v>
      </c>
      <c r="G27" s="351" t="s">
        <v>816</v>
      </c>
      <c r="H27" s="351" t="s">
        <v>816</v>
      </c>
      <c r="I27" s="351" t="s">
        <v>816</v>
      </c>
      <c r="J27" s="351" t="s">
        <v>816</v>
      </c>
      <c r="K27" s="351" t="s">
        <v>816</v>
      </c>
      <c r="L27" s="556" t="s">
        <v>292</v>
      </c>
      <c r="N27" s="486"/>
      <c r="O27" s="341"/>
    </row>
    <row r="28" spans="1:15" ht="11.25" customHeight="1" x14ac:dyDescent="0.2">
      <c r="A28" s="111" t="s">
        <v>195</v>
      </c>
      <c r="B28" s="349" t="s">
        <v>562</v>
      </c>
      <c r="C28" s="350" t="s">
        <v>548</v>
      </c>
      <c r="D28" s="351" t="s">
        <v>816</v>
      </c>
      <c r="E28" s="264">
        <v>0.4</v>
      </c>
      <c r="F28" s="555">
        <v>8.3428571428571435E-2</v>
      </c>
      <c r="G28" s="351" t="s">
        <v>816</v>
      </c>
      <c r="H28" s="351">
        <v>8.3428571428571435E-2</v>
      </c>
      <c r="I28" s="351">
        <v>0.3504000000000001</v>
      </c>
      <c r="J28" s="351" t="s">
        <v>816</v>
      </c>
      <c r="K28" s="351">
        <v>0.3504000000000001</v>
      </c>
      <c r="L28" s="556">
        <v>60</v>
      </c>
      <c r="N28" s="486"/>
      <c r="O28" s="341"/>
    </row>
    <row r="29" spans="1:15" ht="11.25" customHeight="1" x14ac:dyDescent="0.2">
      <c r="A29" s="111" t="s">
        <v>101</v>
      </c>
      <c r="B29" s="349" t="s">
        <v>562</v>
      </c>
      <c r="C29" s="350" t="s">
        <v>563</v>
      </c>
      <c r="D29" s="351">
        <v>3.3E-4</v>
      </c>
      <c r="E29" s="264" t="s">
        <v>816</v>
      </c>
      <c r="F29" s="555">
        <v>8.5081585081585066E-3</v>
      </c>
      <c r="G29" s="351">
        <v>8.5081585081585066E-3</v>
      </c>
      <c r="H29" s="351" t="s">
        <v>816</v>
      </c>
      <c r="I29" s="351">
        <v>3.7163636363636364E-2</v>
      </c>
      <c r="J29" s="351">
        <v>3.7163636363636364E-2</v>
      </c>
      <c r="K29" s="351" t="s">
        <v>816</v>
      </c>
      <c r="L29" s="556">
        <v>287</v>
      </c>
      <c r="N29" s="486"/>
      <c r="O29" s="341"/>
    </row>
    <row r="30" spans="1:15" ht="11.25" customHeight="1" x14ac:dyDescent="0.2">
      <c r="A30" s="353" t="s">
        <v>927</v>
      </c>
      <c r="B30" s="349" t="s">
        <v>562</v>
      </c>
      <c r="C30" s="350" t="s">
        <v>563</v>
      </c>
      <c r="D30" s="351">
        <v>1.0000000000000001E-5</v>
      </c>
      <c r="E30" s="264">
        <v>140</v>
      </c>
      <c r="F30" s="555">
        <v>0.28076923076923072</v>
      </c>
      <c r="G30" s="351">
        <v>0.28076923076923072</v>
      </c>
      <c r="H30" s="351">
        <v>29.2</v>
      </c>
      <c r="I30" s="351">
        <v>1.2263999999999999</v>
      </c>
      <c r="J30" s="351">
        <v>1.2263999999999999</v>
      </c>
      <c r="K30" s="351">
        <v>122.64000000000003</v>
      </c>
      <c r="L30" s="556">
        <v>2240</v>
      </c>
      <c r="N30" s="486"/>
      <c r="O30" s="341"/>
    </row>
    <row r="31" spans="1:15" ht="11.25" customHeight="1" x14ac:dyDescent="0.2">
      <c r="A31" s="111" t="s">
        <v>102</v>
      </c>
      <c r="B31" s="349" t="s">
        <v>564</v>
      </c>
      <c r="C31" s="350" t="s">
        <v>548</v>
      </c>
      <c r="D31" s="351" t="s">
        <v>816</v>
      </c>
      <c r="E31" s="264" t="s">
        <v>816</v>
      </c>
      <c r="F31" s="555" t="s">
        <v>816</v>
      </c>
      <c r="G31" s="351" t="s">
        <v>816</v>
      </c>
      <c r="H31" s="351" t="s">
        <v>816</v>
      </c>
      <c r="I31" s="351" t="s">
        <v>816</v>
      </c>
      <c r="J31" s="351" t="s">
        <v>816</v>
      </c>
      <c r="K31" s="351" t="s">
        <v>816</v>
      </c>
      <c r="L31" s="556" t="s">
        <v>292</v>
      </c>
      <c r="N31" s="486"/>
      <c r="O31" s="341"/>
    </row>
    <row r="32" spans="1:15" ht="11.25" customHeight="1" x14ac:dyDescent="0.2">
      <c r="A32" s="111" t="s">
        <v>103</v>
      </c>
      <c r="B32" s="349" t="s">
        <v>564</v>
      </c>
      <c r="C32" s="350" t="s">
        <v>548</v>
      </c>
      <c r="D32" s="351" t="s">
        <v>816</v>
      </c>
      <c r="E32" s="264" t="s">
        <v>816</v>
      </c>
      <c r="F32" s="555" t="s">
        <v>816</v>
      </c>
      <c r="G32" s="351" t="s">
        <v>816</v>
      </c>
      <c r="H32" s="351" t="s">
        <v>816</v>
      </c>
      <c r="I32" s="351" t="s">
        <v>816</v>
      </c>
      <c r="J32" s="351" t="s">
        <v>816</v>
      </c>
      <c r="K32" s="351" t="s">
        <v>816</v>
      </c>
      <c r="L32" s="556" t="s">
        <v>292</v>
      </c>
      <c r="N32" s="486"/>
      <c r="O32" s="341"/>
    </row>
    <row r="33" spans="1:15" ht="11.25" customHeight="1" x14ac:dyDescent="0.2">
      <c r="A33" s="111" t="s">
        <v>104</v>
      </c>
      <c r="B33" s="349" t="s">
        <v>562</v>
      </c>
      <c r="C33" s="350" t="s">
        <v>563</v>
      </c>
      <c r="D33" s="351">
        <v>3.6999999999999998E-5</v>
      </c>
      <c r="E33" s="264">
        <v>80</v>
      </c>
      <c r="F33" s="555">
        <v>7.5883575883575874E-2</v>
      </c>
      <c r="G33" s="351">
        <v>7.5883575883575874E-2</v>
      </c>
      <c r="H33" s="351">
        <v>16.685714285714287</v>
      </c>
      <c r="I33" s="351">
        <v>0.33145945945945948</v>
      </c>
      <c r="J33" s="351">
        <v>0.33145945945945948</v>
      </c>
      <c r="K33" s="351">
        <v>70.080000000000013</v>
      </c>
      <c r="L33" s="556">
        <v>11000000</v>
      </c>
      <c r="N33" s="486"/>
      <c r="O33" s="341"/>
    </row>
    <row r="34" spans="1:15" ht="11.25" customHeight="1" x14ac:dyDescent="0.2">
      <c r="A34" s="111" t="s">
        <v>105</v>
      </c>
      <c r="B34" s="349" t="s">
        <v>1024</v>
      </c>
      <c r="C34" s="350" t="s">
        <v>548</v>
      </c>
      <c r="D34" s="351">
        <v>1.1000000000000001E-6</v>
      </c>
      <c r="E34" s="264" t="s">
        <v>816</v>
      </c>
      <c r="F34" s="555">
        <v>2.5524475524475521</v>
      </c>
      <c r="G34" s="351">
        <v>2.5524475524475521</v>
      </c>
      <c r="H34" s="351" t="s">
        <v>816</v>
      </c>
      <c r="I34" s="351">
        <v>11.14909090909091</v>
      </c>
      <c r="J34" s="351">
        <v>11.14909090909091</v>
      </c>
      <c r="K34" s="351" t="s">
        <v>816</v>
      </c>
      <c r="L34" s="556">
        <v>13450</v>
      </c>
      <c r="N34" s="486"/>
      <c r="O34" s="341"/>
    </row>
    <row r="35" spans="1:15" ht="11.25" customHeight="1" x14ac:dyDescent="0.2">
      <c r="A35" s="111" t="s">
        <v>106</v>
      </c>
      <c r="B35" s="349" t="s">
        <v>562</v>
      </c>
      <c r="C35" s="350" t="s">
        <v>22</v>
      </c>
      <c r="D35" s="351" t="s">
        <v>816</v>
      </c>
      <c r="E35" s="264">
        <v>5</v>
      </c>
      <c r="F35" s="555">
        <v>1.0428571428571429</v>
      </c>
      <c r="G35" s="351" t="s">
        <v>816</v>
      </c>
      <c r="H35" s="351">
        <v>1.0428571428571429</v>
      </c>
      <c r="I35" s="351">
        <v>4.3800000000000008</v>
      </c>
      <c r="J35" s="351" t="s">
        <v>816</v>
      </c>
      <c r="K35" s="351">
        <v>4.3800000000000008</v>
      </c>
      <c r="L35" s="556">
        <v>80000</v>
      </c>
      <c r="N35" s="486"/>
      <c r="O35" s="341"/>
    </row>
    <row r="36" spans="1:15" ht="11.25" customHeight="1" x14ac:dyDescent="0.2">
      <c r="A36" s="111" t="s">
        <v>107</v>
      </c>
      <c r="B36" s="349" t="s">
        <v>564</v>
      </c>
      <c r="C36" s="350" t="s">
        <v>548</v>
      </c>
      <c r="D36" s="351" t="s">
        <v>816</v>
      </c>
      <c r="E36" s="264" t="s">
        <v>816</v>
      </c>
      <c r="F36" s="555" t="s">
        <v>816</v>
      </c>
      <c r="G36" s="351" t="s">
        <v>816</v>
      </c>
      <c r="H36" s="351" t="s">
        <v>816</v>
      </c>
      <c r="I36" s="351" t="s">
        <v>816</v>
      </c>
      <c r="J36" s="351" t="s">
        <v>816</v>
      </c>
      <c r="K36" s="351" t="s">
        <v>816</v>
      </c>
      <c r="L36" s="556" t="s">
        <v>292</v>
      </c>
      <c r="N36" s="486"/>
      <c r="O36" s="341"/>
    </row>
    <row r="37" spans="1:15" ht="11.25" customHeight="1" x14ac:dyDescent="0.2">
      <c r="A37" s="111" t="s">
        <v>108</v>
      </c>
      <c r="B37" s="349" t="s">
        <v>562</v>
      </c>
      <c r="C37" s="350" t="s">
        <v>563</v>
      </c>
      <c r="D37" s="351">
        <v>6.0000000000000002E-6</v>
      </c>
      <c r="E37" s="264">
        <v>100</v>
      </c>
      <c r="F37" s="555">
        <v>0.46794871794871784</v>
      </c>
      <c r="G37" s="351">
        <v>0.46794871794871784</v>
      </c>
      <c r="H37" s="351">
        <v>20.857142857142858</v>
      </c>
      <c r="I37" s="351">
        <v>2.044</v>
      </c>
      <c r="J37" s="351">
        <v>2.044</v>
      </c>
      <c r="K37" s="351">
        <v>87.600000000000009</v>
      </c>
      <c r="L37" s="556">
        <v>63000</v>
      </c>
      <c r="N37" s="486"/>
      <c r="O37" s="341"/>
    </row>
    <row r="38" spans="1:15" ht="11.25" customHeight="1" x14ac:dyDescent="0.2">
      <c r="A38" s="111" t="s">
        <v>524</v>
      </c>
      <c r="B38" s="349" t="s">
        <v>1024</v>
      </c>
      <c r="C38" s="350" t="s">
        <v>548</v>
      </c>
      <c r="D38" s="351">
        <v>1E-4</v>
      </c>
      <c r="E38" s="264">
        <v>0.7</v>
      </c>
      <c r="F38" s="555">
        <v>0.28076923076923083</v>
      </c>
      <c r="G38" s="351">
        <v>0.28076923076923083</v>
      </c>
      <c r="H38" s="351">
        <v>0.73</v>
      </c>
      <c r="I38" s="351">
        <v>1.2264000000000004</v>
      </c>
      <c r="J38" s="351">
        <v>1.2264000000000004</v>
      </c>
      <c r="K38" s="351">
        <v>3.0660000000000007</v>
      </c>
      <c r="L38" s="556">
        <v>8.4</v>
      </c>
      <c r="N38" s="486"/>
      <c r="O38" s="341"/>
    </row>
    <row r="39" spans="1:15" ht="11.25" customHeight="1" x14ac:dyDescent="0.2">
      <c r="A39" s="111" t="s">
        <v>109</v>
      </c>
      <c r="B39" s="349" t="s">
        <v>564</v>
      </c>
      <c r="C39" s="350" t="s">
        <v>548</v>
      </c>
      <c r="D39" s="351" t="s">
        <v>816</v>
      </c>
      <c r="E39" s="264" t="s">
        <v>816</v>
      </c>
      <c r="F39" s="555" t="s">
        <v>816</v>
      </c>
      <c r="G39" s="351" t="s">
        <v>816</v>
      </c>
      <c r="H39" s="351" t="s">
        <v>816</v>
      </c>
      <c r="I39" s="351" t="s">
        <v>816</v>
      </c>
      <c r="J39" s="351" t="s">
        <v>816</v>
      </c>
      <c r="K39" s="351" t="s">
        <v>816</v>
      </c>
      <c r="L39" s="556" t="s">
        <v>292</v>
      </c>
      <c r="N39" s="486"/>
      <c r="O39" s="341"/>
    </row>
    <row r="40" spans="1:15" ht="11.25" customHeight="1" x14ac:dyDescent="0.2">
      <c r="A40" s="111" t="s">
        <v>110</v>
      </c>
      <c r="B40" s="349" t="s">
        <v>562</v>
      </c>
      <c r="C40" s="350" t="s">
        <v>563</v>
      </c>
      <c r="D40" s="351" t="s">
        <v>816</v>
      </c>
      <c r="E40" s="264">
        <v>50</v>
      </c>
      <c r="F40" s="555">
        <v>10.428571428571429</v>
      </c>
      <c r="G40" s="351" t="s">
        <v>816</v>
      </c>
      <c r="H40" s="351">
        <v>10.428571428571429</v>
      </c>
      <c r="I40" s="351">
        <v>43.800000000000004</v>
      </c>
      <c r="J40" s="351" t="s">
        <v>816</v>
      </c>
      <c r="K40" s="351">
        <v>43.800000000000004</v>
      </c>
      <c r="L40" s="556">
        <v>1000</v>
      </c>
      <c r="N40" s="486"/>
      <c r="O40" s="341"/>
    </row>
    <row r="41" spans="1:15" ht="11.25" customHeight="1" x14ac:dyDescent="0.2">
      <c r="A41" s="111" t="s">
        <v>669</v>
      </c>
      <c r="B41" s="349" t="s">
        <v>562</v>
      </c>
      <c r="C41" s="350" t="s">
        <v>22</v>
      </c>
      <c r="D41" s="351" t="s">
        <v>816</v>
      </c>
      <c r="E41" s="264">
        <v>10000</v>
      </c>
      <c r="F41" s="555">
        <v>2085.7142857142858</v>
      </c>
      <c r="G41" s="351" t="s">
        <v>816</v>
      </c>
      <c r="H41" s="351">
        <v>2085.7142857142858</v>
      </c>
      <c r="I41" s="351">
        <v>8760</v>
      </c>
      <c r="J41" s="351" t="s">
        <v>816</v>
      </c>
      <c r="K41" s="351">
        <v>8760</v>
      </c>
      <c r="L41" s="556">
        <v>380000</v>
      </c>
      <c r="N41" s="486"/>
      <c r="O41" s="341"/>
    </row>
    <row r="42" spans="1:15" ht="11.25" customHeight="1" x14ac:dyDescent="0.2">
      <c r="A42" s="136" t="s">
        <v>111</v>
      </c>
      <c r="B42" s="349" t="s">
        <v>562</v>
      </c>
      <c r="C42" s="350" t="s">
        <v>563</v>
      </c>
      <c r="D42" s="351">
        <v>2.3E-5</v>
      </c>
      <c r="E42" s="264">
        <v>98</v>
      </c>
      <c r="F42" s="555">
        <v>0.1220735785953177</v>
      </c>
      <c r="G42" s="351">
        <v>0.1220735785953177</v>
      </c>
      <c r="H42" s="351">
        <v>20.440000000000001</v>
      </c>
      <c r="I42" s="351">
        <v>0.53321739130434775</v>
      </c>
      <c r="J42" s="351">
        <v>0.53321739130434775</v>
      </c>
      <c r="K42" s="351">
        <v>85.848000000000027</v>
      </c>
      <c r="L42" s="556">
        <v>421600</v>
      </c>
      <c r="N42" s="486"/>
      <c r="O42" s="341"/>
    </row>
    <row r="43" spans="1:15" ht="11.25" customHeight="1" x14ac:dyDescent="0.2">
      <c r="A43" s="111" t="s">
        <v>670</v>
      </c>
      <c r="B43" s="349" t="s">
        <v>562</v>
      </c>
      <c r="C43" s="350" t="s">
        <v>22</v>
      </c>
      <c r="D43" s="351" t="s">
        <v>816</v>
      </c>
      <c r="E43" s="264">
        <v>90</v>
      </c>
      <c r="F43" s="555">
        <v>18.771428571428572</v>
      </c>
      <c r="G43" s="351" t="s">
        <v>816</v>
      </c>
      <c r="H43" s="351">
        <v>18.771428571428572</v>
      </c>
      <c r="I43" s="351">
        <v>78.84</v>
      </c>
      <c r="J43" s="351" t="s">
        <v>816</v>
      </c>
      <c r="K43" s="351">
        <v>78.84</v>
      </c>
      <c r="L43" s="556" t="s">
        <v>292</v>
      </c>
      <c r="N43" s="486"/>
      <c r="O43" s="341"/>
    </row>
    <row r="44" spans="1:15" ht="11.25" customHeight="1" x14ac:dyDescent="0.2">
      <c r="A44" s="111" t="s">
        <v>112</v>
      </c>
      <c r="B44" s="349" t="s">
        <v>562</v>
      </c>
      <c r="C44" s="350" t="s">
        <v>563</v>
      </c>
      <c r="D44" s="351" t="s">
        <v>816</v>
      </c>
      <c r="E44" s="264">
        <v>20</v>
      </c>
      <c r="F44" s="555">
        <v>4.1714285714285717</v>
      </c>
      <c r="G44" s="351" t="s">
        <v>816</v>
      </c>
      <c r="H44" s="351">
        <v>4.1714285714285717</v>
      </c>
      <c r="I44" s="351">
        <v>17.520000000000003</v>
      </c>
      <c r="J44" s="351" t="s">
        <v>816</v>
      </c>
      <c r="K44" s="351">
        <v>17.520000000000003</v>
      </c>
      <c r="L44" s="556">
        <v>19</v>
      </c>
      <c r="N44" s="486"/>
      <c r="O44" s="341"/>
    </row>
    <row r="45" spans="1:15" ht="11.25" customHeight="1" x14ac:dyDescent="0.2">
      <c r="A45" s="111" t="s">
        <v>522</v>
      </c>
      <c r="B45" s="349" t="s">
        <v>564</v>
      </c>
      <c r="C45" s="350" t="s">
        <v>548</v>
      </c>
      <c r="D45" s="351" t="s">
        <v>816</v>
      </c>
      <c r="E45" s="264" t="s">
        <v>816</v>
      </c>
      <c r="F45" s="555" t="s">
        <v>816</v>
      </c>
      <c r="G45" s="351" t="s">
        <v>816</v>
      </c>
      <c r="H45" s="351" t="s">
        <v>816</v>
      </c>
      <c r="I45" s="351" t="s">
        <v>816</v>
      </c>
      <c r="J45" s="351" t="s">
        <v>816</v>
      </c>
      <c r="K45" s="351" t="s">
        <v>816</v>
      </c>
      <c r="L45" s="556" t="s">
        <v>292</v>
      </c>
      <c r="N45" s="486"/>
      <c r="O45" s="341"/>
    </row>
    <row r="46" spans="1:15" ht="11.25" customHeight="1" x14ac:dyDescent="0.2">
      <c r="A46" s="111" t="s">
        <v>667</v>
      </c>
      <c r="B46" s="349" t="s">
        <v>564</v>
      </c>
      <c r="C46" s="350" t="s">
        <v>548</v>
      </c>
      <c r="D46" s="351" t="s">
        <v>816</v>
      </c>
      <c r="E46" s="264" t="s">
        <v>816</v>
      </c>
      <c r="F46" s="555" t="s">
        <v>816</v>
      </c>
      <c r="G46" s="351" t="s">
        <v>816</v>
      </c>
      <c r="H46" s="351" t="s">
        <v>816</v>
      </c>
      <c r="I46" s="351" t="s">
        <v>816</v>
      </c>
      <c r="J46" s="351" t="s">
        <v>816</v>
      </c>
      <c r="K46" s="351" t="s">
        <v>816</v>
      </c>
      <c r="L46" s="556" t="s">
        <v>292</v>
      </c>
      <c r="N46" s="486"/>
      <c r="O46" s="341"/>
    </row>
    <row r="47" spans="1:15" ht="11.25" customHeight="1" x14ac:dyDescent="0.2">
      <c r="A47" s="111" t="s">
        <v>668</v>
      </c>
      <c r="B47" s="349" t="s">
        <v>564</v>
      </c>
      <c r="C47" s="350" t="s">
        <v>548</v>
      </c>
      <c r="D47" s="351" t="s">
        <v>816</v>
      </c>
      <c r="E47" s="264" t="s">
        <v>816</v>
      </c>
      <c r="F47" s="555" t="s">
        <v>816</v>
      </c>
      <c r="G47" s="351" t="s">
        <v>816</v>
      </c>
      <c r="H47" s="351" t="s">
        <v>816</v>
      </c>
      <c r="I47" s="351" t="s">
        <v>816</v>
      </c>
      <c r="J47" s="351" t="s">
        <v>816</v>
      </c>
      <c r="K47" s="351" t="s">
        <v>816</v>
      </c>
      <c r="L47" s="556" t="s">
        <v>292</v>
      </c>
      <c r="N47" s="486"/>
      <c r="O47" s="341"/>
    </row>
    <row r="48" spans="1:15" ht="11.25" customHeight="1" x14ac:dyDescent="0.2">
      <c r="A48" s="111" t="s">
        <v>113</v>
      </c>
      <c r="B48" s="349" t="s">
        <v>564</v>
      </c>
      <c r="C48" s="350" t="s">
        <v>548</v>
      </c>
      <c r="D48" s="351" t="s">
        <v>816</v>
      </c>
      <c r="E48" s="264" t="s">
        <v>816</v>
      </c>
      <c r="F48" s="555" t="s">
        <v>816</v>
      </c>
      <c r="G48" s="351" t="s">
        <v>816</v>
      </c>
      <c r="H48" s="351" t="s">
        <v>816</v>
      </c>
      <c r="I48" s="351" t="s">
        <v>816</v>
      </c>
      <c r="J48" s="351" t="s">
        <v>816</v>
      </c>
      <c r="K48" s="351" t="s">
        <v>816</v>
      </c>
      <c r="L48" s="556" t="s">
        <v>292</v>
      </c>
      <c r="N48" s="486"/>
      <c r="O48" s="341"/>
    </row>
    <row r="49" spans="1:15" ht="11.25" customHeight="1" x14ac:dyDescent="0.2">
      <c r="A49" s="111" t="s">
        <v>114</v>
      </c>
      <c r="B49" s="349" t="s">
        <v>564</v>
      </c>
      <c r="C49" s="350" t="s">
        <v>548</v>
      </c>
      <c r="D49" s="351" t="s">
        <v>816</v>
      </c>
      <c r="E49" s="264" t="s">
        <v>816</v>
      </c>
      <c r="F49" s="555" t="s">
        <v>816</v>
      </c>
      <c r="G49" s="351" t="s">
        <v>816</v>
      </c>
      <c r="H49" s="351" t="s">
        <v>816</v>
      </c>
      <c r="I49" s="351" t="s">
        <v>816</v>
      </c>
      <c r="J49" s="351" t="s">
        <v>816</v>
      </c>
      <c r="K49" s="351" t="s">
        <v>816</v>
      </c>
      <c r="L49" s="556" t="s">
        <v>292</v>
      </c>
      <c r="N49" s="486"/>
      <c r="O49" s="341"/>
    </row>
    <row r="50" spans="1:15" ht="11.25" customHeight="1" x14ac:dyDescent="0.2">
      <c r="A50" s="111" t="s">
        <v>115</v>
      </c>
      <c r="B50" s="349" t="s">
        <v>564</v>
      </c>
      <c r="C50" s="350" t="s">
        <v>548</v>
      </c>
      <c r="D50" s="351" t="s">
        <v>816</v>
      </c>
      <c r="E50" s="264" t="s">
        <v>816</v>
      </c>
      <c r="F50" s="555" t="s">
        <v>816</v>
      </c>
      <c r="G50" s="351" t="s">
        <v>816</v>
      </c>
      <c r="H50" s="351" t="s">
        <v>816</v>
      </c>
      <c r="I50" s="351" t="s">
        <v>816</v>
      </c>
      <c r="J50" s="351" t="s">
        <v>816</v>
      </c>
      <c r="K50" s="351" t="s">
        <v>816</v>
      </c>
      <c r="L50" s="556" t="s">
        <v>292</v>
      </c>
      <c r="N50" s="486"/>
      <c r="O50" s="341"/>
    </row>
    <row r="51" spans="1:15" ht="11.25" customHeight="1" x14ac:dyDescent="0.2">
      <c r="A51" s="111" t="s">
        <v>116</v>
      </c>
      <c r="B51" s="349" t="s">
        <v>562</v>
      </c>
      <c r="C51" s="350" t="s">
        <v>548</v>
      </c>
      <c r="D51" s="351" t="s">
        <v>816</v>
      </c>
      <c r="E51" s="264">
        <v>0.8</v>
      </c>
      <c r="F51" s="555">
        <v>0.16685714285714287</v>
      </c>
      <c r="G51" s="351" t="s">
        <v>816</v>
      </c>
      <c r="H51" s="351">
        <v>0.16685714285714287</v>
      </c>
      <c r="I51" s="351">
        <v>0.7008000000000002</v>
      </c>
      <c r="J51" s="351" t="s">
        <v>816</v>
      </c>
      <c r="K51" s="351">
        <v>0.7008000000000002</v>
      </c>
      <c r="L51" s="556">
        <v>652</v>
      </c>
      <c r="N51" s="486"/>
      <c r="O51" s="341"/>
    </row>
    <row r="52" spans="1:15" ht="11.25" customHeight="1" x14ac:dyDescent="0.2">
      <c r="A52" s="134" t="s">
        <v>70</v>
      </c>
      <c r="B52" s="349" t="s">
        <v>564</v>
      </c>
      <c r="C52" s="350" t="s">
        <v>548</v>
      </c>
      <c r="D52" s="351" t="s">
        <v>816</v>
      </c>
      <c r="E52" s="264" t="s">
        <v>816</v>
      </c>
      <c r="F52" s="555" t="s">
        <v>816</v>
      </c>
      <c r="G52" s="351" t="s">
        <v>816</v>
      </c>
      <c r="H52" s="351" t="s">
        <v>816</v>
      </c>
      <c r="I52" s="351" t="s">
        <v>816</v>
      </c>
      <c r="J52" s="351" t="s">
        <v>816</v>
      </c>
      <c r="K52" s="351" t="s">
        <v>816</v>
      </c>
      <c r="L52" s="556" t="s">
        <v>292</v>
      </c>
      <c r="N52" s="486"/>
      <c r="O52" s="341"/>
    </row>
    <row r="53" spans="1:15" ht="11.25" customHeight="1" x14ac:dyDescent="0.2">
      <c r="A53" s="111" t="s">
        <v>71</v>
      </c>
      <c r="B53" s="349" t="s">
        <v>564</v>
      </c>
      <c r="C53" s="350" t="s">
        <v>563</v>
      </c>
      <c r="D53" s="351" t="s">
        <v>816</v>
      </c>
      <c r="E53" s="264" t="s">
        <v>816</v>
      </c>
      <c r="F53" s="555" t="s">
        <v>816</v>
      </c>
      <c r="G53" s="351" t="s">
        <v>816</v>
      </c>
      <c r="H53" s="351" t="s">
        <v>816</v>
      </c>
      <c r="I53" s="351" t="s">
        <v>816</v>
      </c>
      <c r="J53" s="351" t="s">
        <v>816</v>
      </c>
      <c r="K53" s="351" t="s">
        <v>816</v>
      </c>
      <c r="L53" s="556" t="s">
        <v>292</v>
      </c>
      <c r="N53" s="486"/>
      <c r="O53" s="341"/>
    </row>
    <row r="54" spans="1:15" ht="11.25" customHeight="1" x14ac:dyDescent="0.2">
      <c r="A54" s="111" t="s">
        <v>117</v>
      </c>
      <c r="B54" s="349" t="s">
        <v>564</v>
      </c>
      <c r="C54" s="350" t="s">
        <v>548</v>
      </c>
      <c r="D54" s="351" t="s">
        <v>816</v>
      </c>
      <c r="E54" s="264" t="s">
        <v>816</v>
      </c>
      <c r="F54" s="555" t="s">
        <v>816</v>
      </c>
      <c r="G54" s="351" t="s">
        <v>816</v>
      </c>
      <c r="H54" s="351" t="s">
        <v>816</v>
      </c>
      <c r="I54" s="351" t="s">
        <v>816</v>
      </c>
      <c r="J54" s="351" t="s">
        <v>816</v>
      </c>
      <c r="K54" s="351" t="s">
        <v>816</v>
      </c>
      <c r="L54" s="556" t="s">
        <v>292</v>
      </c>
      <c r="N54" s="486"/>
      <c r="O54" s="341"/>
    </row>
    <row r="55" spans="1:15" ht="11.25" customHeight="1" x14ac:dyDescent="0.2">
      <c r="A55" s="111" t="s">
        <v>311</v>
      </c>
      <c r="B55" s="349" t="s">
        <v>562</v>
      </c>
      <c r="C55" s="350" t="s">
        <v>563</v>
      </c>
      <c r="D55" s="351">
        <v>6.0000000000000001E-3</v>
      </c>
      <c r="E55" s="264">
        <v>0.2</v>
      </c>
      <c r="F55" s="555">
        <v>1.6898148148148143E-4</v>
      </c>
      <c r="G55" s="351">
        <v>1.6898148148148143E-4</v>
      </c>
      <c r="H55" s="351">
        <v>4.1714285714285718E-2</v>
      </c>
      <c r="I55" s="351">
        <v>2.0439999999999998E-3</v>
      </c>
      <c r="J55" s="351">
        <v>2.0439999999999998E-3</v>
      </c>
      <c r="K55" s="351">
        <v>0.17520000000000005</v>
      </c>
      <c r="L55" s="556" t="s">
        <v>292</v>
      </c>
      <c r="N55" s="486"/>
      <c r="O55" s="341"/>
    </row>
    <row r="56" spans="1:15" ht="11.25" customHeight="1" x14ac:dyDescent="0.2">
      <c r="A56" s="111" t="s">
        <v>118</v>
      </c>
      <c r="B56" s="349" t="s">
        <v>562</v>
      </c>
      <c r="C56" s="350" t="s">
        <v>548</v>
      </c>
      <c r="D56" s="351" t="s">
        <v>816</v>
      </c>
      <c r="E56" s="264">
        <v>80</v>
      </c>
      <c r="F56" s="555">
        <v>16.685714285714287</v>
      </c>
      <c r="G56" s="351" t="s">
        <v>816</v>
      </c>
      <c r="H56" s="351">
        <v>16.685714285714287</v>
      </c>
      <c r="I56" s="351">
        <v>70.080000000000013</v>
      </c>
      <c r="J56" s="351" t="s">
        <v>816</v>
      </c>
      <c r="K56" s="351">
        <v>70.080000000000013</v>
      </c>
      <c r="L56" s="556" t="s">
        <v>292</v>
      </c>
      <c r="N56" s="486"/>
      <c r="O56" s="341"/>
    </row>
    <row r="57" spans="1:15" ht="11.25" customHeight="1" x14ac:dyDescent="0.2">
      <c r="A57" s="111" t="s">
        <v>431</v>
      </c>
      <c r="B57" s="349" t="s">
        <v>562</v>
      </c>
      <c r="C57" s="350" t="s">
        <v>548</v>
      </c>
      <c r="D57" s="351">
        <v>5.9999999999999995E-4</v>
      </c>
      <c r="E57" s="264">
        <v>9</v>
      </c>
      <c r="F57" s="555">
        <v>4.679487179487179E-3</v>
      </c>
      <c r="G57" s="351">
        <v>4.679487179487179E-3</v>
      </c>
      <c r="H57" s="351">
        <v>1.8771428571428572</v>
      </c>
      <c r="I57" s="351">
        <v>2.044E-2</v>
      </c>
      <c r="J57" s="351">
        <v>2.044E-2</v>
      </c>
      <c r="K57" s="351">
        <v>7.8840000000000012</v>
      </c>
      <c r="L57" s="556">
        <v>200000</v>
      </c>
      <c r="N57" s="486"/>
      <c r="O57" s="341"/>
    </row>
    <row r="58" spans="1:15" ht="11.25" customHeight="1" x14ac:dyDescent="0.2">
      <c r="A58" s="111" t="s">
        <v>119</v>
      </c>
      <c r="B58" s="349" t="s">
        <v>562</v>
      </c>
      <c r="C58" s="350" t="s">
        <v>563</v>
      </c>
      <c r="D58" s="351" t="s">
        <v>816</v>
      </c>
      <c r="E58" s="264">
        <v>200</v>
      </c>
      <c r="F58" s="555">
        <v>41.714285714285715</v>
      </c>
      <c r="G58" s="351" t="s">
        <v>816</v>
      </c>
      <c r="H58" s="351">
        <v>41.714285714285715</v>
      </c>
      <c r="I58" s="351">
        <v>175.20000000000002</v>
      </c>
      <c r="J58" s="351" t="s">
        <v>816</v>
      </c>
      <c r="K58" s="351">
        <v>175.20000000000002</v>
      </c>
      <c r="L58" s="556">
        <v>305000</v>
      </c>
      <c r="N58" s="486"/>
      <c r="O58" s="341"/>
    </row>
    <row r="59" spans="1:15" ht="11.25" customHeight="1" x14ac:dyDescent="0.2">
      <c r="A59" s="111" t="s">
        <v>188</v>
      </c>
      <c r="B59" s="349" t="s">
        <v>562</v>
      </c>
      <c r="C59" s="350" t="s">
        <v>563</v>
      </c>
      <c r="D59" s="351" t="s">
        <v>816</v>
      </c>
      <c r="E59" s="264">
        <v>120</v>
      </c>
      <c r="F59" s="555">
        <v>25.028571428571428</v>
      </c>
      <c r="G59" s="351" t="s">
        <v>816</v>
      </c>
      <c r="H59" s="351">
        <v>25.028571428571428</v>
      </c>
      <c r="I59" s="351">
        <v>105.12000000000002</v>
      </c>
      <c r="J59" s="351" t="s">
        <v>816</v>
      </c>
      <c r="K59" s="351">
        <v>105.12000000000002</v>
      </c>
      <c r="L59" s="556" t="s">
        <v>292</v>
      </c>
      <c r="N59" s="486"/>
      <c r="O59" s="341"/>
    </row>
    <row r="60" spans="1:15" ht="11.25" customHeight="1" x14ac:dyDescent="0.2">
      <c r="A60" s="111" t="s">
        <v>189</v>
      </c>
      <c r="B60" s="349" t="s">
        <v>562</v>
      </c>
      <c r="C60" s="350" t="s">
        <v>548</v>
      </c>
      <c r="D60" s="351">
        <v>1.1E-5</v>
      </c>
      <c r="E60" s="264">
        <v>800</v>
      </c>
      <c r="F60" s="555">
        <v>0.25524475524475521</v>
      </c>
      <c r="G60" s="351">
        <v>0.25524475524475521</v>
      </c>
      <c r="H60" s="351">
        <v>166.85714285714286</v>
      </c>
      <c r="I60" s="351">
        <v>1.1149090909090911</v>
      </c>
      <c r="J60" s="351">
        <v>1.1149090909090911</v>
      </c>
      <c r="K60" s="351">
        <v>700.80000000000007</v>
      </c>
      <c r="L60" s="556">
        <v>1100</v>
      </c>
      <c r="N60" s="486"/>
      <c r="O60" s="341"/>
    </row>
    <row r="61" spans="1:15" ht="11.25" customHeight="1" x14ac:dyDescent="0.2">
      <c r="A61" s="111" t="s">
        <v>190</v>
      </c>
      <c r="B61" s="349" t="s">
        <v>564</v>
      </c>
      <c r="C61" s="350" t="s">
        <v>548</v>
      </c>
      <c r="D61" s="351" t="s">
        <v>816</v>
      </c>
      <c r="E61" s="264" t="s">
        <v>816</v>
      </c>
      <c r="F61" s="555" t="s">
        <v>816</v>
      </c>
      <c r="G61" s="351" t="s">
        <v>816</v>
      </c>
      <c r="H61" s="351" t="s">
        <v>816</v>
      </c>
      <c r="I61" s="351" t="s">
        <v>816</v>
      </c>
      <c r="J61" s="351" t="s">
        <v>816</v>
      </c>
      <c r="K61" s="351" t="s">
        <v>816</v>
      </c>
      <c r="L61" s="556" t="s">
        <v>292</v>
      </c>
      <c r="N61" s="486"/>
      <c r="O61" s="341"/>
    </row>
    <row r="62" spans="1:15" ht="11.25" customHeight="1" x14ac:dyDescent="0.2">
      <c r="A62" s="111" t="s">
        <v>286</v>
      </c>
      <c r="B62" s="349" t="s">
        <v>564</v>
      </c>
      <c r="C62" s="350" t="s">
        <v>548</v>
      </c>
      <c r="D62" s="351" t="s">
        <v>816</v>
      </c>
      <c r="E62" s="264" t="s">
        <v>816</v>
      </c>
      <c r="F62" s="555" t="s">
        <v>816</v>
      </c>
      <c r="G62" s="351" t="s">
        <v>816</v>
      </c>
      <c r="H62" s="351" t="s">
        <v>816</v>
      </c>
      <c r="I62" s="351" t="s">
        <v>816</v>
      </c>
      <c r="J62" s="351" t="s">
        <v>816</v>
      </c>
      <c r="K62" s="351" t="s">
        <v>816</v>
      </c>
      <c r="L62" s="556" t="s">
        <v>292</v>
      </c>
      <c r="N62" s="486"/>
      <c r="O62" s="341"/>
    </row>
    <row r="63" spans="1:15" ht="11.25" customHeight="1" x14ac:dyDescent="0.2">
      <c r="A63" s="111" t="s">
        <v>287</v>
      </c>
      <c r="B63" s="349" t="s">
        <v>1024</v>
      </c>
      <c r="C63" s="350" t="s">
        <v>548</v>
      </c>
      <c r="D63" s="351">
        <v>9.7E-5</v>
      </c>
      <c r="E63" s="264" t="s">
        <v>816</v>
      </c>
      <c r="F63" s="555">
        <v>2.8945281522601105E-2</v>
      </c>
      <c r="G63" s="351">
        <v>2.8945281522601105E-2</v>
      </c>
      <c r="H63" s="351" t="s">
        <v>816</v>
      </c>
      <c r="I63" s="351">
        <v>0.12643298969072164</v>
      </c>
      <c r="J63" s="351">
        <v>0.12643298969072164</v>
      </c>
      <c r="K63" s="351" t="s">
        <v>816</v>
      </c>
      <c r="L63" s="556" t="s">
        <v>292</v>
      </c>
      <c r="N63" s="486"/>
      <c r="O63" s="341"/>
    </row>
    <row r="64" spans="1:15" ht="11.25" customHeight="1" x14ac:dyDescent="0.2">
      <c r="A64" s="111" t="s">
        <v>288</v>
      </c>
      <c r="B64" s="349" t="s">
        <v>564</v>
      </c>
      <c r="C64" s="350" t="s">
        <v>548</v>
      </c>
      <c r="D64" s="351" t="s">
        <v>816</v>
      </c>
      <c r="E64" s="264" t="s">
        <v>816</v>
      </c>
      <c r="F64" s="555" t="s">
        <v>816</v>
      </c>
      <c r="G64" s="351" t="s">
        <v>816</v>
      </c>
      <c r="H64" s="351" t="s">
        <v>816</v>
      </c>
      <c r="I64" s="351" t="s">
        <v>816</v>
      </c>
      <c r="J64" s="351" t="s">
        <v>816</v>
      </c>
      <c r="K64" s="351" t="s">
        <v>816</v>
      </c>
      <c r="L64" s="556" t="s">
        <v>292</v>
      </c>
      <c r="N64" s="486"/>
      <c r="O64" s="341"/>
    </row>
    <row r="65" spans="1:15" ht="11.25" customHeight="1" x14ac:dyDescent="0.2">
      <c r="A65" s="111" t="s">
        <v>196</v>
      </c>
      <c r="B65" s="349" t="s">
        <v>562</v>
      </c>
      <c r="C65" s="350" t="s">
        <v>563</v>
      </c>
      <c r="D65" s="351">
        <v>1.5999999999999999E-6</v>
      </c>
      <c r="E65" s="264">
        <v>800</v>
      </c>
      <c r="F65" s="555">
        <v>1.7548076923076921</v>
      </c>
      <c r="G65" s="351">
        <v>1.7548076923076921</v>
      </c>
      <c r="H65" s="351">
        <v>166.85714285714286</v>
      </c>
      <c r="I65" s="351">
        <v>7.665</v>
      </c>
      <c r="J65" s="351">
        <v>7.665</v>
      </c>
      <c r="K65" s="351">
        <v>700.80000000000007</v>
      </c>
      <c r="L65" s="556">
        <v>125000</v>
      </c>
      <c r="N65" s="486"/>
      <c r="O65" s="341"/>
    </row>
    <row r="66" spans="1:15" ht="11.25" customHeight="1" x14ac:dyDescent="0.2">
      <c r="A66" s="111" t="s">
        <v>197</v>
      </c>
      <c r="B66" s="349" t="s">
        <v>562</v>
      </c>
      <c r="C66" s="350" t="s">
        <v>563</v>
      </c>
      <c r="D66" s="351">
        <v>2.5999999999999998E-5</v>
      </c>
      <c r="E66" s="264">
        <v>7</v>
      </c>
      <c r="F66" s="555">
        <v>0.10798816568047337</v>
      </c>
      <c r="G66" s="351">
        <v>0.10798816568047337</v>
      </c>
      <c r="H66" s="351">
        <v>1.46</v>
      </c>
      <c r="I66" s="351">
        <v>0.47169230769230774</v>
      </c>
      <c r="J66" s="351">
        <v>0.47169230769230774</v>
      </c>
      <c r="K66" s="351">
        <v>6.1320000000000014</v>
      </c>
      <c r="L66" s="556">
        <v>2424</v>
      </c>
      <c r="N66" s="486"/>
      <c r="O66" s="341"/>
    </row>
    <row r="67" spans="1:15" ht="11.25" customHeight="1" x14ac:dyDescent="0.2">
      <c r="A67" s="111" t="s">
        <v>243</v>
      </c>
      <c r="B67" s="349" t="s">
        <v>562</v>
      </c>
      <c r="C67" s="350" t="s">
        <v>563</v>
      </c>
      <c r="D67" s="351" t="s">
        <v>816</v>
      </c>
      <c r="E67" s="264">
        <v>200</v>
      </c>
      <c r="F67" s="555">
        <v>41.714285714285715</v>
      </c>
      <c r="G67" s="351" t="s">
        <v>816</v>
      </c>
      <c r="H67" s="351">
        <v>41.714285714285715</v>
      </c>
      <c r="I67" s="351">
        <v>175.20000000000002</v>
      </c>
      <c r="J67" s="351" t="s">
        <v>816</v>
      </c>
      <c r="K67" s="351">
        <v>175.20000000000002</v>
      </c>
      <c r="L67" s="556">
        <v>2000000</v>
      </c>
      <c r="N67" s="486"/>
      <c r="O67" s="341"/>
    </row>
    <row r="68" spans="1:15" ht="11.25" customHeight="1" x14ac:dyDescent="0.2">
      <c r="A68" s="111" t="s">
        <v>244</v>
      </c>
      <c r="B68" s="349" t="s">
        <v>562</v>
      </c>
      <c r="C68" s="350" t="s">
        <v>563</v>
      </c>
      <c r="D68" s="351" t="s">
        <v>816</v>
      </c>
      <c r="E68" s="264">
        <v>8</v>
      </c>
      <c r="F68" s="555">
        <v>1.6685714285714286</v>
      </c>
      <c r="G68" s="351" t="s">
        <v>816</v>
      </c>
      <c r="H68" s="351">
        <v>1.6685714285714286</v>
      </c>
      <c r="I68" s="351">
        <v>7.0080000000000009</v>
      </c>
      <c r="J68" s="351" t="s">
        <v>816</v>
      </c>
      <c r="K68" s="351">
        <v>7.0080000000000009</v>
      </c>
      <c r="L68" s="556" t="s">
        <v>292</v>
      </c>
      <c r="N68" s="486"/>
      <c r="O68" s="341"/>
    </row>
    <row r="69" spans="1:15" ht="11.25" customHeight="1" x14ac:dyDescent="0.2">
      <c r="A69" s="111" t="s">
        <v>191</v>
      </c>
      <c r="B69" s="349" t="s">
        <v>562</v>
      </c>
      <c r="C69" s="350" t="s">
        <v>563</v>
      </c>
      <c r="D69" s="351" t="s">
        <v>816</v>
      </c>
      <c r="E69" s="264">
        <v>80</v>
      </c>
      <c r="F69" s="555">
        <v>16.685714285714287</v>
      </c>
      <c r="G69" s="351" t="s">
        <v>816</v>
      </c>
      <c r="H69" s="351">
        <v>16.685714285714287</v>
      </c>
      <c r="I69" s="351">
        <v>70.080000000000013</v>
      </c>
      <c r="J69" s="351" t="s">
        <v>816</v>
      </c>
      <c r="K69" s="351">
        <v>70.080000000000013</v>
      </c>
      <c r="L69" s="556">
        <v>67320</v>
      </c>
      <c r="N69" s="486"/>
      <c r="O69" s="341"/>
    </row>
    <row r="70" spans="1:15" ht="11.25" customHeight="1" x14ac:dyDescent="0.2">
      <c r="A70" s="111" t="s">
        <v>805</v>
      </c>
      <c r="B70" s="349" t="s">
        <v>564</v>
      </c>
      <c r="C70" s="350" t="s">
        <v>548</v>
      </c>
      <c r="D70" s="351" t="s">
        <v>816</v>
      </c>
      <c r="E70" s="264" t="s">
        <v>816</v>
      </c>
      <c r="F70" s="555" t="s">
        <v>816</v>
      </c>
      <c r="G70" s="351" t="s">
        <v>816</v>
      </c>
      <c r="H70" s="351" t="s">
        <v>816</v>
      </c>
      <c r="I70" s="351" t="s">
        <v>816</v>
      </c>
      <c r="J70" s="351" t="s">
        <v>816</v>
      </c>
      <c r="K70" s="351" t="s">
        <v>816</v>
      </c>
      <c r="L70" s="556">
        <v>1400</v>
      </c>
      <c r="N70" s="486"/>
      <c r="O70" s="341"/>
    </row>
    <row r="71" spans="1:15" ht="11.25" customHeight="1" x14ac:dyDescent="0.2">
      <c r="A71" s="111" t="s">
        <v>72</v>
      </c>
      <c r="B71" s="349" t="s">
        <v>564</v>
      </c>
      <c r="C71" s="350" t="s">
        <v>548</v>
      </c>
      <c r="D71" s="351" t="s">
        <v>816</v>
      </c>
      <c r="E71" s="264" t="s">
        <v>816</v>
      </c>
      <c r="F71" s="555" t="s">
        <v>816</v>
      </c>
      <c r="G71" s="351" t="s">
        <v>816</v>
      </c>
      <c r="H71" s="351" t="s">
        <v>816</v>
      </c>
      <c r="I71" s="351" t="s">
        <v>816</v>
      </c>
      <c r="J71" s="351" t="s">
        <v>816</v>
      </c>
      <c r="K71" s="351" t="s">
        <v>816</v>
      </c>
      <c r="L71" s="556" t="s">
        <v>292</v>
      </c>
      <c r="N71" s="486"/>
      <c r="O71" s="341"/>
    </row>
    <row r="72" spans="1:15" ht="11.25" customHeight="1" x14ac:dyDescent="0.2">
      <c r="A72" s="111" t="s">
        <v>806</v>
      </c>
      <c r="B72" s="349" t="s">
        <v>562</v>
      </c>
      <c r="C72" s="350" t="s">
        <v>563</v>
      </c>
      <c r="D72" s="351">
        <v>3.7000000000000002E-6</v>
      </c>
      <c r="E72" s="264">
        <v>4</v>
      </c>
      <c r="F72" s="555">
        <v>0.75883575883575871</v>
      </c>
      <c r="G72" s="351">
        <v>0.75883575883575871</v>
      </c>
      <c r="H72" s="351">
        <v>0.8342857142857143</v>
      </c>
      <c r="I72" s="351">
        <v>3.3145945945945945</v>
      </c>
      <c r="J72" s="351">
        <v>3.3145945945945945</v>
      </c>
      <c r="K72" s="351">
        <v>3.5040000000000004</v>
      </c>
      <c r="L72" s="556">
        <v>1190</v>
      </c>
      <c r="N72" s="486"/>
      <c r="O72" s="341"/>
    </row>
    <row r="73" spans="1:15" ht="11.25" customHeight="1" x14ac:dyDescent="0.2">
      <c r="A73" s="111" t="s">
        <v>245</v>
      </c>
      <c r="B73" s="349" t="s">
        <v>562</v>
      </c>
      <c r="C73" s="350" t="s">
        <v>563</v>
      </c>
      <c r="D73" s="351">
        <v>3.9999999999999998E-6</v>
      </c>
      <c r="E73" s="264">
        <v>20</v>
      </c>
      <c r="F73" s="555">
        <v>0.70192307692307676</v>
      </c>
      <c r="G73" s="351">
        <v>0.70192307692307676</v>
      </c>
      <c r="H73" s="351">
        <v>4.1714285714285717</v>
      </c>
      <c r="I73" s="351">
        <v>3.0660000000000003</v>
      </c>
      <c r="J73" s="351">
        <v>3.0660000000000003</v>
      </c>
      <c r="K73" s="351">
        <v>17.520000000000003</v>
      </c>
      <c r="L73" s="556">
        <v>4160</v>
      </c>
      <c r="N73" s="486"/>
      <c r="O73" s="341"/>
    </row>
    <row r="74" spans="1:15" ht="11.25" customHeight="1" x14ac:dyDescent="0.2">
      <c r="A74" s="111" t="s">
        <v>807</v>
      </c>
      <c r="B74" s="349" t="s">
        <v>564</v>
      </c>
      <c r="C74" s="350" t="s">
        <v>548</v>
      </c>
      <c r="D74" s="351" t="s">
        <v>816</v>
      </c>
      <c r="E74" s="264" t="s">
        <v>816</v>
      </c>
      <c r="F74" s="555" t="s">
        <v>816</v>
      </c>
      <c r="G74" s="351" t="s">
        <v>816</v>
      </c>
      <c r="H74" s="351" t="s">
        <v>816</v>
      </c>
      <c r="I74" s="351" t="s">
        <v>816</v>
      </c>
      <c r="J74" s="351" t="s">
        <v>816</v>
      </c>
      <c r="K74" s="351" t="s">
        <v>816</v>
      </c>
      <c r="L74" s="556" t="s">
        <v>292</v>
      </c>
      <c r="N74" s="486"/>
      <c r="O74" s="341"/>
    </row>
    <row r="75" spans="1:15" ht="11.25" customHeight="1" x14ac:dyDescent="0.2">
      <c r="A75" s="111" t="s">
        <v>808</v>
      </c>
      <c r="B75" s="349" t="s">
        <v>564</v>
      </c>
      <c r="C75" s="350" t="s">
        <v>548</v>
      </c>
      <c r="D75" s="351" t="s">
        <v>816</v>
      </c>
      <c r="E75" s="264" t="s">
        <v>816</v>
      </c>
      <c r="F75" s="555" t="s">
        <v>816</v>
      </c>
      <c r="G75" s="351" t="s">
        <v>816</v>
      </c>
      <c r="H75" s="351" t="s">
        <v>816</v>
      </c>
      <c r="I75" s="351" t="s">
        <v>816</v>
      </c>
      <c r="J75" s="351" t="s">
        <v>816</v>
      </c>
      <c r="K75" s="351" t="s">
        <v>816</v>
      </c>
      <c r="L75" s="556" t="s">
        <v>292</v>
      </c>
      <c r="N75" s="486"/>
      <c r="O75" s="341"/>
    </row>
    <row r="76" spans="1:15" ht="11.25" customHeight="1" x14ac:dyDescent="0.2">
      <c r="A76" s="111" t="s">
        <v>810</v>
      </c>
      <c r="B76" s="349" t="s">
        <v>564</v>
      </c>
      <c r="C76" s="350" t="s">
        <v>548</v>
      </c>
      <c r="D76" s="351" t="s">
        <v>816</v>
      </c>
      <c r="E76" s="264" t="s">
        <v>816</v>
      </c>
      <c r="F76" s="555" t="s">
        <v>816</v>
      </c>
      <c r="G76" s="351" t="s">
        <v>816</v>
      </c>
      <c r="H76" s="351" t="s">
        <v>816</v>
      </c>
      <c r="I76" s="351" t="s">
        <v>816</v>
      </c>
      <c r="J76" s="351" t="s">
        <v>816</v>
      </c>
      <c r="K76" s="351" t="s">
        <v>816</v>
      </c>
      <c r="L76" s="556">
        <v>1</v>
      </c>
      <c r="N76" s="486"/>
      <c r="O76" s="341"/>
    </row>
    <row r="77" spans="1:15" ht="11.25" customHeight="1" x14ac:dyDescent="0.2">
      <c r="A77" s="111" t="s">
        <v>809</v>
      </c>
      <c r="B77" s="349" t="s">
        <v>564</v>
      </c>
      <c r="C77" s="350" t="s">
        <v>548</v>
      </c>
      <c r="D77" s="351" t="s">
        <v>816</v>
      </c>
      <c r="E77" s="264" t="s">
        <v>816</v>
      </c>
      <c r="F77" s="555" t="s">
        <v>816</v>
      </c>
      <c r="G77" s="351" t="s">
        <v>816</v>
      </c>
      <c r="H77" s="351" t="s">
        <v>816</v>
      </c>
      <c r="I77" s="351" t="s">
        <v>816</v>
      </c>
      <c r="J77" s="351" t="s">
        <v>816</v>
      </c>
      <c r="K77" s="351" t="s">
        <v>816</v>
      </c>
      <c r="L77" s="556" t="s">
        <v>292</v>
      </c>
      <c r="N77" s="486"/>
      <c r="O77" s="341"/>
    </row>
    <row r="78" spans="1:15" ht="11.25" customHeight="1" x14ac:dyDescent="0.2">
      <c r="A78" s="134" t="s">
        <v>73</v>
      </c>
      <c r="B78" s="349" t="s">
        <v>564</v>
      </c>
      <c r="C78" s="350" t="s">
        <v>548</v>
      </c>
      <c r="D78" s="351" t="s">
        <v>816</v>
      </c>
      <c r="E78" s="264" t="s">
        <v>816</v>
      </c>
      <c r="F78" s="555" t="s">
        <v>816</v>
      </c>
      <c r="G78" s="351" t="s">
        <v>816</v>
      </c>
      <c r="H78" s="351" t="s">
        <v>816</v>
      </c>
      <c r="I78" s="351" t="s">
        <v>816</v>
      </c>
      <c r="J78" s="351" t="s">
        <v>816</v>
      </c>
      <c r="K78" s="351" t="s">
        <v>816</v>
      </c>
      <c r="L78" s="556" t="s">
        <v>292</v>
      </c>
      <c r="N78" s="486"/>
      <c r="O78" s="341"/>
    </row>
    <row r="79" spans="1:15" ht="11.25" customHeight="1" x14ac:dyDescent="0.2">
      <c r="A79" s="111" t="s">
        <v>246</v>
      </c>
      <c r="B79" s="349" t="s">
        <v>564</v>
      </c>
      <c r="C79" s="350" t="s">
        <v>548</v>
      </c>
      <c r="D79" s="351" t="s">
        <v>816</v>
      </c>
      <c r="E79" s="264" t="s">
        <v>816</v>
      </c>
      <c r="F79" s="555" t="s">
        <v>816</v>
      </c>
      <c r="G79" s="351" t="s">
        <v>816</v>
      </c>
      <c r="H79" s="351" t="s">
        <v>816</v>
      </c>
      <c r="I79" s="351" t="s">
        <v>816</v>
      </c>
      <c r="J79" s="351" t="s">
        <v>816</v>
      </c>
      <c r="K79" s="351" t="s">
        <v>816</v>
      </c>
      <c r="L79" s="556" t="s">
        <v>292</v>
      </c>
      <c r="N79" s="486"/>
      <c r="O79" s="341"/>
    </row>
    <row r="80" spans="1:15" ht="11.25" customHeight="1" x14ac:dyDescent="0.2">
      <c r="A80" s="134" t="s">
        <v>74</v>
      </c>
      <c r="B80" s="349" t="s">
        <v>564</v>
      </c>
      <c r="C80" s="350" t="s">
        <v>548</v>
      </c>
      <c r="D80" s="351" t="s">
        <v>816</v>
      </c>
      <c r="E80" s="264" t="s">
        <v>816</v>
      </c>
      <c r="F80" s="555" t="s">
        <v>816</v>
      </c>
      <c r="G80" s="351" t="s">
        <v>816</v>
      </c>
      <c r="H80" s="351" t="s">
        <v>816</v>
      </c>
      <c r="I80" s="351" t="s">
        <v>816</v>
      </c>
      <c r="J80" s="351" t="s">
        <v>816</v>
      </c>
      <c r="K80" s="351" t="s">
        <v>816</v>
      </c>
      <c r="L80" s="556" t="s">
        <v>292</v>
      </c>
      <c r="N80" s="486"/>
      <c r="O80" s="341"/>
    </row>
    <row r="81" spans="1:15" ht="11.25" customHeight="1" x14ac:dyDescent="0.2">
      <c r="A81" s="134" t="s">
        <v>75</v>
      </c>
      <c r="B81" s="349" t="s">
        <v>564</v>
      </c>
      <c r="C81" s="350" t="s">
        <v>548</v>
      </c>
      <c r="D81" s="351" t="s">
        <v>816</v>
      </c>
      <c r="E81" s="264" t="s">
        <v>816</v>
      </c>
      <c r="F81" s="555" t="s">
        <v>816</v>
      </c>
      <c r="G81" s="351" t="s">
        <v>816</v>
      </c>
      <c r="H81" s="351" t="s">
        <v>816</v>
      </c>
      <c r="I81" s="351" t="s">
        <v>816</v>
      </c>
      <c r="J81" s="351" t="s">
        <v>816</v>
      </c>
      <c r="K81" s="351" t="s">
        <v>816</v>
      </c>
      <c r="L81" s="556" t="s">
        <v>292</v>
      </c>
      <c r="N81" s="486"/>
      <c r="O81" s="341"/>
    </row>
    <row r="82" spans="1:15" ht="11.25" customHeight="1" x14ac:dyDescent="0.2">
      <c r="A82" s="111" t="s">
        <v>312</v>
      </c>
      <c r="B82" s="349" t="s">
        <v>562</v>
      </c>
      <c r="C82" s="350" t="s">
        <v>563</v>
      </c>
      <c r="D82" s="351">
        <v>5.0000000000000004E-6</v>
      </c>
      <c r="E82" s="264">
        <v>30</v>
      </c>
      <c r="F82" s="555">
        <v>0.56153846153846143</v>
      </c>
      <c r="G82" s="351">
        <v>0.56153846153846143</v>
      </c>
      <c r="H82" s="351">
        <v>6.2571428571428571</v>
      </c>
      <c r="I82" s="351">
        <v>2.4527999999999999</v>
      </c>
      <c r="J82" s="351">
        <v>2.4527999999999999</v>
      </c>
      <c r="K82" s="351">
        <v>26.280000000000005</v>
      </c>
      <c r="L82" s="556">
        <v>612000</v>
      </c>
      <c r="N82" s="486"/>
      <c r="O82" s="341"/>
    </row>
    <row r="83" spans="1:15" ht="11.25" customHeight="1" x14ac:dyDescent="0.2">
      <c r="A83" s="111" t="s">
        <v>506</v>
      </c>
      <c r="B83" s="349" t="s">
        <v>1024</v>
      </c>
      <c r="C83" s="350" t="s">
        <v>548</v>
      </c>
      <c r="D83" s="351">
        <v>38</v>
      </c>
      <c r="E83" s="264">
        <v>4.0000000000000003E-5</v>
      </c>
      <c r="F83" s="555">
        <v>7.3886639676113362E-6</v>
      </c>
      <c r="G83" s="351">
        <v>7.3886639676113362E-6</v>
      </c>
      <c r="H83" s="351">
        <v>4.1714285714285721E-5</v>
      </c>
      <c r="I83" s="351">
        <v>3.2273684210526324E-5</v>
      </c>
      <c r="J83" s="351">
        <v>3.2273684210526324E-5</v>
      </c>
      <c r="K83" s="351">
        <v>1.7520000000000003E-4</v>
      </c>
      <c r="L83" s="556" t="s">
        <v>292</v>
      </c>
      <c r="N83" s="486"/>
      <c r="O83" s="341"/>
    </row>
    <row r="84" spans="1:15" ht="11.25" customHeight="1" x14ac:dyDescent="0.2">
      <c r="A84" s="111" t="s">
        <v>76</v>
      </c>
      <c r="B84" s="349" t="s">
        <v>564</v>
      </c>
      <c r="C84" s="350" t="s">
        <v>548</v>
      </c>
      <c r="D84" s="351" t="s">
        <v>816</v>
      </c>
      <c r="E84" s="264" t="s">
        <v>816</v>
      </c>
      <c r="F84" s="555" t="s">
        <v>816</v>
      </c>
      <c r="G84" s="351" t="s">
        <v>816</v>
      </c>
      <c r="H84" s="351" t="s">
        <v>816</v>
      </c>
      <c r="I84" s="351" t="s">
        <v>816</v>
      </c>
      <c r="J84" s="351" t="s">
        <v>816</v>
      </c>
      <c r="K84" s="351" t="s">
        <v>816</v>
      </c>
      <c r="L84" s="556" t="s">
        <v>292</v>
      </c>
      <c r="N84" s="486"/>
      <c r="O84" s="341"/>
    </row>
    <row r="85" spans="1:15" ht="11.25" customHeight="1" x14ac:dyDescent="0.2">
      <c r="A85" s="111" t="s">
        <v>295</v>
      </c>
      <c r="B85" s="349" t="s">
        <v>1024</v>
      </c>
      <c r="C85" s="350" t="s">
        <v>548</v>
      </c>
      <c r="D85" s="351" t="s">
        <v>816</v>
      </c>
      <c r="E85" s="264" t="s">
        <v>816</v>
      </c>
      <c r="F85" s="555" t="s">
        <v>816</v>
      </c>
      <c r="G85" s="351" t="s">
        <v>816</v>
      </c>
      <c r="H85" s="351" t="s">
        <v>816</v>
      </c>
      <c r="I85" s="351" t="s">
        <v>816</v>
      </c>
      <c r="J85" s="351" t="s">
        <v>816</v>
      </c>
      <c r="K85" s="351" t="s">
        <v>816</v>
      </c>
      <c r="L85" s="556" t="s">
        <v>292</v>
      </c>
      <c r="N85" s="486"/>
      <c r="O85" s="341"/>
    </row>
    <row r="86" spans="1:15" ht="11.25" customHeight="1" x14ac:dyDescent="0.2">
      <c r="A86" s="111" t="s">
        <v>264</v>
      </c>
      <c r="B86" s="349" t="s">
        <v>564</v>
      </c>
      <c r="C86" s="350" t="s">
        <v>548</v>
      </c>
      <c r="D86" s="351" t="s">
        <v>816</v>
      </c>
      <c r="E86" s="264" t="s">
        <v>816</v>
      </c>
      <c r="F86" s="555" t="s">
        <v>816</v>
      </c>
      <c r="G86" s="351" t="s">
        <v>816</v>
      </c>
      <c r="H86" s="351" t="s">
        <v>816</v>
      </c>
      <c r="I86" s="351" t="s">
        <v>816</v>
      </c>
      <c r="J86" s="351" t="s">
        <v>816</v>
      </c>
      <c r="K86" s="351" t="s">
        <v>816</v>
      </c>
      <c r="L86" s="556" t="s">
        <v>292</v>
      </c>
      <c r="N86" s="486"/>
      <c r="O86" s="341"/>
    </row>
    <row r="87" spans="1:15" ht="11.25" customHeight="1" x14ac:dyDescent="0.2">
      <c r="A87" s="111" t="s">
        <v>27</v>
      </c>
      <c r="B87" s="349" t="s">
        <v>562</v>
      </c>
      <c r="C87" s="350" t="s">
        <v>563</v>
      </c>
      <c r="D87" s="351" t="s">
        <v>816</v>
      </c>
      <c r="E87" s="264" t="s">
        <v>816</v>
      </c>
      <c r="F87" s="555" t="s">
        <v>816</v>
      </c>
      <c r="G87" s="351" t="s">
        <v>816</v>
      </c>
      <c r="H87" s="351" t="s">
        <v>816</v>
      </c>
      <c r="I87" s="351" t="s">
        <v>816</v>
      </c>
      <c r="J87" s="351" t="s">
        <v>816</v>
      </c>
      <c r="K87" s="351" t="s">
        <v>816</v>
      </c>
      <c r="L87" s="556">
        <v>19200</v>
      </c>
      <c r="N87" s="486"/>
      <c r="O87" s="341"/>
    </row>
    <row r="88" spans="1:15" ht="11.25" customHeight="1" x14ac:dyDescent="0.2">
      <c r="A88" s="111" t="s">
        <v>265</v>
      </c>
      <c r="B88" s="349" t="s">
        <v>562</v>
      </c>
      <c r="C88" s="350" t="s">
        <v>563</v>
      </c>
      <c r="D88" s="351">
        <v>2.5000000000000002E-6</v>
      </c>
      <c r="E88" s="264">
        <v>1000</v>
      </c>
      <c r="F88" s="555">
        <v>11.230769230769232</v>
      </c>
      <c r="G88" s="351">
        <v>11.230769230769232</v>
      </c>
      <c r="H88" s="351">
        <v>208.57142857142858</v>
      </c>
      <c r="I88" s="351">
        <v>49.056000000000012</v>
      </c>
      <c r="J88" s="351">
        <v>49.056000000000012</v>
      </c>
      <c r="K88" s="351">
        <v>876.00000000000011</v>
      </c>
      <c r="L88" s="556">
        <v>2000</v>
      </c>
      <c r="N88" s="486"/>
      <c r="O88" s="341"/>
    </row>
    <row r="89" spans="1:15" ht="11.25" customHeight="1" x14ac:dyDescent="0.2">
      <c r="A89" s="111" t="s">
        <v>266</v>
      </c>
      <c r="B89" s="349" t="s">
        <v>564</v>
      </c>
      <c r="C89" s="350" t="s">
        <v>548</v>
      </c>
      <c r="D89" s="351" t="s">
        <v>816</v>
      </c>
      <c r="E89" s="264" t="s">
        <v>816</v>
      </c>
      <c r="F89" s="555" t="s">
        <v>816</v>
      </c>
      <c r="G89" s="351" t="s">
        <v>816</v>
      </c>
      <c r="H89" s="351" t="s">
        <v>816</v>
      </c>
      <c r="I89" s="351" t="s">
        <v>816</v>
      </c>
      <c r="J89" s="351" t="s">
        <v>816</v>
      </c>
      <c r="K89" s="351" t="s">
        <v>816</v>
      </c>
      <c r="L89" s="556" t="s">
        <v>292</v>
      </c>
      <c r="N89" s="486"/>
      <c r="O89" s="341"/>
    </row>
    <row r="90" spans="1:15" ht="11.25" customHeight="1" x14ac:dyDescent="0.2">
      <c r="A90" s="111" t="s">
        <v>267</v>
      </c>
      <c r="B90" s="349" t="s">
        <v>562</v>
      </c>
      <c r="C90" s="350" t="s">
        <v>548</v>
      </c>
      <c r="D90" s="351" t="s">
        <v>816</v>
      </c>
      <c r="E90" s="264">
        <v>160</v>
      </c>
      <c r="F90" s="555">
        <v>33.371428571428574</v>
      </c>
      <c r="G90" s="351" t="s">
        <v>816</v>
      </c>
      <c r="H90" s="351">
        <v>33.371428571428574</v>
      </c>
      <c r="I90" s="351">
        <v>140.16000000000003</v>
      </c>
      <c r="J90" s="351" t="s">
        <v>816</v>
      </c>
      <c r="K90" s="351">
        <v>140.16000000000003</v>
      </c>
      <c r="L90" s="556" t="s">
        <v>292</v>
      </c>
      <c r="N90" s="486"/>
      <c r="O90" s="341"/>
    </row>
    <row r="91" spans="1:15" ht="11.25" customHeight="1" x14ac:dyDescent="0.2">
      <c r="A91" s="111" t="s">
        <v>77</v>
      </c>
      <c r="B91" s="349" t="s">
        <v>564</v>
      </c>
      <c r="C91" s="350" t="s">
        <v>548</v>
      </c>
      <c r="D91" s="351" t="s">
        <v>816</v>
      </c>
      <c r="E91" s="264" t="s">
        <v>816</v>
      </c>
      <c r="F91" s="555" t="s">
        <v>816</v>
      </c>
      <c r="G91" s="351" t="s">
        <v>816</v>
      </c>
      <c r="H91" s="351" t="s">
        <v>816</v>
      </c>
      <c r="I91" s="351" t="s">
        <v>816</v>
      </c>
      <c r="J91" s="351" t="s">
        <v>816</v>
      </c>
      <c r="K91" s="351" t="s">
        <v>816</v>
      </c>
      <c r="L91" s="556" t="s">
        <v>292</v>
      </c>
      <c r="N91" s="486"/>
      <c r="O91" s="341"/>
    </row>
    <row r="92" spans="1:15" ht="11.25" customHeight="1" x14ac:dyDescent="0.2">
      <c r="A92" s="111" t="s">
        <v>268</v>
      </c>
      <c r="B92" s="349" t="s">
        <v>1024</v>
      </c>
      <c r="C92" s="350" t="s">
        <v>548</v>
      </c>
      <c r="D92" s="351">
        <v>1.2999999999999999E-3</v>
      </c>
      <c r="E92" s="264" t="s">
        <v>816</v>
      </c>
      <c r="F92" s="555">
        <v>2.1597633136094679E-2</v>
      </c>
      <c r="G92" s="351">
        <v>2.1597633136094679E-2</v>
      </c>
      <c r="H92" s="351" t="s">
        <v>816</v>
      </c>
      <c r="I92" s="351">
        <v>9.4338461538461593E-2</v>
      </c>
      <c r="J92" s="351">
        <v>9.4338461538461593E-2</v>
      </c>
      <c r="K92" s="351" t="s">
        <v>816</v>
      </c>
      <c r="L92" s="556">
        <v>300</v>
      </c>
      <c r="N92" s="486"/>
      <c r="O92" s="341"/>
    </row>
    <row r="93" spans="1:15" ht="11.25" customHeight="1" x14ac:dyDescent="0.2">
      <c r="A93" s="111" t="s">
        <v>269</v>
      </c>
      <c r="B93" s="349" t="s">
        <v>1024</v>
      </c>
      <c r="C93" s="350" t="s">
        <v>548</v>
      </c>
      <c r="D93" s="351">
        <v>2.5999999999999999E-3</v>
      </c>
      <c r="E93" s="264" t="s">
        <v>816</v>
      </c>
      <c r="F93" s="555">
        <v>1.0798816568047339E-2</v>
      </c>
      <c r="G93" s="351">
        <v>1.0798816568047339E-2</v>
      </c>
      <c r="H93" s="351" t="s">
        <v>816</v>
      </c>
      <c r="I93" s="351">
        <v>4.7169230769230797E-2</v>
      </c>
      <c r="J93" s="351">
        <v>4.7169230769230797E-2</v>
      </c>
      <c r="K93" s="351" t="s">
        <v>816</v>
      </c>
      <c r="L93" s="556">
        <v>300</v>
      </c>
      <c r="N93" s="486"/>
      <c r="O93" s="341"/>
    </row>
    <row r="94" spans="1:15" ht="11.25" customHeight="1" x14ac:dyDescent="0.2">
      <c r="A94" s="111" t="s">
        <v>296</v>
      </c>
      <c r="B94" s="349" t="s">
        <v>1024</v>
      </c>
      <c r="C94" s="350" t="s">
        <v>548</v>
      </c>
      <c r="D94" s="351">
        <v>4.6000000000000001E-4</v>
      </c>
      <c r="E94" s="264" t="s">
        <v>816</v>
      </c>
      <c r="F94" s="555">
        <v>6.1036789297658853E-3</v>
      </c>
      <c r="G94" s="351">
        <v>6.1036789297658853E-3</v>
      </c>
      <c r="H94" s="351" t="s">
        <v>816</v>
      </c>
      <c r="I94" s="351">
        <v>2.666086956521739E-2</v>
      </c>
      <c r="J94" s="351">
        <v>2.666086956521739E-2</v>
      </c>
      <c r="K94" s="351" t="s">
        <v>816</v>
      </c>
      <c r="L94" s="556" t="s">
        <v>292</v>
      </c>
      <c r="N94" s="486"/>
      <c r="O94" s="341"/>
    </row>
    <row r="95" spans="1:15" ht="11.25" customHeight="1" x14ac:dyDescent="0.2">
      <c r="A95" s="111" t="s">
        <v>270</v>
      </c>
      <c r="B95" s="349" t="s">
        <v>1024</v>
      </c>
      <c r="C95" s="350" t="s">
        <v>548</v>
      </c>
      <c r="D95" s="351">
        <v>2.1999999999999999E-5</v>
      </c>
      <c r="E95" s="264" t="s">
        <v>816</v>
      </c>
      <c r="F95" s="555">
        <v>0.1276223776223776</v>
      </c>
      <c r="G95" s="351">
        <v>0.1276223776223776</v>
      </c>
      <c r="H95" s="351" t="s">
        <v>816</v>
      </c>
      <c r="I95" s="351">
        <v>0.55745454545454554</v>
      </c>
      <c r="J95" s="351">
        <v>0.55745454545454554</v>
      </c>
      <c r="K95" s="351" t="s">
        <v>816</v>
      </c>
      <c r="L95" s="556">
        <v>12000</v>
      </c>
      <c r="N95" s="486"/>
      <c r="O95" s="341"/>
    </row>
    <row r="96" spans="1:15" ht="11.25" customHeight="1" x14ac:dyDescent="0.2">
      <c r="A96" s="111" t="s">
        <v>289</v>
      </c>
      <c r="B96" s="349" t="s">
        <v>564</v>
      </c>
      <c r="C96" s="350" t="s">
        <v>548</v>
      </c>
      <c r="D96" s="351" t="s">
        <v>816</v>
      </c>
      <c r="E96" s="264" t="s">
        <v>816</v>
      </c>
      <c r="F96" s="555" t="s">
        <v>816</v>
      </c>
      <c r="G96" s="351" t="s">
        <v>816</v>
      </c>
      <c r="H96" s="351" t="s">
        <v>816</v>
      </c>
      <c r="I96" s="351" t="s">
        <v>816</v>
      </c>
      <c r="J96" s="351" t="s">
        <v>816</v>
      </c>
      <c r="K96" s="351" t="s">
        <v>816</v>
      </c>
      <c r="L96" s="556" t="s">
        <v>292</v>
      </c>
      <c r="N96" s="486"/>
      <c r="O96" s="341"/>
    </row>
    <row r="97" spans="1:15" ht="11.25" customHeight="1" x14ac:dyDescent="0.2">
      <c r="A97" s="111" t="s">
        <v>271</v>
      </c>
      <c r="B97" s="349" t="s">
        <v>1024</v>
      </c>
      <c r="C97" s="350" t="s">
        <v>548</v>
      </c>
      <c r="D97" s="351">
        <v>1.1E-5</v>
      </c>
      <c r="E97" s="264">
        <v>30</v>
      </c>
      <c r="F97" s="555">
        <v>0.25524475524475521</v>
      </c>
      <c r="G97" s="351">
        <v>0.25524475524475521</v>
      </c>
      <c r="H97" s="351">
        <v>6.2571428571428571</v>
      </c>
      <c r="I97" s="351">
        <v>1.1149090909090911</v>
      </c>
      <c r="J97" s="351">
        <v>1.1149090909090911</v>
      </c>
      <c r="K97" s="351">
        <v>26.280000000000005</v>
      </c>
      <c r="L97" s="556" t="s">
        <v>292</v>
      </c>
      <c r="N97" s="486"/>
      <c r="O97" s="341"/>
    </row>
    <row r="98" spans="1:15" ht="11.25" customHeight="1" x14ac:dyDescent="0.2">
      <c r="A98" s="111" t="s">
        <v>78</v>
      </c>
      <c r="B98" s="349" t="s">
        <v>564</v>
      </c>
      <c r="C98" s="350" t="s">
        <v>548</v>
      </c>
      <c r="D98" s="351" t="s">
        <v>816</v>
      </c>
      <c r="E98" s="264" t="s">
        <v>816</v>
      </c>
      <c r="F98" s="555" t="s">
        <v>816</v>
      </c>
      <c r="G98" s="351" t="s">
        <v>816</v>
      </c>
      <c r="H98" s="351" t="s">
        <v>816</v>
      </c>
      <c r="I98" s="351" t="s">
        <v>816</v>
      </c>
      <c r="J98" s="351" t="s">
        <v>816</v>
      </c>
      <c r="K98" s="351" t="s">
        <v>816</v>
      </c>
      <c r="L98" s="556" t="s">
        <v>292</v>
      </c>
      <c r="N98" s="486"/>
      <c r="O98" s="341"/>
    </row>
    <row r="99" spans="1:15" ht="11.25" customHeight="1" x14ac:dyDescent="0.2">
      <c r="A99" s="111" t="s">
        <v>272</v>
      </c>
      <c r="B99" s="349" t="s">
        <v>564</v>
      </c>
      <c r="C99" s="350" t="s">
        <v>548</v>
      </c>
      <c r="D99" s="351" t="s">
        <v>816</v>
      </c>
      <c r="E99" s="264" t="s">
        <v>816</v>
      </c>
      <c r="F99" s="555" t="s">
        <v>816</v>
      </c>
      <c r="G99" s="351" t="s">
        <v>816</v>
      </c>
      <c r="H99" s="351" t="s">
        <v>816</v>
      </c>
      <c r="I99" s="351" t="s">
        <v>816</v>
      </c>
      <c r="J99" s="351" t="s">
        <v>816</v>
      </c>
      <c r="K99" s="351" t="s">
        <v>816</v>
      </c>
      <c r="L99" s="556" t="s">
        <v>292</v>
      </c>
      <c r="N99" s="486"/>
      <c r="O99" s="341"/>
    </row>
    <row r="100" spans="1:15" ht="11.25" customHeight="1" x14ac:dyDescent="0.2">
      <c r="A100" s="111" t="s">
        <v>79</v>
      </c>
      <c r="B100" s="349" t="s">
        <v>564</v>
      </c>
      <c r="C100" s="350" t="s">
        <v>563</v>
      </c>
      <c r="D100" s="351" t="s">
        <v>816</v>
      </c>
      <c r="E100" s="264" t="s">
        <v>816</v>
      </c>
      <c r="F100" s="555" t="s">
        <v>816</v>
      </c>
      <c r="G100" s="351" t="s">
        <v>816</v>
      </c>
      <c r="H100" s="351" t="s">
        <v>816</v>
      </c>
      <c r="I100" s="351" t="s">
        <v>816</v>
      </c>
      <c r="J100" s="351" t="s">
        <v>816</v>
      </c>
      <c r="K100" s="351" t="s">
        <v>816</v>
      </c>
      <c r="L100" s="556" t="s">
        <v>292</v>
      </c>
      <c r="N100" s="486"/>
      <c r="O100" s="341"/>
    </row>
    <row r="101" spans="1:15" ht="11.25" customHeight="1" x14ac:dyDescent="0.2">
      <c r="A101" s="111" t="s">
        <v>273</v>
      </c>
      <c r="B101" s="349" t="s">
        <v>564</v>
      </c>
      <c r="C101" s="350" t="s">
        <v>548</v>
      </c>
      <c r="D101" s="351" t="s">
        <v>816</v>
      </c>
      <c r="E101" s="264" t="s">
        <v>816</v>
      </c>
      <c r="F101" s="555" t="s">
        <v>816</v>
      </c>
      <c r="G101" s="351" t="s">
        <v>816</v>
      </c>
      <c r="H101" s="351" t="s">
        <v>816</v>
      </c>
      <c r="I101" s="351" t="s">
        <v>816</v>
      </c>
      <c r="J101" s="351" t="s">
        <v>816</v>
      </c>
      <c r="K101" s="351" t="s">
        <v>816</v>
      </c>
      <c r="L101" s="556" t="s">
        <v>292</v>
      </c>
      <c r="N101" s="486"/>
      <c r="O101" s="341"/>
    </row>
    <row r="102" spans="1:15" ht="11.25" customHeight="1" x14ac:dyDescent="0.2">
      <c r="A102" s="111" t="s">
        <v>274</v>
      </c>
      <c r="B102" s="349" t="s">
        <v>564</v>
      </c>
      <c r="C102" s="350" t="s">
        <v>548</v>
      </c>
      <c r="D102" s="351" t="s">
        <v>816</v>
      </c>
      <c r="E102" s="264" t="s">
        <v>816</v>
      </c>
      <c r="F102" s="555" t="s">
        <v>816</v>
      </c>
      <c r="G102" s="351" t="s">
        <v>816</v>
      </c>
      <c r="H102" s="351" t="s">
        <v>816</v>
      </c>
      <c r="I102" s="351" t="s">
        <v>816</v>
      </c>
      <c r="J102" s="351" t="s">
        <v>816</v>
      </c>
      <c r="K102" s="351" t="s">
        <v>816</v>
      </c>
      <c r="L102" s="556" t="s">
        <v>292</v>
      </c>
      <c r="N102" s="486"/>
      <c r="O102" s="341"/>
    </row>
    <row r="103" spans="1:15" ht="11.25" customHeight="1" x14ac:dyDescent="0.2">
      <c r="A103" s="111" t="s">
        <v>275</v>
      </c>
      <c r="B103" s="349" t="s">
        <v>564</v>
      </c>
      <c r="C103" s="350" t="s">
        <v>548</v>
      </c>
      <c r="D103" s="351" t="s">
        <v>816</v>
      </c>
      <c r="E103" s="264" t="s">
        <v>816</v>
      </c>
      <c r="F103" s="555" t="s">
        <v>816</v>
      </c>
      <c r="G103" s="351" t="s">
        <v>816</v>
      </c>
      <c r="H103" s="351" t="s">
        <v>816</v>
      </c>
      <c r="I103" s="351" t="s">
        <v>816</v>
      </c>
      <c r="J103" s="351" t="s">
        <v>816</v>
      </c>
      <c r="K103" s="351" t="s">
        <v>816</v>
      </c>
      <c r="L103" s="556" t="s">
        <v>292</v>
      </c>
      <c r="N103" s="486"/>
      <c r="O103" s="341"/>
    </row>
    <row r="104" spans="1:15" ht="11.25" customHeight="1" x14ac:dyDescent="0.2">
      <c r="A104" s="111" t="s">
        <v>277</v>
      </c>
      <c r="B104" s="349" t="s">
        <v>562</v>
      </c>
      <c r="C104" s="350" t="s">
        <v>563</v>
      </c>
      <c r="D104" s="351" t="s">
        <v>816</v>
      </c>
      <c r="E104" s="264">
        <v>5000</v>
      </c>
      <c r="F104" s="555">
        <v>1042.8571428571429</v>
      </c>
      <c r="G104" s="351" t="s">
        <v>816</v>
      </c>
      <c r="H104" s="351">
        <v>1042.8571428571429</v>
      </c>
      <c r="I104" s="351">
        <v>4380</v>
      </c>
      <c r="J104" s="351" t="s">
        <v>816</v>
      </c>
      <c r="K104" s="351">
        <v>4380</v>
      </c>
      <c r="L104" s="556">
        <v>32000</v>
      </c>
      <c r="N104" s="486"/>
      <c r="O104" s="341"/>
    </row>
    <row r="105" spans="1:15" ht="11.25" customHeight="1" x14ac:dyDescent="0.2">
      <c r="A105" s="111" t="s">
        <v>278</v>
      </c>
      <c r="B105" s="349" t="s">
        <v>562</v>
      </c>
      <c r="C105" s="350" t="s">
        <v>563</v>
      </c>
      <c r="D105" s="351" t="s">
        <v>816</v>
      </c>
      <c r="E105" s="264">
        <v>3000</v>
      </c>
      <c r="F105" s="555">
        <v>625.71428571428567</v>
      </c>
      <c r="G105" s="351" t="s">
        <v>816</v>
      </c>
      <c r="H105" s="351">
        <v>625.71428571428567</v>
      </c>
      <c r="I105" s="351">
        <v>2628.0000000000005</v>
      </c>
      <c r="J105" s="351" t="s">
        <v>816</v>
      </c>
      <c r="K105" s="351">
        <v>2628.0000000000005</v>
      </c>
      <c r="L105" s="556">
        <v>420</v>
      </c>
      <c r="N105" s="486"/>
      <c r="O105" s="341"/>
    </row>
    <row r="106" spans="1:15" ht="11.25" customHeight="1" x14ac:dyDescent="0.2">
      <c r="A106" s="111" t="s">
        <v>279</v>
      </c>
      <c r="B106" s="349" t="s">
        <v>564</v>
      </c>
      <c r="C106" s="350" t="s">
        <v>548</v>
      </c>
      <c r="D106" s="351" t="s">
        <v>816</v>
      </c>
      <c r="E106" s="264" t="s">
        <v>816</v>
      </c>
      <c r="F106" s="555" t="s">
        <v>816</v>
      </c>
      <c r="G106" s="351" t="s">
        <v>816</v>
      </c>
      <c r="H106" s="351" t="s">
        <v>816</v>
      </c>
      <c r="I106" s="351" t="s">
        <v>816</v>
      </c>
      <c r="J106" s="351" t="s">
        <v>816</v>
      </c>
      <c r="K106" s="351" t="s">
        <v>816</v>
      </c>
      <c r="L106" s="556" t="s">
        <v>292</v>
      </c>
      <c r="N106" s="486"/>
      <c r="O106" s="341"/>
    </row>
    <row r="107" spans="1:15" ht="11.25" customHeight="1" x14ac:dyDescent="0.2">
      <c r="A107" s="111" t="s">
        <v>280</v>
      </c>
      <c r="B107" s="349" t="s">
        <v>562</v>
      </c>
      <c r="C107" s="350" t="s">
        <v>563</v>
      </c>
      <c r="D107" s="351">
        <v>2.6E-7</v>
      </c>
      <c r="E107" s="264">
        <v>3000</v>
      </c>
      <c r="F107" s="555">
        <v>10.798816568047336</v>
      </c>
      <c r="G107" s="351">
        <v>10.798816568047336</v>
      </c>
      <c r="H107" s="351">
        <v>625.71428571428567</v>
      </c>
      <c r="I107" s="351">
        <v>47.169230769230772</v>
      </c>
      <c r="J107" s="351">
        <v>47.169230769230772</v>
      </c>
      <c r="K107" s="351">
        <v>2628.0000000000005</v>
      </c>
      <c r="L107" s="556">
        <v>530</v>
      </c>
      <c r="N107" s="486"/>
      <c r="O107" s="341"/>
    </row>
    <row r="108" spans="1:15" ht="11.25" customHeight="1" x14ac:dyDescent="0.2">
      <c r="A108" s="111" t="s">
        <v>276</v>
      </c>
      <c r="B108" s="349" t="s">
        <v>562</v>
      </c>
      <c r="C108" s="350" t="s">
        <v>563</v>
      </c>
      <c r="D108" s="351">
        <v>1E-8</v>
      </c>
      <c r="E108" s="264">
        <v>600</v>
      </c>
      <c r="F108" s="555">
        <v>101.38888888888887</v>
      </c>
      <c r="G108" s="351">
        <v>101.38888888888887</v>
      </c>
      <c r="H108" s="351">
        <v>125.14285714285714</v>
      </c>
      <c r="I108" s="351">
        <v>525.6</v>
      </c>
      <c r="J108" s="351">
        <v>1226.4000000000001</v>
      </c>
      <c r="K108" s="351">
        <v>525.6</v>
      </c>
      <c r="L108" s="556">
        <v>560000</v>
      </c>
      <c r="N108" s="486"/>
      <c r="O108" s="341"/>
    </row>
    <row r="109" spans="1:15" ht="11.25" customHeight="1" x14ac:dyDescent="0.2">
      <c r="A109" s="111" t="s">
        <v>502</v>
      </c>
      <c r="B109" s="349" t="s">
        <v>562</v>
      </c>
      <c r="C109" s="350" t="s">
        <v>548</v>
      </c>
      <c r="D109" s="351" t="s">
        <v>816</v>
      </c>
      <c r="E109" s="264">
        <v>280</v>
      </c>
      <c r="F109" s="555">
        <v>58.4</v>
      </c>
      <c r="G109" s="351" t="s">
        <v>816</v>
      </c>
      <c r="H109" s="351">
        <v>58.4</v>
      </c>
      <c r="I109" s="351">
        <v>245.28000000000006</v>
      </c>
      <c r="J109" s="351" t="s">
        <v>816</v>
      </c>
      <c r="K109" s="351">
        <v>245.28000000000006</v>
      </c>
      <c r="L109" s="556">
        <v>68</v>
      </c>
      <c r="N109" s="486"/>
      <c r="O109" s="341"/>
    </row>
    <row r="110" spans="1:15" ht="11.25" customHeight="1" x14ac:dyDescent="0.2">
      <c r="A110" s="111" t="s">
        <v>503</v>
      </c>
      <c r="B110" s="349" t="s">
        <v>562</v>
      </c>
      <c r="C110" s="350" t="s">
        <v>548</v>
      </c>
      <c r="D110" s="351" t="s">
        <v>816</v>
      </c>
      <c r="E110" s="264">
        <v>16</v>
      </c>
      <c r="F110" s="555">
        <v>3.3371428571428572</v>
      </c>
      <c r="G110" s="351" t="s">
        <v>816</v>
      </c>
      <c r="H110" s="351">
        <v>3.3371428571428572</v>
      </c>
      <c r="I110" s="351">
        <v>14.016000000000002</v>
      </c>
      <c r="J110" s="351" t="s">
        <v>816</v>
      </c>
      <c r="K110" s="351">
        <v>14.016000000000002</v>
      </c>
      <c r="L110" s="556">
        <v>68</v>
      </c>
      <c r="N110" s="486"/>
      <c r="O110" s="341"/>
    </row>
    <row r="111" spans="1:15" ht="11.25" customHeight="1" x14ac:dyDescent="0.2">
      <c r="A111" s="111" t="s">
        <v>409</v>
      </c>
      <c r="B111" s="349" t="s">
        <v>564</v>
      </c>
      <c r="C111" s="350" t="s">
        <v>548</v>
      </c>
      <c r="D111" s="351" t="s">
        <v>816</v>
      </c>
      <c r="E111" s="264" t="s">
        <v>816</v>
      </c>
      <c r="F111" s="555" t="s">
        <v>816</v>
      </c>
      <c r="G111" s="351" t="s">
        <v>816</v>
      </c>
      <c r="H111" s="351" t="s">
        <v>816</v>
      </c>
      <c r="I111" s="351" t="s">
        <v>816</v>
      </c>
      <c r="J111" s="351" t="s">
        <v>816</v>
      </c>
      <c r="K111" s="351" t="s">
        <v>816</v>
      </c>
      <c r="L111" s="556" t="s">
        <v>292</v>
      </c>
      <c r="N111" s="486"/>
      <c r="O111" s="341"/>
    </row>
    <row r="112" spans="1:15" ht="11.25" customHeight="1" x14ac:dyDescent="0.2">
      <c r="A112" s="111" t="s">
        <v>410</v>
      </c>
      <c r="B112" s="349" t="s">
        <v>562</v>
      </c>
      <c r="C112" s="350" t="s">
        <v>548</v>
      </c>
      <c r="D112" s="351">
        <v>3.4E-5</v>
      </c>
      <c r="E112" s="264">
        <v>3</v>
      </c>
      <c r="F112" s="555">
        <v>0.62571428571428567</v>
      </c>
      <c r="G112" s="351">
        <v>0.82579185520362008</v>
      </c>
      <c r="H112" s="351">
        <v>0.62571428571428567</v>
      </c>
      <c r="I112" s="351">
        <v>2.6280000000000006</v>
      </c>
      <c r="J112" s="351">
        <v>3.6070588235294134</v>
      </c>
      <c r="K112" s="351">
        <v>2.6280000000000006</v>
      </c>
      <c r="L112" s="556">
        <v>440</v>
      </c>
      <c r="N112" s="486"/>
      <c r="O112" s="341"/>
    </row>
    <row r="113" spans="1:15" ht="11.25" customHeight="1" x14ac:dyDescent="0.2">
      <c r="A113" s="111" t="s">
        <v>703</v>
      </c>
      <c r="B113" s="349" t="s">
        <v>564</v>
      </c>
      <c r="C113" s="350" t="s">
        <v>548</v>
      </c>
      <c r="D113" s="351" t="s">
        <v>816</v>
      </c>
      <c r="E113" s="264" t="s">
        <v>816</v>
      </c>
      <c r="F113" s="555" t="s">
        <v>816</v>
      </c>
      <c r="G113" s="351" t="s">
        <v>816</v>
      </c>
      <c r="H113" s="351" t="s">
        <v>816</v>
      </c>
      <c r="I113" s="351" t="s">
        <v>816</v>
      </c>
      <c r="J113" s="351" t="s">
        <v>816</v>
      </c>
      <c r="K113" s="351" t="s">
        <v>816</v>
      </c>
      <c r="L113" s="556" t="s">
        <v>292</v>
      </c>
      <c r="N113" s="486"/>
      <c r="O113" s="341"/>
    </row>
    <row r="114" spans="1:15" ht="11.25" customHeight="1" x14ac:dyDescent="0.2">
      <c r="A114" s="134" t="s">
        <v>80</v>
      </c>
      <c r="B114" s="349" t="s">
        <v>562</v>
      </c>
      <c r="C114" s="350" t="s">
        <v>563</v>
      </c>
      <c r="D114" s="351">
        <v>4.0000000000000003E-5</v>
      </c>
      <c r="E114" s="264">
        <v>9</v>
      </c>
      <c r="F114" s="555">
        <v>7.0192307692307679E-2</v>
      </c>
      <c r="G114" s="351">
        <v>7.0192307692307679E-2</v>
      </c>
      <c r="H114" s="351">
        <v>1.8771428571428572</v>
      </c>
      <c r="I114" s="351">
        <v>0.30659999999999998</v>
      </c>
      <c r="J114" s="351">
        <v>0.30659999999999998</v>
      </c>
      <c r="K114" s="351">
        <v>7.8840000000000012</v>
      </c>
      <c r="L114" s="556" t="s">
        <v>292</v>
      </c>
      <c r="N114" s="486"/>
      <c r="O114" s="341"/>
    </row>
    <row r="115" spans="1:15" ht="11.25" customHeight="1" x14ac:dyDescent="0.2">
      <c r="A115" s="134" t="s">
        <v>81</v>
      </c>
      <c r="B115" s="349" t="s">
        <v>564</v>
      </c>
      <c r="C115" s="350" t="s">
        <v>563</v>
      </c>
      <c r="D115" s="351" t="s">
        <v>816</v>
      </c>
      <c r="E115" s="264" t="s">
        <v>816</v>
      </c>
      <c r="F115" s="555" t="s">
        <v>816</v>
      </c>
      <c r="G115" s="351" t="s">
        <v>816</v>
      </c>
      <c r="H115" s="351" t="s">
        <v>816</v>
      </c>
      <c r="I115" s="351" t="s">
        <v>816</v>
      </c>
      <c r="J115" s="351" t="s">
        <v>816</v>
      </c>
      <c r="K115" s="351" t="s">
        <v>816</v>
      </c>
      <c r="L115" s="556" t="s">
        <v>292</v>
      </c>
      <c r="N115" s="486"/>
      <c r="O115" s="341"/>
    </row>
    <row r="116" spans="1:15" ht="11.25" customHeight="1" x14ac:dyDescent="0.2">
      <c r="A116" s="134" t="s">
        <v>82</v>
      </c>
      <c r="B116" s="349" t="s">
        <v>562</v>
      </c>
      <c r="C116" s="350" t="s">
        <v>548</v>
      </c>
      <c r="D116" s="351" t="s">
        <v>816</v>
      </c>
      <c r="E116" s="264">
        <v>3.6</v>
      </c>
      <c r="F116" s="555">
        <v>0.75085714285714289</v>
      </c>
      <c r="G116" s="351" t="s">
        <v>816</v>
      </c>
      <c r="H116" s="351">
        <v>0.75085714285714289</v>
      </c>
      <c r="I116" s="351">
        <v>3.1536</v>
      </c>
      <c r="J116" s="351" t="s">
        <v>816</v>
      </c>
      <c r="K116" s="351">
        <v>3.1536</v>
      </c>
      <c r="L116" s="556" t="s">
        <v>292</v>
      </c>
      <c r="N116" s="486"/>
      <c r="O116" s="341"/>
    </row>
    <row r="117" spans="1:15" ht="11.25" customHeight="1" x14ac:dyDescent="0.2">
      <c r="A117" s="134" t="s">
        <v>83</v>
      </c>
      <c r="B117" s="349" t="s">
        <v>564</v>
      </c>
      <c r="C117" s="350" t="s">
        <v>548</v>
      </c>
      <c r="D117" s="351" t="s">
        <v>816</v>
      </c>
      <c r="E117" s="264" t="s">
        <v>816</v>
      </c>
      <c r="F117" s="555" t="s">
        <v>816</v>
      </c>
      <c r="G117" s="351" t="s">
        <v>816</v>
      </c>
      <c r="H117" s="351" t="s">
        <v>816</v>
      </c>
      <c r="I117" s="351" t="s">
        <v>816</v>
      </c>
      <c r="J117" s="351" t="s">
        <v>816</v>
      </c>
      <c r="K117" s="351" t="s">
        <v>816</v>
      </c>
      <c r="L117" s="556" t="s">
        <v>292</v>
      </c>
      <c r="N117" s="486"/>
      <c r="O117" s="341"/>
    </row>
    <row r="118" spans="1:15" ht="11.25" customHeight="1" x14ac:dyDescent="0.2">
      <c r="A118" s="134" t="s">
        <v>84</v>
      </c>
      <c r="B118" s="349" t="s">
        <v>564</v>
      </c>
      <c r="C118" s="350" t="s">
        <v>548</v>
      </c>
      <c r="D118" s="351" t="s">
        <v>816</v>
      </c>
      <c r="E118" s="264" t="s">
        <v>816</v>
      </c>
      <c r="F118" s="555" t="s">
        <v>816</v>
      </c>
      <c r="G118" s="351" t="s">
        <v>816</v>
      </c>
      <c r="H118" s="351" t="s">
        <v>816</v>
      </c>
      <c r="I118" s="351" t="s">
        <v>816</v>
      </c>
      <c r="J118" s="351" t="s">
        <v>816</v>
      </c>
      <c r="K118" s="351" t="s">
        <v>816</v>
      </c>
      <c r="L118" s="556" t="s">
        <v>292</v>
      </c>
      <c r="N118" s="486"/>
      <c r="O118" s="341"/>
    </row>
    <row r="119" spans="1:15" ht="11.25" customHeight="1" x14ac:dyDescent="0.2">
      <c r="A119" s="111" t="s">
        <v>411</v>
      </c>
      <c r="B119" s="349" t="s">
        <v>564</v>
      </c>
      <c r="C119" s="350" t="s">
        <v>548</v>
      </c>
      <c r="D119" s="351" t="s">
        <v>816</v>
      </c>
      <c r="E119" s="264" t="s">
        <v>816</v>
      </c>
      <c r="F119" s="555" t="s">
        <v>816</v>
      </c>
      <c r="G119" s="351" t="s">
        <v>816</v>
      </c>
      <c r="H119" s="351" t="s">
        <v>816</v>
      </c>
      <c r="I119" s="351" t="s">
        <v>816</v>
      </c>
      <c r="J119" s="351" t="s">
        <v>816</v>
      </c>
      <c r="K119" s="351" t="s">
        <v>816</v>
      </c>
      <c r="L119" s="556" t="s">
        <v>292</v>
      </c>
      <c r="N119" s="486"/>
      <c r="O119" s="341"/>
    </row>
    <row r="120" spans="1:15" ht="11.25" customHeight="1" x14ac:dyDescent="0.2">
      <c r="A120" s="134" t="s">
        <v>85</v>
      </c>
      <c r="B120" s="349" t="s">
        <v>564</v>
      </c>
      <c r="C120" s="350" t="s">
        <v>548</v>
      </c>
      <c r="D120" s="351" t="s">
        <v>816</v>
      </c>
      <c r="E120" s="264" t="s">
        <v>816</v>
      </c>
      <c r="F120" s="555" t="s">
        <v>816</v>
      </c>
      <c r="G120" s="351" t="s">
        <v>816</v>
      </c>
      <c r="H120" s="351" t="s">
        <v>816</v>
      </c>
      <c r="I120" s="351" t="s">
        <v>816</v>
      </c>
      <c r="J120" s="351" t="s">
        <v>816</v>
      </c>
      <c r="K120" s="351" t="s">
        <v>816</v>
      </c>
      <c r="L120" s="556" t="s">
        <v>292</v>
      </c>
      <c r="N120" s="486"/>
      <c r="O120" s="341"/>
    </row>
    <row r="121" spans="1:15" ht="11.25" customHeight="1" x14ac:dyDescent="0.2">
      <c r="A121" s="111" t="s">
        <v>193</v>
      </c>
      <c r="B121" s="349" t="s">
        <v>564</v>
      </c>
      <c r="C121" s="350" t="s">
        <v>548</v>
      </c>
      <c r="D121" s="351" t="s">
        <v>816</v>
      </c>
      <c r="E121" s="264" t="s">
        <v>816</v>
      </c>
      <c r="F121" s="555" t="s">
        <v>816</v>
      </c>
      <c r="G121" s="351" t="s">
        <v>816</v>
      </c>
      <c r="H121" s="351" t="s">
        <v>816</v>
      </c>
      <c r="I121" s="351" t="s">
        <v>816</v>
      </c>
      <c r="J121" s="351" t="s">
        <v>816</v>
      </c>
      <c r="K121" s="351" t="s">
        <v>816</v>
      </c>
      <c r="L121" s="556" t="s">
        <v>292</v>
      </c>
      <c r="N121" s="486"/>
      <c r="O121" s="341"/>
    </row>
    <row r="122" spans="1:15" ht="11.25" customHeight="1" x14ac:dyDescent="0.2">
      <c r="A122" s="111" t="s">
        <v>412</v>
      </c>
      <c r="B122" s="349" t="s">
        <v>562</v>
      </c>
      <c r="C122" s="350" t="s">
        <v>548</v>
      </c>
      <c r="D122" s="351" t="s">
        <v>816</v>
      </c>
      <c r="E122" s="264">
        <v>140</v>
      </c>
      <c r="F122" s="555">
        <v>29.2</v>
      </c>
      <c r="G122" s="351" t="s">
        <v>816</v>
      </c>
      <c r="H122" s="351">
        <v>29.2</v>
      </c>
      <c r="I122" s="351">
        <v>122.64000000000003</v>
      </c>
      <c r="J122" s="351" t="s">
        <v>816</v>
      </c>
      <c r="K122" s="351">
        <v>122.64000000000003</v>
      </c>
      <c r="L122" s="556">
        <v>55</v>
      </c>
      <c r="N122" s="486"/>
      <c r="O122" s="341"/>
    </row>
    <row r="123" spans="1:15" ht="11.25" customHeight="1" x14ac:dyDescent="0.2">
      <c r="A123" s="111" t="s">
        <v>413</v>
      </c>
      <c r="B123" s="349" t="s">
        <v>564</v>
      </c>
      <c r="C123" s="350" t="s">
        <v>548</v>
      </c>
      <c r="D123" s="351" t="s">
        <v>816</v>
      </c>
      <c r="E123" s="264" t="s">
        <v>816</v>
      </c>
      <c r="F123" s="555" t="s">
        <v>816</v>
      </c>
      <c r="G123" s="351" t="s">
        <v>816</v>
      </c>
      <c r="H123" s="351" t="s">
        <v>816</v>
      </c>
      <c r="I123" s="351" t="s">
        <v>816</v>
      </c>
      <c r="J123" s="351" t="s">
        <v>816</v>
      </c>
      <c r="K123" s="351" t="s">
        <v>816</v>
      </c>
      <c r="L123" s="556">
        <v>156</v>
      </c>
      <c r="N123" s="486"/>
      <c r="O123" s="341"/>
    </row>
    <row r="124" spans="1:15" ht="11.25" customHeight="1" x14ac:dyDescent="0.2">
      <c r="A124" s="111" t="s">
        <v>290</v>
      </c>
      <c r="B124" s="349" t="s">
        <v>1024</v>
      </c>
      <c r="C124" s="350" t="s">
        <v>548</v>
      </c>
      <c r="D124" s="351">
        <v>5.6999999999999998E-4</v>
      </c>
      <c r="E124" s="264" t="s">
        <v>816</v>
      </c>
      <c r="F124" s="555">
        <v>4.9257759784075594E-2</v>
      </c>
      <c r="G124" s="351">
        <v>4.9257759784075594E-2</v>
      </c>
      <c r="H124" s="351" t="s">
        <v>816</v>
      </c>
      <c r="I124" s="351">
        <v>0.21515789473684219</v>
      </c>
      <c r="J124" s="351">
        <v>0.21515789473684219</v>
      </c>
      <c r="K124" s="351" t="s">
        <v>816</v>
      </c>
      <c r="L124" s="556" t="s">
        <v>292</v>
      </c>
      <c r="N124" s="486"/>
      <c r="O124" s="341"/>
    </row>
    <row r="125" spans="1:15" ht="11.25" customHeight="1" x14ac:dyDescent="0.2">
      <c r="A125" s="111" t="s">
        <v>86</v>
      </c>
      <c r="B125" s="349" t="s">
        <v>564</v>
      </c>
      <c r="C125" s="350" t="s">
        <v>563</v>
      </c>
      <c r="D125" s="351" t="s">
        <v>816</v>
      </c>
      <c r="E125" s="264" t="s">
        <v>816</v>
      </c>
      <c r="F125" s="555" t="s">
        <v>816</v>
      </c>
      <c r="G125" s="351" t="s">
        <v>816</v>
      </c>
      <c r="H125" s="351" t="s">
        <v>816</v>
      </c>
      <c r="I125" s="351" t="s">
        <v>816</v>
      </c>
      <c r="J125" s="351" t="s">
        <v>816</v>
      </c>
      <c r="K125" s="351" t="s">
        <v>816</v>
      </c>
      <c r="L125" s="556" t="s">
        <v>292</v>
      </c>
      <c r="N125" s="486"/>
      <c r="O125" s="341"/>
    </row>
    <row r="126" spans="1:15" ht="11.25" customHeight="1" x14ac:dyDescent="0.2">
      <c r="A126" s="111" t="s">
        <v>414</v>
      </c>
      <c r="B126" s="349" t="s">
        <v>562</v>
      </c>
      <c r="C126" s="350" t="s">
        <v>548</v>
      </c>
      <c r="D126" s="351" t="s">
        <v>816</v>
      </c>
      <c r="E126" s="264">
        <v>120</v>
      </c>
      <c r="F126" s="555">
        <v>25.028571428571428</v>
      </c>
      <c r="G126" s="351" t="s">
        <v>816</v>
      </c>
      <c r="H126" s="351">
        <v>25.028571428571428</v>
      </c>
      <c r="I126" s="351">
        <v>105.12000000000002</v>
      </c>
      <c r="J126" s="351" t="s">
        <v>816</v>
      </c>
      <c r="K126" s="351">
        <v>105.12000000000002</v>
      </c>
      <c r="L126" s="556" t="s">
        <v>292</v>
      </c>
      <c r="N126" s="486"/>
      <c r="O126" s="341"/>
    </row>
    <row r="127" spans="1:15" ht="11.25" customHeight="1" x14ac:dyDescent="0.2">
      <c r="A127" s="111" t="s">
        <v>415</v>
      </c>
      <c r="B127" s="349" t="s">
        <v>564</v>
      </c>
      <c r="C127" s="350" t="s">
        <v>548</v>
      </c>
      <c r="D127" s="351" t="s">
        <v>816</v>
      </c>
      <c r="E127" s="264" t="s">
        <v>816</v>
      </c>
      <c r="F127" s="555" t="s">
        <v>816</v>
      </c>
      <c r="G127" s="351" t="s">
        <v>816</v>
      </c>
      <c r="H127" s="351" t="s">
        <v>816</v>
      </c>
      <c r="I127" s="351" t="s">
        <v>816</v>
      </c>
      <c r="J127" s="351" t="s">
        <v>816</v>
      </c>
      <c r="K127" s="351" t="s">
        <v>816</v>
      </c>
      <c r="L127" s="556" t="s">
        <v>292</v>
      </c>
      <c r="N127" s="486"/>
      <c r="O127" s="341"/>
    </row>
    <row r="128" spans="1:15" ht="11.25" customHeight="1" x14ac:dyDescent="0.2">
      <c r="A128" s="111" t="s">
        <v>704</v>
      </c>
      <c r="B128" s="349" t="s">
        <v>564</v>
      </c>
      <c r="C128" s="350" t="s">
        <v>548</v>
      </c>
      <c r="D128" s="351" t="s">
        <v>816</v>
      </c>
      <c r="E128" s="264" t="s">
        <v>816</v>
      </c>
      <c r="F128" s="555" t="s">
        <v>816</v>
      </c>
      <c r="G128" s="351" t="s">
        <v>816</v>
      </c>
      <c r="H128" s="351" t="s">
        <v>816</v>
      </c>
      <c r="I128" s="351" t="s">
        <v>816</v>
      </c>
      <c r="J128" s="351" t="s">
        <v>816</v>
      </c>
      <c r="K128" s="351" t="s">
        <v>816</v>
      </c>
      <c r="L128" s="556" t="s">
        <v>292</v>
      </c>
      <c r="N128" s="486"/>
      <c r="O128" s="341"/>
    </row>
    <row r="129" spans="1:15" ht="11.25" customHeight="1" x14ac:dyDescent="0.2">
      <c r="A129" s="111" t="s">
        <v>87</v>
      </c>
      <c r="B129" s="349" t="s">
        <v>564</v>
      </c>
      <c r="C129" s="350" t="s">
        <v>548</v>
      </c>
      <c r="D129" s="351" t="s">
        <v>816</v>
      </c>
      <c r="E129" s="264" t="s">
        <v>816</v>
      </c>
      <c r="F129" s="555" t="s">
        <v>816</v>
      </c>
      <c r="G129" s="351" t="s">
        <v>816</v>
      </c>
      <c r="H129" s="351" t="s">
        <v>816</v>
      </c>
      <c r="I129" s="351" t="s">
        <v>816</v>
      </c>
      <c r="J129" s="351" t="s">
        <v>816</v>
      </c>
      <c r="K129" s="351" t="s">
        <v>816</v>
      </c>
      <c r="L129" s="556" t="s">
        <v>292</v>
      </c>
      <c r="N129" s="486"/>
      <c r="O129" s="341"/>
    </row>
    <row r="130" spans="1:15" ht="11.25" customHeight="1" x14ac:dyDescent="0.2">
      <c r="A130" s="111" t="s">
        <v>416</v>
      </c>
      <c r="B130" s="349" t="s">
        <v>562</v>
      </c>
      <c r="C130" s="350" t="s">
        <v>563</v>
      </c>
      <c r="D130" s="351" t="s">
        <v>816</v>
      </c>
      <c r="E130" s="264">
        <v>1000</v>
      </c>
      <c r="F130" s="555">
        <v>208.57142857142858</v>
      </c>
      <c r="G130" s="351" t="s">
        <v>816</v>
      </c>
      <c r="H130" s="351">
        <v>208.57142857142858</v>
      </c>
      <c r="I130" s="351">
        <v>876.00000000000011</v>
      </c>
      <c r="J130" s="351" t="s">
        <v>816</v>
      </c>
      <c r="K130" s="351">
        <v>876.00000000000011</v>
      </c>
      <c r="L130" s="556">
        <v>1360</v>
      </c>
      <c r="N130" s="486"/>
      <c r="O130" s="341"/>
    </row>
    <row r="131" spans="1:15" ht="11.25" customHeight="1" x14ac:dyDescent="0.2">
      <c r="A131" s="111" t="s">
        <v>88</v>
      </c>
      <c r="B131" s="349" t="s">
        <v>564</v>
      </c>
      <c r="C131" s="350" t="s">
        <v>548</v>
      </c>
      <c r="D131" s="351" t="s">
        <v>816</v>
      </c>
      <c r="E131" s="264" t="s">
        <v>816</v>
      </c>
      <c r="F131" s="555" t="s">
        <v>816</v>
      </c>
      <c r="G131" s="351" t="s">
        <v>816</v>
      </c>
      <c r="H131" s="351" t="s">
        <v>816</v>
      </c>
      <c r="I131" s="351" t="s">
        <v>816</v>
      </c>
      <c r="J131" s="351" t="s">
        <v>816</v>
      </c>
      <c r="K131" s="351" t="s">
        <v>816</v>
      </c>
      <c r="L131" s="556" t="s">
        <v>292</v>
      </c>
      <c r="N131" s="486"/>
      <c r="O131" s="341"/>
    </row>
    <row r="132" spans="1:15" ht="11.25" customHeight="1" x14ac:dyDescent="0.2">
      <c r="A132" s="111" t="s">
        <v>20</v>
      </c>
      <c r="B132" s="349" t="s">
        <v>562</v>
      </c>
      <c r="C132" s="350" t="s">
        <v>563</v>
      </c>
      <c r="D132" s="351">
        <v>8.6000000000000002E-7</v>
      </c>
      <c r="E132" s="264" t="s">
        <v>816</v>
      </c>
      <c r="F132" s="555">
        <v>3.2647584973166364</v>
      </c>
      <c r="G132" s="351">
        <v>3.2647584973166364</v>
      </c>
      <c r="H132" s="351" t="s">
        <v>816</v>
      </c>
      <c r="I132" s="351">
        <v>14.26046511627907</v>
      </c>
      <c r="J132" s="351">
        <v>14.26046511627907</v>
      </c>
      <c r="K132" s="351" t="s">
        <v>816</v>
      </c>
      <c r="L132" s="556" t="s">
        <v>292</v>
      </c>
      <c r="N132" s="486"/>
      <c r="O132" s="341"/>
    </row>
    <row r="133" spans="1:15" ht="11.25" customHeight="1" x14ac:dyDescent="0.2">
      <c r="A133" s="111" t="s">
        <v>417</v>
      </c>
      <c r="B133" s="349" t="s">
        <v>562</v>
      </c>
      <c r="C133" s="350" t="s">
        <v>563</v>
      </c>
      <c r="D133" s="351">
        <v>7.4000000000000003E-6</v>
      </c>
      <c r="E133" s="264">
        <v>120</v>
      </c>
      <c r="F133" s="555">
        <v>0.37941787941787936</v>
      </c>
      <c r="G133" s="351">
        <v>0.37941787941787936</v>
      </c>
      <c r="H133" s="351">
        <v>25.028571428571428</v>
      </c>
      <c r="I133" s="351">
        <v>1.6572972972972972</v>
      </c>
      <c r="J133" s="351">
        <v>1.6572972972972972</v>
      </c>
      <c r="K133" s="351">
        <v>105.12000000000002</v>
      </c>
      <c r="L133" s="556" t="s">
        <v>292</v>
      </c>
      <c r="N133" s="486"/>
      <c r="O133" s="341"/>
    </row>
    <row r="134" spans="1:15" ht="11.25" customHeight="1" x14ac:dyDescent="0.2">
      <c r="A134" s="111" t="s">
        <v>418</v>
      </c>
      <c r="B134" s="349" t="s">
        <v>562</v>
      </c>
      <c r="C134" s="350" t="s">
        <v>563</v>
      </c>
      <c r="D134" s="351">
        <v>5.8E-5</v>
      </c>
      <c r="E134" s="264" t="s">
        <v>816</v>
      </c>
      <c r="F134" s="555">
        <v>4.8408488063660465E-2</v>
      </c>
      <c r="G134" s="351">
        <v>4.8408488063660465E-2</v>
      </c>
      <c r="H134" s="351" t="s">
        <v>816</v>
      </c>
      <c r="I134" s="351">
        <v>0.21144827586206896</v>
      </c>
      <c r="J134" s="351">
        <v>0.21144827586206896</v>
      </c>
      <c r="K134" s="351" t="s">
        <v>816</v>
      </c>
      <c r="L134" s="556">
        <v>10470</v>
      </c>
      <c r="N134" s="486"/>
      <c r="O134" s="341"/>
    </row>
    <row r="135" spans="1:15" ht="11.25" customHeight="1" x14ac:dyDescent="0.2">
      <c r="A135" s="111" t="s">
        <v>419</v>
      </c>
      <c r="B135" s="349" t="s">
        <v>562</v>
      </c>
      <c r="C135" s="350" t="s">
        <v>563</v>
      </c>
      <c r="D135" s="351">
        <v>6.1E-6</v>
      </c>
      <c r="E135" s="264">
        <v>40</v>
      </c>
      <c r="F135" s="555">
        <v>0.46027742749054212</v>
      </c>
      <c r="G135" s="351">
        <v>0.46027742749054212</v>
      </c>
      <c r="H135" s="351">
        <v>8.3428571428571434</v>
      </c>
      <c r="I135" s="351">
        <v>2.0104918032786885</v>
      </c>
      <c r="J135" s="351">
        <v>2.0104918032786885</v>
      </c>
      <c r="K135" s="351">
        <v>35.040000000000006</v>
      </c>
      <c r="L135" s="556">
        <v>31730</v>
      </c>
      <c r="N135" s="486"/>
      <c r="O135" s="341"/>
    </row>
    <row r="136" spans="1:15" ht="11.25" customHeight="1" x14ac:dyDescent="0.2">
      <c r="A136" s="111" t="s">
        <v>89</v>
      </c>
      <c r="B136" s="349" t="s">
        <v>564</v>
      </c>
      <c r="C136" s="350" t="s">
        <v>548</v>
      </c>
      <c r="D136" s="351" t="s">
        <v>816</v>
      </c>
      <c r="E136" s="264" t="s">
        <v>816</v>
      </c>
      <c r="F136" s="555" t="s">
        <v>816</v>
      </c>
      <c r="G136" s="351" t="s">
        <v>816</v>
      </c>
      <c r="H136" s="351" t="s">
        <v>816</v>
      </c>
      <c r="I136" s="351" t="s">
        <v>816</v>
      </c>
      <c r="J136" s="351" t="s">
        <v>816</v>
      </c>
      <c r="K136" s="351" t="s">
        <v>816</v>
      </c>
      <c r="L136" s="556" t="s">
        <v>292</v>
      </c>
      <c r="N136" s="486"/>
      <c r="O136" s="341"/>
    </row>
    <row r="137" spans="1:15" ht="11.25" customHeight="1" x14ac:dyDescent="0.2">
      <c r="A137" s="134" t="s">
        <v>90</v>
      </c>
      <c r="B137" s="349" t="s">
        <v>564</v>
      </c>
      <c r="C137" s="350" t="s">
        <v>548</v>
      </c>
      <c r="D137" s="351" t="s">
        <v>816</v>
      </c>
      <c r="E137" s="264" t="s">
        <v>816</v>
      </c>
      <c r="F137" s="555" t="s">
        <v>816</v>
      </c>
      <c r="G137" s="351" t="s">
        <v>816</v>
      </c>
      <c r="H137" s="351" t="s">
        <v>816</v>
      </c>
      <c r="I137" s="351" t="s">
        <v>816</v>
      </c>
      <c r="J137" s="351" t="s">
        <v>816</v>
      </c>
      <c r="K137" s="351" t="s">
        <v>816</v>
      </c>
      <c r="L137" s="556" t="s">
        <v>292</v>
      </c>
      <c r="N137" s="486"/>
      <c r="O137" s="341"/>
    </row>
    <row r="138" spans="1:15" ht="11.25" customHeight="1" x14ac:dyDescent="0.2">
      <c r="A138" s="111" t="s">
        <v>420</v>
      </c>
      <c r="B138" s="349" t="s">
        <v>564</v>
      </c>
      <c r="C138" s="350" t="s">
        <v>548</v>
      </c>
      <c r="D138" s="351" t="s">
        <v>816</v>
      </c>
      <c r="E138" s="264" t="s">
        <v>816</v>
      </c>
      <c r="F138" s="555" t="s">
        <v>816</v>
      </c>
      <c r="G138" s="351" t="s">
        <v>816</v>
      </c>
      <c r="H138" s="351" t="s">
        <v>816</v>
      </c>
      <c r="I138" s="351" t="s">
        <v>816</v>
      </c>
      <c r="J138" s="351" t="s">
        <v>816</v>
      </c>
      <c r="K138" s="351" t="s">
        <v>816</v>
      </c>
      <c r="L138" s="556" t="s">
        <v>292</v>
      </c>
      <c r="N138" s="486"/>
      <c r="O138" s="341"/>
    </row>
    <row r="139" spans="1:15" ht="11.25" customHeight="1" x14ac:dyDescent="0.2">
      <c r="A139" s="111" t="s">
        <v>291</v>
      </c>
      <c r="B139" s="349" t="s">
        <v>562</v>
      </c>
      <c r="C139" s="350" t="s">
        <v>563</v>
      </c>
      <c r="D139" s="351" t="s">
        <v>816</v>
      </c>
      <c r="E139" s="264">
        <v>5000</v>
      </c>
      <c r="F139" s="555">
        <v>1042.8571428571429</v>
      </c>
      <c r="G139" s="351" t="s">
        <v>816</v>
      </c>
      <c r="H139" s="351">
        <v>1042.8571428571429</v>
      </c>
      <c r="I139" s="351">
        <v>4380</v>
      </c>
      <c r="J139" s="351" t="s">
        <v>816</v>
      </c>
      <c r="K139" s="351">
        <v>4380</v>
      </c>
      <c r="L139" s="556">
        <v>30000</v>
      </c>
      <c r="N139" s="486"/>
      <c r="O139" s="341"/>
    </row>
    <row r="140" spans="1:15" ht="11.25" customHeight="1" x14ac:dyDescent="0.2">
      <c r="A140" s="111" t="s">
        <v>21</v>
      </c>
      <c r="B140" s="349" t="s">
        <v>564</v>
      </c>
      <c r="C140" s="350" t="s">
        <v>548</v>
      </c>
      <c r="D140" s="351" t="s">
        <v>816</v>
      </c>
      <c r="E140" s="264" t="s">
        <v>816</v>
      </c>
      <c r="F140" s="555" t="s">
        <v>816</v>
      </c>
      <c r="G140" s="351" t="s">
        <v>816</v>
      </c>
      <c r="H140" s="351" t="s">
        <v>816</v>
      </c>
      <c r="I140" s="351" t="s">
        <v>816</v>
      </c>
      <c r="J140" s="351" t="s">
        <v>816</v>
      </c>
      <c r="K140" s="351" t="s">
        <v>816</v>
      </c>
      <c r="L140" s="556" t="s">
        <v>292</v>
      </c>
      <c r="N140" s="486"/>
      <c r="O140" s="341"/>
    </row>
    <row r="141" spans="1:15" ht="11.25" customHeight="1" x14ac:dyDescent="0.2">
      <c r="A141" s="111" t="s">
        <v>44</v>
      </c>
      <c r="B141" s="349" t="s">
        <v>562</v>
      </c>
      <c r="C141" s="350" t="s">
        <v>563</v>
      </c>
      <c r="D141" s="351" t="s">
        <v>816</v>
      </c>
      <c r="E141" s="264">
        <v>281</v>
      </c>
      <c r="F141" s="555">
        <v>293.04285714285714</v>
      </c>
      <c r="G141" s="351" t="s">
        <v>816</v>
      </c>
      <c r="H141" s="351">
        <v>293.04285714285714</v>
      </c>
      <c r="I141" s="351">
        <v>1230.7800000000002</v>
      </c>
      <c r="J141" s="351" t="s">
        <v>816</v>
      </c>
      <c r="K141" s="351">
        <v>1230.7800000000002</v>
      </c>
      <c r="L141" s="556">
        <v>1100</v>
      </c>
      <c r="N141" s="486"/>
      <c r="O141" s="341"/>
    </row>
    <row r="142" spans="1:15" ht="11.25" customHeight="1" x14ac:dyDescent="0.2">
      <c r="A142" s="111" t="s">
        <v>43</v>
      </c>
      <c r="B142" s="349" t="s">
        <v>562</v>
      </c>
      <c r="C142" s="350" t="s">
        <v>563</v>
      </c>
      <c r="D142" s="351" t="s">
        <v>816</v>
      </c>
      <c r="E142" s="264">
        <v>126</v>
      </c>
      <c r="F142" s="555">
        <v>131.4</v>
      </c>
      <c r="G142" s="351" t="s">
        <v>816</v>
      </c>
      <c r="H142" s="351">
        <v>131.4</v>
      </c>
      <c r="I142" s="351">
        <v>551.88000000000011</v>
      </c>
      <c r="J142" s="351" t="s">
        <v>816</v>
      </c>
      <c r="K142" s="351">
        <v>551.88000000000011</v>
      </c>
      <c r="L142" s="556">
        <v>5000</v>
      </c>
      <c r="N142" s="486"/>
      <c r="O142" s="341"/>
    </row>
    <row r="143" spans="1:15" ht="11.25" customHeight="1" x14ac:dyDescent="0.2">
      <c r="A143" s="111" t="s">
        <v>665</v>
      </c>
      <c r="B143" s="349" t="s">
        <v>564</v>
      </c>
      <c r="C143" s="350" t="s">
        <v>563</v>
      </c>
      <c r="D143" s="351" t="s">
        <v>816</v>
      </c>
      <c r="E143" s="264" t="s">
        <v>816</v>
      </c>
      <c r="F143" s="555" t="s">
        <v>816</v>
      </c>
      <c r="G143" s="351" t="s">
        <v>816</v>
      </c>
      <c r="H143" s="351" t="s">
        <v>816</v>
      </c>
      <c r="I143" s="351" t="s">
        <v>816</v>
      </c>
      <c r="J143" s="351" t="s">
        <v>816</v>
      </c>
      <c r="K143" s="351" t="s">
        <v>816</v>
      </c>
      <c r="L143" s="556" t="s">
        <v>292</v>
      </c>
      <c r="N143" s="486"/>
      <c r="O143" s="341"/>
    </row>
    <row r="144" spans="1:15" ht="11.25" customHeight="1" x14ac:dyDescent="0.2">
      <c r="A144" s="111" t="s">
        <v>705</v>
      </c>
      <c r="B144" s="349" t="s">
        <v>562</v>
      </c>
      <c r="C144" s="350" t="s">
        <v>548</v>
      </c>
      <c r="D144" s="351" t="s">
        <v>816</v>
      </c>
      <c r="E144" s="264">
        <v>2</v>
      </c>
      <c r="F144" s="555">
        <v>0.41714285714285715</v>
      </c>
      <c r="G144" s="351" t="s">
        <v>816</v>
      </c>
      <c r="H144" s="351">
        <v>0.41714285714285715</v>
      </c>
      <c r="I144" s="351">
        <v>1.7520000000000002</v>
      </c>
      <c r="J144" s="351" t="s">
        <v>816</v>
      </c>
      <c r="K144" s="351">
        <v>1.7520000000000002</v>
      </c>
      <c r="L144" s="556">
        <v>22000</v>
      </c>
      <c r="N144" s="486"/>
      <c r="O144" s="341"/>
    </row>
    <row r="145" spans="1:15" ht="11.25" customHeight="1" x14ac:dyDescent="0.2">
      <c r="A145" s="111" t="s">
        <v>706</v>
      </c>
      <c r="B145" s="349" t="s">
        <v>562</v>
      </c>
      <c r="C145" s="350" t="s">
        <v>563</v>
      </c>
      <c r="D145" s="351" t="s">
        <v>816</v>
      </c>
      <c r="E145" s="264">
        <v>5000</v>
      </c>
      <c r="F145" s="555">
        <v>1042.8571428571429</v>
      </c>
      <c r="G145" s="351" t="s">
        <v>816</v>
      </c>
      <c r="H145" s="351">
        <v>1042.8571428571429</v>
      </c>
      <c r="I145" s="351">
        <v>4380</v>
      </c>
      <c r="J145" s="351" t="s">
        <v>816</v>
      </c>
      <c r="K145" s="351">
        <v>4380</v>
      </c>
      <c r="L145" s="556">
        <v>65127</v>
      </c>
      <c r="N145" s="486"/>
      <c r="O145" s="341"/>
    </row>
    <row r="146" spans="1:15" ht="11.25" customHeight="1" x14ac:dyDescent="0.2">
      <c r="A146" s="111" t="s">
        <v>421</v>
      </c>
      <c r="B146" s="349" t="s">
        <v>562</v>
      </c>
      <c r="C146" s="350" t="s">
        <v>563</v>
      </c>
      <c r="D146" s="351">
        <v>1.5999999999999999E-5</v>
      </c>
      <c r="E146" s="264">
        <v>0.2</v>
      </c>
      <c r="F146" s="555">
        <v>4.1714285714285718E-2</v>
      </c>
      <c r="G146" s="351">
        <v>0.17548076923076919</v>
      </c>
      <c r="H146" s="351">
        <v>4.1714285714285718E-2</v>
      </c>
      <c r="I146" s="351">
        <v>0.17520000000000005</v>
      </c>
      <c r="J146" s="351">
        <v>0.76650000000000007</v>
      </c>
      <c r="K146" s="351">
        <v>0.17520000000000005</v>
      </c>
      <c r="L146" s="556" t="s">
        <v>292</v>
      </c>
      <c r="N146" s="486"/>
      <c r="O146" s="341"/>
    </row>
    <row r="147" spans="1:15" ht="11.25" customHeight="1" x14ac:dyDescent="0.2">
      <c r="A147" s="111" t="s">
        <v>422</v>
      </c>
      <c r="B147" s="349" t="s">
        <v>562</v>
      </c>
      <c r="C147" s="350" t="s">
        <v>563</v>
      </c>
      <c r="D147" s="351">
        <v>4.0999999999999997E-6</v>
      </c>
      <c r="E147" s="264">
        <v>2</v>
      </c>
      <c r="F147" s="555">
        <v>0.41714285714285715</v>
      </c>
      <c r="G147" s="351">
        <v>0.48</v>
      </c>
      <c r="H147" s="351">
        <v>0.41714285714285715</v>
      </c>
      <c r="I147" s="351">
        <v>1.7520000000000002</v>
      </c>
      <c r="J147" s="351">
        <v>2.9912195121951224</v>
      </c>
      <c r="K147" s="351">
        <v>1.7520000000000002</v>
      </c>
      <c r="L147" s="556">
        <v>1360000</v>
      </c>
      <c r="N147" s="486"/>
      <c r="O147" s="341"/>
    </row>
    <row r="148" spans="1:15" ht="11.25" customHeight="1" x14ac:dyDescent="0.2">
      <c r="A148" s="111" t="s">
        <v>423</v>
      </c>
      <c r="B148" s="349" t="s">
        <v>564</v>
      </c>
      <c r="C148" s="350" t="s">
        <v>548</v>
      </c>
      <c r="D148" s="351" t="s">
        <v>816</v>
      </c>
      <c r="E148" s="264" t="s">
        <v>816</v>
      </c>
      <c r="F148" s="555" t="s">
        <v>816</v>
      </c>
      <c r="G148" s="351" t="s">
        <v>816</v>
      </c>
      <c r="H148" s="351" t="s">
        <v>816</v>
      </c>
      <c r="I148" s="351" t="s">
        <v>816</v>
      </c>
      <c r="J148" s="351" t="s">
        <v>816</v>
      </c>
      <c r="K148" s="351" t="s">
        <v>816</v>
      </c>
      <c r="L148" s="556" t="s">
        <v>292</v>
      </c>
      <c r="N148" s="486"/>
      <c r="O148" s="341"/>
    </row>
    <row r="149" spans="1:15" ht="11.25" customHeight="1" x14ac:dyDescent="0.2">
      <c r="A149" s="111" t="s">
        <v>424</v>
      </c>
      <c r="B149" s="349" t="s">
        <v>564</v>
      </c>
      <c r="C149" s="350" t="s">
        <v>548</v>
      </c>
      <c r="D149" s="351" t="s">
        <v>816</v>
      </c>
      <c r="E149" s="264" t="s">
        <v>816</v>
      </c>
      <c r="F149" s="555" t="s">
        <v>816</v>
      </c>
      <c r="G149" s="351" t="s">
        <v>816</v>
      </c>
      <c r="H149" s="351" t="s">
        <v>816</v>
      </c>
      <c r="I149" s="351" t="s">
        <v>816</v>
      </c>
      <c r="J149" s="351" t="s">
        <v>816</v>
      </c>
      <c r="K149" s="351" t="s">
        <v>816</v>
      </c>
      <c r="L149" s="556">
        <v>0.3</v>
      </c>
      <c r="N149" s="486"/>
      <c r="O149" s="341"/>
    </row>
    <row r="150" spans="1:15" ht="11.25" customHeight="1" x14ac:dyDescent="0.2">
      <c r="A150" s="134" t="s">
        <v>91</v>
      </c>
      <c r="B150" s="349" t="s">
        <v>564</v>
      </c>
      <c r="C150" s="350" t="s">
        <v>548</v>
      </c>
      <c r="D150" s="351" t="s">
        <v>816</v>
      </c>
      <c r="E150" s="264" t="s">
        <v>816</v>
      </c>
      <c r="F150" s="555" t="s">
        <v>816</v>
      </c>
      <c r="G150" s="351" t="s">
        <v>816</v>
      </c>
      <c r="H150" s="351" t="s">
        <v>816</v>
      </c>
      <c r="I150" s="351" t="s">
        <v>816</v>
      </c>
      <c r="J150" s="351" t="s">
        <v>816</v>
      </c>
      <c r="K150" s="351" t="s">
        <v>816</v>
      </c>
      <c r="L150" s="556" t="s">
        <v>292</v>
      </c>
      <c r="N150" s="486"/>
      <c r="O150" s="341"/>
    </row>
    <row r="151" spans="1:15" ht="11.25" customHeight="1" x14ac:dyDescent="0.2">
      <c r="A151" s="111" t="s">
        <v>92</v>
      </c>
      <c r="B151" s="349" t="s">
        <v>564</v>
      </c>
      <c r="C151" s="350" t="s">
        <v>548</v>
      </c>
      <c r="D151" s="351" t="s">
        <v>816</v>
      </c>
      <c r="E151" s="264" t="s">
        <v>816</v>
      </c>
      <c r="F151" s="555" t="s">
        <v>816</v>
      </c>
      <c r="G151" s="351" t="s">
        <v>816</v>
      </c>
      <c r="H151" s="351" t="s">
        <v>816</v>
      </c>
      <c r="I151" s="351" t="s">
        <v>816</v>
      </c>
      <c r="J151" s="351" t="s">
        <v>816</v>
      </c>
      <c r="K151" s="351" t="s">
        <v>816</v>
      </c>
      <c r="L151" s="556" t="s">
        <v>292</v>
      </c>
      <c r="N151" s="486"/>
      <c r="O151" s="341"/>
    </row>
    <row r="152" spans="1:15" ht="11.25" customHeight="1" x14ac:dyDescent="0.2">
      <c r="A152" s="111" t="s">
        <v>93</v>
      </c>
      <c r="B152" s="349" t="s">
        <v>562</v>
      </c>
      <c r="C152" s="350" t="s">
        <v>563</v>
      </c>
      <c r="D152" s="351" t="s">
        <v>816</v>
      </c>
      <c r="E152" s="264">
        <v>0.3</v>
      </c>
      <c r="F152" s="555">
        <v>6.257142857142857E-2</v>
      </c>
      <c r="G152" s="351" t="s">
        <v>816</v>
      </c>
      <c r="H152" s="351">
        <v>6.257142857142857E-2</v>
      </c>
      <c r="I152" s="351">
        <v>0.26280000000000003</v>
      </c>
      <c r="J152" s="351" t="s">
        <v>816</v>
      </c>
      <c r="K152" s="351">
        <v>0.26280000000000003</v>
      </c>
      <c r="L152" s="556" t="s">
        <v>292</v>
      </c>
      <c r="N152" s="486"/>
      <c r="O152" s="341"/>
    </row>
    <row r="153" spans="1:15" ht="11.25" customHeight="1" x14ac:dyDescent="0.2">
      <c r="A153" s="111" t="s">
        <v>94</v>
      </c>
      <c r="B153" s="349" t="s">
        <v>562</v>
      </c>
      <c r="C153" s="350" t="s">
        <v>563</v>
      </c>
      <c r="D153" s="351" t="s">
        <v>816</v>
      </c>
      <c r="E153" s="264">
        <v>0.3</v>
      </c>
      <c r="F153" s="555">
        <v>6.257142857142857E-2</v>
      </c>
      <c r="G153" s="351" t="s">
        <v>816</v>
      </c>
      <c r="H153" s="351">
        <v>6.257142857142857E-2</v>
      </c>
      <c r="I153" s="351">
        <v>0.26280000000000003</v>
      </c>
      <c r="J153" s="351" t="s">
        <v>816</v>
      </c>
      <c r="K153" s="351">
        <v>0.26280000000000003</v>
      </c>
      <c r="L153" s="556" t="s">
        <v>292</v>
      </c>
      <c r="N153" s="486"/>
      <c r="O153" s="341"/>
    </row>
    <row r="154" spans="1:15" ht="11.25" customHeight="1" x14ac:dyDescent="0.2">
      <c r="A154" s="111" t="s">
        <v>513</v>
      </c>
      <c r="B154" s="349" t="s">
        <v>1024</v>
      </c>
      <c r="C154" s="350" t="s">
        <v>548</v>
      </c>
      <c r="D154" s="351" t="s">
        <v>816</v>
      </c>
      <c r="E154" s="264" t="s">
        <v>816</v>
      </c>
      <c r="F154" s="555" t="s">
        <v>816</v>
      </c>
      <c r="G154" s="351" t="s">
        <v>816</v>
      </c>
      <c r="H154" s="351" t="s">
        <v>816</v>
      </c>
      <c r="I154" s="351" t="s">
        <v>816</v>
      </c>
      <c r="J154" s="351" t="s">
        <v>816</v>
      </c>
      <c r="K154" s="351" t="s">
        <v>816</v>
      </c>
      <c r="L154" s="556" t="s">
        <v>292</v>
      </c>
      <c r="N154" s="486"/>
      <c r="O154" s="341"/>
    </row>
    <row r="155" spans="1:15" ht="11.25" customHeight="1" x14ac:dyDescent="0.2">
      <c r="A155" s="134" t="s">
        <v>802</v>
      </c>
      <c r="B155" s="349" t="s">
        <v>564</v>
      </c>
      <c r="C155" s="350" t="s">
        <v>548</v>
      </c>
      <c r="D155" s="351" t="s">
        <v>816</v>
      </c>
      <c r="E155" s="264" t="s">
        <v>816</v>
      </c>
      <c r="F155" s="555" t="s">
        <v>816</v>
      </c>
      <c r="G155" s="351" t="s">
        <v>816</v>
      </c>
      <c r="H155" s="351" t="s">
        <v>816</v>
      </c>
      <c r="I155" s="351" t="s">
        <v>816</v>
      </c>
      <c r="J155" s="351" t="s">
        <v>816</v>
      </c>
      <c r="K155" s="351" t="s">
        <v>816</v>
      </c>
      <c r="L155" s="556" t="s">
        <v>292</v>
      </c>
      <c r="N155" s="486"/>
      <c r="O155" s="341"/>
    </row>
    <row r="156" spans="1:15" ht="11.25" customHeight="1" x14ac:dyDescent="0.2">
      <c r="A156" s="134" t="s">
        <v>514</v>
      </c>
      <c r="B156" s="349" t="s">
        <v>564</v>
      </c>
      <c r="C156" s="350" t="s">
        <v>548</v>
      </c>
      <c r="D156" s="351" t="s">
        <v>816</v>
      </c>
      <c r="E156" s="264" t="s">
        <v>816</v>
      </c>
      <c r="F156" s="555" t="s">
        <v>816</v>
      </c>
      <c r="G156" s="351" t="s">
        <v>816</v>
      </c>
      <c r="H156" s="351" t="s">
        <v>816</v>
      </c>
      <c r="I156" s="351" t="s">
        <v>816</v>
      </c>
      <c r="J156" s="351" t="s">
        <v>816</v>
      </c>
      <c r="K156" s="351" t="s">
        <v>816</v>
      </c>
      <c r="L156" s="556" t="s">
        <v>292</v>
      </c>
      <c r="N156" s="486"/>
      <c r="O156" s="341"/>
    </row>
    <row r="157" spans="1:15" ht="11.25" customHeight="1" x14ac:dyDescent="0.2">
      <c r="A157" s="134" t="s">
        <v>516</v>
      </c>
      <c r="B157" s="349" t="s">
        <v>564</v>
      </c>
      <c r="C157" s="350" t="s">
        <v>548</v>
      </c>
      <c r="D157" s="351" t="s">
        <v>816</v>
      </c>
      <c r="E157" s="264" t="s">
        <v>816</v>
      </c>
      <c r="F157" s="555" t="s">
        <v>816</v>
      </c>
      <c r="G157" s="351" t="s">
        <v>816</v>
      </c>
      <c r="H157" s="351" t="s">
        <v>816</v>
      </c>
      <c r="I157" s="351" t="s">
        <v>816</v>
      </c>
      <c r="J157" s="351" t="s">
        <v>816</v>
      </c>
      <c r="K157" s="351" t="s">
        <v>816</v>
      </c>
      <c r="L157" s="556" t="s">
        <v>292</v>
      </c>
      <c r="N157" s="486"/>
      <c r="O157" s="341"/>
    </row>
    <row r="158" spans="1:15" ht="11.25" customHeight="1" x14ac:dyDescent="0.2">
      <c r="A158" s="111" t="s">
        <v>425</v>
      </c>
      <c r="B158" s="349" t="s">
        <v>564</v>
      </c>
      <c r="C158" s="350" t="s">
        <v>548</v>
      </c>
      <c r="D158" s="351" t="s">
        <v>816</v>
      </c>
      <c r="E158" s="264" t="s">
        <v>816</v>
      </c>
      <c r="F158" s="555" t="s">
        <v>816</v>
      </c>
      <c r="G158" s="351" t="s">
        <v>816</v>
      </c>
      <c r="H158" s="351" t="s">
        <v>816</v>
      </c>
      <c r="I158" s="351" t="s">
        <v>816</v>
      </c>
      <c r="J158" s="351" t="s">
        <v>816</v>
      </c>
      <c r="K158" s="351" t="s">
        <v>816</v>
      </c>
      <c r="L158" s="556" t="s">
        <v>292</v>
      </c>
      <c r="N158" s="486"/>
      <c r="O158" s="341"/>
    </row>
    <row r="159" spans="1:15" ht="11.25" customHeight="1" x14ac:dyDescent="0.2">
      <c r="A159" s="111" t="s">
        <v>426</v>
      </c>
      <c r="B159" s="349" t="s">
        <v>562</v>
      </c>
      <c r="C159" s="350" t="s">
        <v>22</v>
      </c>
      <c r="D159" s="351">
        <v>4.4000000000000002E-6</v>
      </c>
      <c r="E159" s="264">
        <v>100</v>
      </c>
      <c r="F159" s="555">
        <v>0.17</v>
      </c>
      <c r="G159" s="351">
        <v>0.17</v>
      </c>
      <c r="H159" s="351">
        <v>20.857142857142858</v>
      </c>
      <c r="I159" s="351">
        <v>2.7872727272727276</v>
      </c>
      <c r="J159" s="351">
        <v>2.7872727272727276</v>
      </c>
      <c r="K159" s="351">
        <v>87.600000000000009</v>
      </c>
      <c r="L159" s="556">
        <v>771244</v>
      </c>
      <c r="N159" s="486"/>
      <c r="O159" s="341"/>
    </row>
    <row r="160" spans="1:15" ht="11.25" customHeight="1" x14ac:dyDescent="0.2">
      <c r="A160" s="111" t="s">
        <v>427</v>
      </c>
      <c r="B160" s="349" t="s">
        <v>562</v>
      </c>
      <c r="C160" s="350" t="s">
        <v>563</v>
      </c>
      <c r="D160" s="351" t="s">
        <v>816</v>
      </c>
      <c r="E160" s="264">
        <v>100</v>
      </c>
      <c r="F160" s="555">
        <v>20.857142857142858</v>
      </c>
      <c r="G160" s="351" t="s">
        <v>816</v>
      </c>
      <c r="H160" s="351">
        <v>20.857142857142858</v>
      </c>
      <c r="I160" s="351">
        <v>87.600000000000009</v>
      </c>
      <c r="J160" s="351" t="s">
        <v>816</v>
      </c>
      <c r="K160" s="351">
        <v>87.600000000000009</v>
      </c>
      <c r="L160" s="556">
        <v>441</v>
      </c>
      <c r="N160" s="486"/>
      <c r="O160" s="341"/>
    </row>
    <row r="161" spans="1:15" ht="11.25" customHeight="1" thickBot="1" x14ac:dyDescent="0.25">
      <c r="A161" s="113" t="s">
        <v>428</v>
      </c>
      <c r="B161" s="466" t="s">
        <v>564</v>
      </c>
      <c r="C161" s="467" t="s">
        <v>548</v>
      </c>
      <c r="D161" s="523" t="s">
        <v>816</v>
      </c>
      <c r="E161" s="409" t="s">
        <v>816</v>
      </c>
      <c r="F161" s="557" t="s">
        <v>816</v>
      </c>
      <c r="G161" s="523" t="s">
        <v>816</v>
      </c>
      <c r="H161" s="523" t="s">
        <v>816</v>
      </c>
      <c r="I161" s="523" t="s">
        <v>816</v>
      </c>
      <c r="J161" s="523" t="s">
        <v>816</v>
      </c>
      <c r="K161" s="523" t="s">
        <v>816</v>
      </c>
      <c r="L161" s="558" t="s">
        <v>292</v>
      </c>
      <c r="N161" s="486"/>
      <c r="O161" s="341"/>
    </row>
    <row r="162" spans="1:15" ht="11.25" customHeight="1" thickTop="1" x14ac:dyDescent="0.2">
      <c r="A162" s="65" t="s">
        <v>432</v>
      </c>
      <c r="B162" s="107"/>
      <c r="C162" s="476"/>
      <c r="D162" s="109"/>
      <c r="E162" s="109"/>
      <c r="F162" s="109"/>
      <c r="G162" s="109"/>
      <c r="H162" s="109"/>
      <c r="I162" s="109"/>
      <c r="J162" s="109"/>
      <c r="K162" s="109"/>
      <c r="L162" s="559"/>
    </row>
    <row r="163" spans="1:15" ht="11.25" customHeight="1" x14ac:dyDescent="0.2">
      <c r="A163" s="255" t="s">
        <v>771</v>
      </c>
      <c r="B163" s="107"/>
      <c r="C163" s="476"/>
      <c r="D163" s="109"/>
      <c r="E163" s="109"/>
      <c r="F163" s="109"/>
      <c r="G163" s="109"/>
      <c r="H163" s="109"/>
      <c r="I163" s="109"/>
      <c r="J163" s="109"/>
      <c r="K163" s="109"/>
      <c r="L163" s="559"/>
    </row>
    <row r="164" spans="1:15" ht="11.25" customHeight="1" x14ac:dyDescent="0.2">
      <c r="A164" s="65"/>
      <c r="B164" s="107"/>
      <c r="C164" s="476"/>
      <c r="D164" s="109"/>
      <c r="E164" s="109"/>
      <c r="F164" s="109"/>
      <c r="G164" s="109"/>
      <c r="H164" s="109"/>
      <c r="I164" s="109"/>
      <c r="J164" s="109"/>
      <c r="K164" s="109"/>
      <c r="L164" s="559"/>
    </row>
    <row r="165" spans="1:15" ht="11.25" customHeight="1" x14ac:dyDescent="0.2">
      <c r="A165" s="479" t="s">
        <v>990</v>
      </c>
      <c r="B165" s="480"/>
      <c r="C165" s="476"/>
      <c r="D165" s="109"/>
      <c r="E165" s="109"/>
      <c r="F165" s="109"/>
      <c r="G165" s="109"/>
      <c r="H165" s="109"/>
      <c r="I165" s="109"/>
      <c r="J165" s="109"/>
      <c r="K165" s="109"/>
      <c r="L165" s="559"/>
    </row>
    <row r="166" spans="1:15" ht="11.25" customHeight="1" x14ac:dyDescent="0.2">
      <c r="A166" s="479" t="s">
        <v>904</v>
      </c>
      <c r="B166" s="480"/>
      <c r="C166" s="476"/>
      <c r="D166" s="109"/>
      <c r="E166" s="109"/>
      <c r="F166" s="109"/>
      <c r="G166" s="109"/>
      <c r="H166" s="109"/>
      <c r="I166" s="109"/>
      <c r="J166" s="109"/>
      <c r="K166" s="109"/>
      <c r="L166" s="559"/>
    </row>
    <row r="167" spans="1:15" ht="11.25" customHeight="1" x14ac:dyDescent="0.2">
      <c r="A167" s="66" t="s">
        <v>811</v>
      </c>
      <c r="B167" s="67"/>
      <c r="C167" s="476"/>
      <c r="D167" s="109"/>
      <c r="E167" s="109"/>
      <c r="F167" s="109"/>
      <c r="G167" s="109"/>
      <c r="H167" s="109"/>
      <c r="I167" s="109"/>
      <c r="J167" s="109"/>
      <c r="K167" s="109"/>
      <c r="L167" s="559"/>
    </row>
    <row r="168" spans="1:15" ht="11.25" customHeight="1" x14ac:dyDescent="0.2">
      <c r="A168" s="66" t="s">
        <v>796</v>
      </c>
      <c r="B168" s="67"/>
      <c r="C168" s="476"/>
      <c r="D168" s="109"/>
      <c r="E168" s="109"/>
      <c r="F168" s="109"/>
      <c r="G168" s="109"/>
      <c r="H168" s="109"/>
      <c r="I168" s="109"/>
      <c r="J168" s="109"/>
      <c r="K168" s="109"/>
      <c r="L168" s="559"/>
    </row>
    <row r="169" spans="1:15" ht="11.25" customHeight="1" x14ac:dyDescent="0.2">
      <c r="A169" s="479" t="s">
        <v>905</v>
      </c>
      <c r="B169" s="67"/>
      <c r="C169" s="476"/>
      <c r="D169" s="109"/>
      <c r="E169" s="109"/>
      <c r="F169" s="109"/>
      <c r="G169" s="109"/>
      <c r="H169" s="109"/>
      <c r="I169" s="109"/>
      <c r="J169" s="109"/>
      <c r="K169" s="109"/>
      <c r="L169" s="559"/>
    </row>
    <row r="170" spans="1:15" ht="11.25" customHeight="1" x14ac:dyDescent="0.2">
      <c r="A170" s="149" t="s">
        <v>722</v>
      </c>
      <c r="B170" s="132"/>
      <c r="C170" s="476"/>
      <c r="D170" s="109"/>
      <c r="E170" s="109"/>
      <c r="F170" s="109"/>
      <c r="G170" s="109"/>
      <c r="H170" s="109"/>
      <c r="I170" s="109"/>
      <c r="J170" s="109"/>
      <c r="K170" s="109"/>
      <c r="L170" s="559"/>
    </row>
    <row r="171" spans="1:15" ht="11.25" customHeight="1" x14ac:dyDescent="0.2">
      <c r="A171" s="66" t="s">
        <v>321</v>
      </c>
      <c r="B171" s="67"/>
      <c r="C171" s="476"/>
      <c r="D171" s="109"/>
      <c r="E171" s="109"/>
      <c r="F171" s="109"/>
      <c r="G171" s="109"/>
      <c r="H171" s="109"/>
      <c r="I171" s="109"/>
      <c r="J171" s="109"/>
      <c r="K171" s="109"/>
      <c r="L171" s="559"/>
    </row>
    <row r="172" spans="1:15" ht="12.4" customHeight="1" x14ac:dyDescent="0.2">
      <c r="A172" s="952" t="s">
        <v>910</v>
      </c>
      <c r="B172" s="955"/>
      <c r="C172" s="955"/>
      <c r="D172" s="955"/>
      <c r="E172" s="955"/>
      <c r="F172" s="955"/>
      <c r="G172" s="955"/>
      <c r="H172" s="955"/>
      <c r="I172" s="955"/>
      <c r="J172" s="955"/>
      <c r="K172" s="955"/>
      <c r="L172" s="956"/>
    </row>
    <row r="173" spans="1:15" ht="11.25" customHeight="1" x14ac:dyDescent="0.2">
      <c r="A173" s="149" t="s">
        <v>322</v>
      </c>
      <c r="B173" s="132"/>
      <c r="C173" s="560"/>
      <c r="D173" s="109"/>
      <c r="E173" s="109"/>
      <c r="F173" s="109"/>
      <c r="G173" s="109"/>
      <c r="H173" s="109"/>
      <c r="I173" s="109"/>
      <c r="J173" s="109"/>
      <c r="K173" s="109"/>
      <c r="L173" s="559"/>
    </row>
    <row r="174" spans="1:15" ht="11.25" customHeight="1" thickBot="1" x14ac:dyDescent="0.25">
      <c r="A174" s="481" t="s">
        <v>137</v>
      </c>
      <c r="B174" s="450"/>
      <c r="C174" s="561"/>
      <c r="D174" s="114"/>
      <c r="E174" s="114"/>
      <c r="F174" s="114"/>
      <c r="G174" s="114"/>
      <c r="H174" s="114"/>
      <c r="I174" s="114"/>
      <c r="J174" s="114"/>
      <c r="K174" s="114"/>
      <c r="L174" s="562"/>
    </row>
    <row r="175" spans="1:15" ht="13.5" thickTop="1" x14ac:dyDescent="0.2">
      <c r="A175" s="133"/>
      <c r="B175" s="133"/>
      <c r="C175" s="563"/>
    </row>
    <row r="176" spans="1:15" x14ac:dyDescent="0.2">
      <c r="A176" s="126"/>
      <c r="B176" s="126"/>
      <c r="C176" s="563"/>
    </row>
    <row r="177" spans="1:3" x14ac:dyDescent="0.2">
      <c r="A177" s="126"/>
      <c r="B177" s="126"/>
      <c r="C177" s="563"/>
    </row>
    <row r="178" spans="1:3" x14ac:dyDescent="0.2">
      <c r="A178" s="126"/>
      <c r="B178" s="126"/>
      <c r="C178" s="563"/>
    </row>
    <row r="179" spans="1:3" x14ac:dyDescent="0.2">
      <c r="A179" s="126"/>
      <c r="B179" s="126"/>
      <c r="C179" s="563"/>
    </row>
    <row r="180" spans="1:3" x14ac:dyDescent="0.2">
      <c r="A180" s="126"/>
      <c r="B180" s="126"/>
      <c r="C180" s="563"/>
    </row>
    <row r="181" spans="1:3" x14ac:dyDescent="0.2">
      <c r="A181" s="126"/>
      <c r="B181" s="126"/>
      <c r="C181" s="563"/>
    </row>
    <row r="182" spans="1:3" x14ac:dyDescent="0.2">
      <c r="A182" s="126"/>
      <c r="B182" s="126"/>
      <c r="C182" s="563"/>
    </row>
    <row r="183" spans="1:3" x14ac:dyDescent="0.2">
      <c r="A183" s="126"/>
      <c r="B183" s="126"/>
      <c r="C183" s="563"/>
    </row>
    <row r="184" spans="1:3" x14ac:dyDescent="0.2">
      <c r="A184" s="126"/>
      <c r="B184" s="126"/>
      <c r="C184" s="563"/>
    </row>
    <row r="185" spans="1:3" x14ac:dyDescent="0.2">
      <c r="A185" s="126"/>
      <c r="B185" s="126"/>
      <c r="C185" s="563"/>
    </row>
    <row r="186" spans="1:3" x14ac:dyDescent="0.2">
      <c r="A186" s="126"/>
      <c r="B186" s="126"/>
      <c r="C186" s="563"/>
    </row>
    <row r="187" spans="1:3" x14ac:dyDescent="0.2">
      <c r="A187" s="126"/>
      <c r="B187" s="126"/>
      <c r="C187" s="563"/>
    </row>
    <row r="188" spans="1:3" x14ac:dyDescent="0.2">
      <c r="A188" s="126"/>
      <c r="B188" s="126"/>
      <c r="C188" s="563"/>
    </row>
    <row r="189" spans="1:3" x14ac:dyDescent="0.2">
      <c r="A189" s="126"/>
      <c r="B189" s="126"/>
      <c r="C189" s="563"/>
    </row>
    <row r="190" spans="1:3" x14ac:dyDescent="0.2">
      <c r="A190" s="126"/>
      <c r="B190" s="126"/>
      <c r="C190" s="563"/>
    </row>
    <row r="191" spans="1:3" x14ac:dyDescent="0.2">
      <c r="A191" s="126"/>
      <c r="B191" s="126"/>
      <c r="C191" s="563"/>
    </row>
    <row r="192" spans="1:3" x14ac:dyDescent="0.2">
      <c r="A192" s="126"/>
      <c r="B192" s="126"/>
      <c r="C192" s="563"/>
    </row>
    <row r="193" spans="1:3" x14ac:dyDescent="0.2">
      <c r="A193" s="126"/>
      <c r="B193" s="126"/>
      <c r="C193" s="563"/>
    </row>
    <row r="194" spans="1:3" x14ac:dyDescent="0.2">
      <c r="A194" s="126"/>
      <c r="B194" s="126"/>
      <c r="C194" s="563"/>
    </row>
    <row r="195" spans="1:3" x14ac:dyDescent="0.2">
      <c r="A195" s="126"/>
      <c r="B195" s="126"/>
      <c r="C195" s="563"/>
    </row>
    <row r="196" spans="1:3" x14ac:dyDescent="0.2">
      <c r="A196" s="126"/>
      <c r="B196" s="126"/>
      <c r="C196" s="563"/>
    </row>
    <row r="197" spans="1:3" x14ac:dyDescent="0.2">
      <c r="A197" s="126"/>
      <c r="B197" s="126"/>
      <c r="C197" s="563"/>
    </row>
    <row r="198" spans="1:3" x14ac:dyDescent="0.2">
      <c r="A198" s="126"/>
      <c r="B198" s="126"/>
      <c r="C198" s="563"/>
    </row>
    <row r="199" spans="1:3" x14ac:dyDescent="0.2">
      <c r="A199" s="126"/>
      <c r="B199" s="126"/>
      <c r="C199" s="563"/>
    </row>
    <row r="200" spans="1:3" x14ac:dyDescent="0.2">
      <c r="A200" s="126"/>
      <c r="B200" s="126"/>
      <c r="C200" s="563"/>
    </row>
    <row r="201" spans="1:3" x14ac:dyDescent="0.2">
      <c r="A201" s="126"/>
      <c r="B201" s="126"/>
      <c r="C201" s="563"/>
    </row>
    <row r="202" spans="1:3" x14ac:dyDescent="0.2">
      <c r="A202" s="126"/>
      <c r="B202" s="126"/>
      <c r="C202" s="563"/>
    </row>
    <row r="203" spans="1:3" x14ac:dyDescent="0.2">
      <c r="A203" s="126"/>
      <c r="B203" s="126"/>
      <c r="C203" s="563"/>
    </row>
    <row r="204" spans="1:3" x14ac:dyDescent="0.2">
      <c r="A204" s="126"/>
      <c r="B204" s="126"/>
      <c r="C204" s="563"/>
    </row>
    <row r="205" spans="1:3" x14ac:dyDescent="0.2">
      <c r="A205" s="126"/>
      <c r="B205" s="126"/>
      <c r="C205" s="563"/>
    </row>
    <row r="206" spans="1:3" x14ac:dyDescent="0.2">
      <c r="A206" s="126"/>
      <c r="B206" s="126"/>
      <c r="C206" s="563"/>
    </row>
    <row r="207" spans="1:3" x14ac:dyDescent="0.2">
      <c r="A207" s="126"/>
      <c r="B207" s="126"/>
      <c r="C207" s="563"/>
    </row>
    <row r="208" spans="1:3" x14ac:dyDescent="0.2">
      <c r="A208" s="126"/>
      <c r="B208" s="126"/>
      <c r="C208" s="563"/>
    </row>
    <row r="209" spans="1:3" x14ac:dyDescent="0.2">
      <c r="A209" s="126"/>
      <c r="B209" s="126"/>
      <c r="C209" s="563"/>
    </row>
    <row r="210" spans="1:3" x14ac:dyDescent="0.2">
      <c r="A210" s="126"/>
      <c r="B210" s="126"/>
      <c r="C210" s="563"/>
    </row>
    <row r="211" spans="1:3" x14ac:dyDescent="0.2">
      <c r="A211" s="126"/>
      <c r="B211" s="126"/>
      <c r="C211" s="563"/>
    </row>
    <row r="212" spans="1:3" x14ac:dyDescent="0.2">
      <c r="A212" s="126"/>
      <c r="B212" s="126"/>
      <c r="C212" s="563"/>
    </row>
    <row r="213" spans="1:3" x14ac:dyDescent="0.2">
      <c r="A213" s="126"/>
      <c r="B213" s="126"/>
      <c r="C213" s="563"/>
    </row>
    <row r="214" spans="1:3" x14ac:dyDescent="0.2">
      <c r="A214" s="126"/>
      <c r="B214" s="126"/>
      <c r="C214" s="563"/>
    </row>
    <row r="215" spans="1:3" x14ac:dyDescent="0.2">
      <c r="A215" s="126"/>
      <c r="B215" s="126"/>
      <c r="C215" s="563"/>
    </row>
    <row r="216" spans="1:3" x14ac:dyDescent="0.2">
      <c r="A216" s="126"/>
      <c r="B216" s="126"/>
      <c r="C216" s="563"/>
    </row>
    <row r="217" spans="1:3" x14ac:dyDescent="0.2">
      <c r="A217" s="126"/>
      <c r="B217" s="126"/>
      <c r="C217" s="563"/>
    </row>
    <row r="218" spans="1:3" x14ac:dyDescent="0.2">
      <c r="A218" s="126"/>
      <c r="B218" s="126"/>
      <c r="C218" s="563"/>
    </row>
    <row r="219" spans="1:3" x14ac:dyDescent="0.2">
      <c r="A219" s="126"/>
      <c r="B219" s="126"/>
      <c r="C219" s="563"/>
    </row>
    <row r="220" spans="1:3" x14ac:dyDescent="0.2">
      <c r="A220" s="126"/>
      <c r="B220" s="126"/>
      <c r="C220" s="563"/>
    </row>
    <row r="221" spans="1:3" x14ac:dyDescent="0.2">
      <c r="A221" s="126"/>
      <c r="B221" s="126"/>
      <c r="C221" s="563"/>
    </row>
    <row r="222" spans="1:3" x14ac:dyDescent="0.2">
      <c r="A222" s="126"/>
      <c r="B222" s="126"/>
      <c r="C222" s="563"/>
    </row>
    <row r="223" spans="1:3" x14ac:dyDescent="0.2">
      <c r="A223" s="126"/>
      <c r="B223" s="126"/>
      <c r="C223" s="563"/>
    </row>
    <row r="224" spans="1:3" x14ac:dyDescent="0.2">
      <c r="A224" s="126"/>
      <c r="B224" s="126"/>
      <c r="C224" s="563"/>
    </row>
    <row r="225" spans="1:3" x14ac:dyDescent="0.2">
      <c r="A225" s="126"/>
      <c r="B225" s="126"/>
      <c r="C225" s="563"/>
    </row>
    <row r="226" spans="1:3" x14ac:dyDescent="0.2">
      <c r="A226" s="126"/>
      <c r="B226" s="126"/>
      <c r="C226" s="563"/>
    </row>
    <row r="227" spans="1:3" x14ac:dyDescent="0.2">
      <c r="A227" s="126"/>
      <c r="B227" s="126"/>
      <c r="C227" s="563"/>
    </row>
    <row r="228" spans="1:3" x14ac:dyDescent="0.2">
      <c r="A228" s="126"/>
      <c r="B228" s="126"/>
      <c r="C228" s="563"/>
    </row>
    <row r="229" spans="1:3" x14ac:dyDescent="0.2">
      <c r="A229" s="126"/>
      <c r="B229" s="126"/>
      <c r="C229" s="563"/>
    </row>
    <row r="230" spans="1:3" x14ac:dyDescent="0.2">
      <c r="A230" s="126"/>
      <c r="B230" s="126"/>
      <c r="C230" s="563"/>
    </row>
    <row r="231" spans="1:3" x14ac:dyDescent="0.2">
      <c r="A231" s="126"/>
      <c r="B231" s="126"/>
      <c r="C231" s="563"/>
    </row>
    <row r="232" spans="1:3" x14ac:dyDescent="0.2">
      <c r="A232" s="126"/>
      <c r="B232" s="126"/>
      <c r="C232" s="563"/>
    </row>
    <row r="233" spans="1:3" x14ac:dyDescent="0.2">
      <c r="A233" s="126"/>
      <c r="B233" s="126"/>
      <c r="C233" s="563"/>
    </row>
    <row r="234" spans="1:3" x14ac:dyDescent="0.2">
      <c r="A234" s="126"/>
      <c r="B234" s="126"/>
      <c r="C234" s="563"/>
    </row>
    <row r="235" spans="1:3" x14ac:dyDescent="0.2">
      <c r="A235" s="126"/>
      <c r="B235" s="126"/>
      <c r="C235" s="563"/>
    </row>
    <row r="236" spans="1:3" x14ac:dyDescent="0.2">
      <c r="A236" s="126"/>
      <c r="B236" s="126"/>
      <c r="C236" s="563"/>
    </row>
    <row r="237" spans="1:3" x14ac:dyDescent="0.2">
      <c r="A237" s="126"/>
      <c r="B237" s="126"/>
      <c r="C237" s="563"/>
    </row>
    <row r="238" spans="1:3" x14ac:dyDescent="0.2">
      <c r="A238" s="126"/>
      <c r="B238" s="126"/>
      <c r="C238" s="563"/>
    </row>
    <row r="239" spans="1:3" x14ac:dyDescent="0.2">
      <c r="A239" s="126"/>
      <c r="B239" s="126"/>
      <c r="C239" s="563"/>
    </row>
    <row r="240" spans="1:3" x14ac:dyDescent="0.2">
      <c r="A240" s="126"/>
      <c r="B240" s="126"/>
      <c r="C240" s="563"/>
    </row>
    <row r="241" spans="1:3" x14ac:dyDescent="0.2">
      <c r="A241" s="126"/>
      <c r="B241" s="126"/>
      <c r="C241" s="563"/>
    </row>
    <row r="242" spans="1:3" x14ac:dyDescent="0.2">
      <c r="A242" s="126"/>
      <c r="B242" s="126"/>
      <c r="C242" s="563"/>
    </row>
    <row r="243" spans="1:3" x14ac:dyDescent="0.2">
      <c r="A243" s="126"/>
      <c r="B243" s="126"/>
      <c r="C243" s="563"/>
    </row>
    <row r="244" spans="1:3" x14ac:dyDescent="0.2">
      <c r="A244" s="126"/>
      <c r="B244" s="126"/>
      <c r="C244" s="563"/>
    </row>
    <row r="245" spans="1:3" x14ac:dyDescent="0.2">
      <c r="A245" s="126"/>
      <c r="B245" s="126"/>
      <c r="C245" s="563"/>
    </row>
    <row r="246" spans="1:3" x14ac:dyDescent="0.2">
      <c r="A246" s="126"/>
      <c r="B246" s="126"/>
      <c r="C246" s="563"/>
    </row>
    <row r="247" spans="1:3" x14ac:dyDescent="0.2">
      <c r="A247" s="126"/>
      <c r="B247" s="126"/>
      <c r="C247" s="563"/>
    </row>
    <row r="248" spans="1:3" x14ac:dyDescent="0.2">
      <c r="A248" s="126"/>
      <c r="B248" s="126"/>
      <c r="C248" s="563"/>
    </row>
    <row r="249" spans="1:3" x14ac:dyDescent="0.2">
      <c r="A249" s="126"/>
      <c r="B249" s="126"/>
      <c r="C249" s="563"/>
    </row>
    <row r="250" spans="1:3" x14ac:dyDescent="0.2">
      <c r="A250" s="126"/>
      <c r="B250" s="126"/>
      <c r="C250" s="563"/>
    </row>
  </sheetData>
  <sheetProtection algorithmName="SHA-512" hashValue="qj3hx43uDXk3n2C3mN9UuilAGUHU3c8MEE2e4PTEbzUV4Lo6VVBiqK9y0MDHiwMFF/koYm3ZjCX6YtRgA/zcfA==" saltValue="wqZRTFEbZGwmi1nDHeoADw==" spinCount="100000" sheet="1" objects="1" scenarios="1"/>
  <mergeCells count="4">
    <mergeCell ref="L3:L6"/>
    <mergeCell ref="B6:C6"/>
    <mergeCell ref="B7:C7"/>
    <mergeCell ref="A172:L172"/>
  </mergeCells>
  <phoneticPr fontId="0" type="noConversion"/>
  <printOptions horizontalCentered="1"/>
  <pageMargins left="0.17" right="0.16" top="0.53" bottom="1" header="0.5" footer="0.5"/>
  <pageSetup scale="83" fitToHeight="4" orientation="landscape" r:id="rId1"/>
  <headerFooter alignWithMargins="0">
    <oddFooter>&amp;LHawai'i DOH
Fall 2017&amp;C&amp;8Page &amp;P of &amp;N&amp;R&amp;A</oddFooter>
  </headerFooter>
  <rowBreaks count="1" manualBreakCount="1">
    <brk id="1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43</vt:i4>
      </vt:variant>
    </vt:vector>
  </HeadingPairs>
  <TitlesOfParts>
    <vt:vector size="84" baseType="lpstr">
      <vt:lpstr>Surfer Compiler HDOH</vt:lpstr>
      <vt:lpstr>Table A-1 (DW,SW&gt;150m)</vt:lpstr>
      <vt:lpstr>Table A-2 (DW, SW&lt;150m)</vt:lpstr>
      <vt:lpstr>Table B-1 (NDW,SW&gt;150m)</vt:lpstr>
      <vt:lpstr>Table B-2 (NDW, SW&lt;150m)</vt:lpstr>
      <vt:lpstr>Table C-1a (GW to IA)</vt:lpstr>
      <vt:lpstr>Table C-1b (Soil to IA)</vt:lpstr>
      <vt:lpstr>Table C-2 (Soil Vapor to IA)</vt:lpstr>
      <vt:lpstr>Table C-3 (Indoor Air Goals)</vt:lpstr>
      <vt:lpstr>Table D-1a (DW, SW&lt;150m)</vt:lpstr>
      <vt:lpstr>Table D-1b (DW, SW&gt;150m)</vt:lpstr>
      <vt:lpstr>Table D-1c (NDW, SW&lt;150m)</vt:lpstr>
      <vt:lpstr>Table D-1d (NDW, SW&gt;150m)</vt:lpstr>
      <vt:lpstr>Table D-2a (SW-Fresh)</vt:lpstr>
      <vt:lpstr>Table D-2b (SW-Marine)</vt:lpstr>
      <vt:lpstr>Table D-2c (SW-Estuary)</vt:lpstr>
      <vt:lpstr>Table D-3a (Final DW-Toxicity)</vt:lpstr>
      <vt:lpstr>Table D-3b  (Risk-Based DW ALs)</vt:lpstr>
      <vt:lpstr>Table D-4a (Aquatic Goals Sum)</vt:lpstr>
      <vt:lpstr>Table D-4b (Chronic Summary)</vt:lpstr>
      <vt:lpstr>Table D-4c (Acute Summary)</vt:lpstr>
      <vt:lpstr>Table D-4d (Aquatic Hawaii)</vt:lpstr>
      <vt:lpstr>Table D-4e (Aquatic USEPA, etc)</vt:lpstr>
      <vt:lpstr>Table D-4f (Aquatic Bioacc.)</vt:lpstr>
      <vt:lpstr>Table D-5 (Agricultural Use)</vt:lpstr>
      <vt:lpstr>Table E-1 Leaching Soil</vt:lpstr>
      <vt:lpstr>Table E-2 Leaching Soil Vapor</vt:lpstr>
      <vt:lpstr>Table F-1 (Ceiling Level Index)</vt:lpstr>
      <vt:lpstr>Table F-2 (Exposed Soils)</vt:lpstr>
      <vt:lpstr>Table F-3 (Isolated Soils)</vt:lpstr>
      <vt:lpstr>Table G-1 (GW-DW Ceiling)</vt:lpstr>
      <vt:lpstr>Table G-2 (GW-NDW Ceiling)</vt:lpstr>
      <vt:lpstr>Table G-3 (SW-DW Ceiling)</vt:lpstr>
      <vt:lpstr>Table G-4 (SW-NDW Ceiling)</vt:lpstr>
      <vt:lpstr>Table H (Constants)</vt:lpstr>
      <vt:lpstr>Table I-1 (Unrestricted SoilDE)</vt:lpstr>
      <vt:lpstr>Table I-2 (C-I Soil DE)</vt:lpstr>
      <vt:lpstr>Table I-3 (Construction DE)</vt:lpstr>
      <vt:lpstr>Table J (Target Health Effects)</vt:lpstr>
      <vt:lpstr>Table K (Soil Background)</vt:lpstr>
      <vt:lpstr>Table L (Soil Ecotoxicity)</vt:lpstr>
      <vt:lpstr>'Table D-4e (Aquatic USEPA, etc)'!Print_Area</vt:lpstr>
      <vt:lpstr>'Table E-2 Leaching Soil Vapor'!Print_Area</vt:lpstr>
      <vt:lpstr>'Table H (Constants)'!Print_Area</vt:lpstr>
      <vt:lpstr>'Table K (Soil Background)'!Print_Area</vt:lpstr>
      <vt:lpstr>'Table A-1 (DW,SW&gt;150m)'!Print_Titles</vt:lpstr>
      <vt:lpstr>'Table A-2 (DW, SW&lt;150m)'!Print_Titles</vt:lpstr>
      <vt:lpstr>'Table B-1 (NDW,SW&gt;150m)'!Print_Titles</vt:lpstr>
      <vt:lpstr>'Table B-2 (NDW, SW&lt;150m)'!Print_Titles</vt:lpstr>
      <vt:lpstr>'Table C-1a (GW to IA)'!Print_Titles</vt:lpstr>
      <vt:lpstr>'Table C-1b (Soil to IA)'!Print_Titles</vt:lpstr>
      <vt:lpstr>'Table C-2 (Soil Vapor to IA)'!Print_Titles</vt:lpstr>
      <vt:lpstr>'Table C-3 (Indoor Air Goals)'!Print_Titles</vt:lpstr>
      <vt:lpstr>'Table D-1a (DW, SW&lt;150m)'!Print_Titles</vt:lpstr>
      <vt:lpstr>'Table D-1b (DW, SW&gt;150m)'!Print_Titles</vt:lpstr>
      <vt:lpstr>'Table D-1c (NDW, SW&lt;150m)'!Print_Titles</vt:lpstr>
      <vt:lpstr>'Table D-1d (NDW, SW&gt;150m)'!Print_Titles</vt:lpstr>
      <vt:lpstr>'Table D-2a (SW-Fresh)'!Print_Titles</vt:lpstr>
      <vt:lpstr>'Table D-2b (SW-Marine)'!Print_Titles</vt:lpstr>
      <vt:lpstr>'Table D-2c (SW-Estuary)'!Print_Titles</vt:lpstr>
      <vt:lpstr>'Table D-3a (Final DW-Toxicity)'!Print_Titles</vt:lpstr>
      <vt:lpstr>'Table D-3b  (Risk-Based DW ALs)'!Print_Titles</vt:lpstr>
      <vt:lpstr>'Table D-4a (Aquatic Goals Sum)'!Print_Titles</vt:lpstr>
      <vt:lpstr>'Table D-4b (Chronic Summary)'!Print_Titles</vt:lpstr>
      <vt:lpstr>'Table D-4c (Acute Summary)'!Print_Titles</vt:lpstr>
      <vt:lpstr>'Table D-4d (Aquatic Hawaii)'!Print_Titles</vt:lpstr>
      <vt:lpstr>'Table D-4e (Aquatic USEPA, etc)'!Print_Titles</vt:lpstr>
      <vt:lpstr>'Table D-4f (Aquatic Bioacc.)'!Print_Titles</vt:lpstr>
      <vt:lpstr>'Table D-5 (Agricultural Use)'!Print_Titles</vt:lpstr>
      <vt:lpstr>'Table E-1 Leaching Soil'!Print_Titles</vt:lpstr>
      <vt:lpstr>'Table E-2 Leaching Soil Vapor'!Print_Titles</vt:lpstr>
      <vt:lpstr>'Table F-2 (Exposed Soils)'!Print_Titles</vt:lpstr>
      <vt:lpstr>'Table F-3 (Isolated Soils)'!Print_Titles</vt:lpstr>
      <vt:lpstr>'Table G-1 (GW-DW Ceiling)'!Print_Titles</vt:lpstr>
      <vt:lpstr>'Table G-2 (GW-NDW Ceiling)'!Print_Titles</vt:lpstr>
      <vt:lpstr>'Table G-3 (SW-DW Ceiling)'!Print_Titles</vt:lpstr>
      <vt:lpstr>'Table G-4 (SW-NDW Ceiling)'!Print_Titles</vt:lpstr>
      <vt:lpstr>'Table H (Constants)'!Print_Titles</vt:lpstr>
      <vt:lpstr>'Table I-1 (Unrestricted SoilDE)'!Print_Titles</vt:lpstr>
      <vt:lpstr>'Table I-2 (C-I Soil DE)'!Print_Titles</vt:lpstr>
      <vt:lpstr>'Table I-3 (Construction DE)'!Print_Titles</vt:lpstr>
      <vt:lpstr>'Table J (Target Health Effects)'!Print_Titles</vt:lpstr>
      <vt:lpstr>'Table K (Soil Background)'!Print_Titles</vt:lpstr>
      <vt:lpstr>'Table L (Soil Ecotoxicity)'!Print_Titles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Brewer, Roger C</dc:creator>
  <cp:lastModifiedBy>Brewer, Roger C</cp:lastModifiedBy>
  <cp:lastPrinted>2017-10-30T19:03:45Z</cp:lastPrinted>
  <dcterms:created xsi:type="dcterms:W3CDTF">1999-05-06T02:39:42Z</dcterms:created>
  <dcterms:modified xsi:type="dcterms:W3CDTF">2017-10-30T19:04:00Z</dcterms:modified>
</cp:coreProperties>
</file>