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hlthmgt-my.sharepoint.com/personal/dswanson_healthmanagement_com/Documents/Documents/"/>
    </mc:Choice>
  </mc:AlternateContent>
  <xr:revisionPtr revIDLastSave="4" documentId="8_{92133802-686A-438E-A2D0-A623B8FF0ED3}" xr6:coauthVersionLast="47" xr6:coauthVersionMax="47" xr10:uidLastSave="{85721904-6B23-4EF8-A094-2E1C15D18705}"/>
  <bookViews>
    <workbookView xWindow="19090" yWindow="6140" windowWidth="19420" windowHeight="10300" activeTab="1" xr2:uid="{00000000-000D-0000-FFFF-FFFF00000000}"/>
  </bookViews>
  <sheets>
    <sheet name="INSTRUCTIONS" sheetId="46" r:id="rId1"/>
    <sheet name="CORE MEASURES" sheetId="33" r:id="rId2"/>
    <sheet name="RESHAB" sheetId="35" r:id="rId3"/>
    <sheet name="ADH" sheetId="36" r:id="rId4"/>
    <sheet name="CLS-G" sheetId="37" r:id="rId5"/>
    <sheet name="CLS-I" sheetId="38" r:id="rId6"/>
    <sheet name="DCP" sheetId="39" r:id="rId7"/>
    <sheet name="IES" sheetId="40" r:id="rId8"/>
    <sheet name="PAB" sheetId="41" r:id="rId9"/>
    <sheet name="SUMMARY" sheetId="34" r:id="rId10"/>
    <sheet name="Tabs_Keep Hiden" sheetId="45" state="hidden" r:id="rId11"/>
    <sheet name="Scoring Sheet" sheetId="22" state="hidden" r:id="rId12"/>
  </sheets>
  <definedNames>
    <definedName name="_xlnm.Print_Titles" localSheetId="11">'Scoring Sheet'!$1:$7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34" l="1"/>
  <c r="E74" i="34"/>
  <c r="E2" i="46"/>
  <c r="C2" i="46"/>
  <c r="E2" i="33"/>
  <c r="C2" i="33"/>
  <c r="E2" i="35"/>
  <c r="C2" i="35"/>
  <c r="E2" i="36"/>
  <c r="C2" i="36"/>
  <c r="E2" i="37"/>
  <c r="C2" i="37"/>
  <c r="E2" i="38"/>
  <c r="C2" i="38"/>
  <c r="E2" i="39"/>
  <c r="C2" i="39"/>
  <c r="E2" i="40"/>
  <c r="C2" i="40"/>
  <c r="E2" i="41"/>
  <c r="C2" i="41"/>
  <c r="E33" i="34"/>
  <c r="E13" i="34" s="1"/>
  <c r="C51" i="41"/>
  <c r="C50" i="41"/>
  <c r="C30" i="41"/>
  <c r="C29" i="41"/>
  <c r="C9" i="41"/>
  <c r="C8" i="41"/>
  <c r="C72" i="40"/>
  <c r="C71" i="40"/>
  <c r="C51" i="40"/>
  <c r="C50" i="40"/>
  <c r="C30" i="40"/>
  <c r="C29" i="40"/>
  <c r="C9" i="40"/>
  <c r="C8" i="40"/>
  <c r="C72" i="39"/>
  <c r="C71" i="39"/>
  <c r="C51" i="39"/>
  <c r="C50" i="39"/>
  <c r="C30" i="39"/>
  <c r="C29" i="39"/>
  <c r="C9" i="39"/>
  <c r="C8" i="39"/>
  <c r="C68" i="38"/>
  <c r="C55" i="38"/>
  <c r="C54" i="38"/>
  <c r="C34" i="38"/>
  <c r="C33" i="38"/>
  <c r="C53" i="38"/>
  <c r="C64" i="38" s="1"/>
  <c r="C13" i="38"/>
  <c r="L13" i="38" s="1"/>
  <c r="C12" i="38"/>
  <c r="L12" i="38" s="1"/>
  <c r="C53" i="37"/>
  <c r="C52" i="37"/>
  <c r="C32" i="37"/>
  <c r="C31" i="37"/>
  <c r="C11" i="37"/>
  <c r="L11" i="37" s="1"/>
  <c r="C10" i="37"/>
  <c r="L10" i="37" s="1"/>
  <c r="C53" i="36"/>
  <c r="C52" i="36"/>
  <c r="C32" i="36"/>
  <c r="C31" i="36"/>
  <c r="C11" i="36"/>
  <c r="L11" i="36" s="1"/>
  <c r="C10" i="36"/>
  <c r="L10" i="36" s="1"/>
  <c r="C53" i="35"/>
  <c r="C52" i="35"/>
  <c r="C32" i="35"/>
  <c r="L32" i="35" s="1"/>
  <c r="C31" i="35"/>
  <c r="L31" i="35" s="1"/>
  <c r="C11" i="35"/>
  <c r="L11" i="35" s="1"/>
  <c r="C10" i="35"/>
  <c r="L10" i="35" s="1"/>
  <c r="C309" i="33"/>
  <c r="C308" i="33"/>
  <c r="C243" i="33"/>
  <c r="C242" i="33"/>
  <c r="C222" i="33"/>
  <c r="C221" i="33"/>
  <c r="C201" i="33"/>
  <c r="C200" i="33"/>
  <c r="C180" i="33"/>
  <c r="C179" i="33"/>
  <c r="C156" i="33"/>
  <c r="C155" i="33"/>
  <c r="C114" i="33"/>
  <c r="C113" i="33"/>
  <c r="C300" i="33"/>
  <c r="L300" i="33" s="1"/>
  <c r="C299" i="33"/>
  <c r="L299" i="33" s="1"/>
  <c r="C298" i="33"/>
  <c r="L298" i="33" s="1"/>
  <c r="C297" i="33"/>
  <c r="C301" i="33" s="1"/>
  <c r="L301" i="33" s="1"/>
  <c r="C296" i="33"/>
  <c r="L296" i="33" s="1"/>
  <c r="C295" i="33"/>
  <c r="L295" i="33" s="1"/>
  <c r="C294" i="33"/>
  <c r="L294" i="33" s="1"/>
  <c r="C293" i="33"/>
  <c r="L293" i="33" s="1"/>
  <c r="C292" i="33"/>
  <c r="L292" i="33" s="1"/>
  <c r="C291" i="33"/>
  <c r="L291" i="33" s="1"/>
  <c r="C290" i="33"/>
  <c r="L290" i="33" s="1"/>
  <c r="C289" i="33"/>
  <c r="L289" i="33" s="1"/>
  <c r="C288" i="33"/>
  <c r="L288" i="33" s="1"/>
  <c r="C287" i="33"/>
  <c r="L287" i="33" s="1"/>
  <c r="C286" i="33"/>
  <c r="L286" i="33" s="1"/>
  <c r="C285" i="33"/>
  <c r="L285" i="33" s="1"/>
  <c r="C284" i="33"/>
  <c r="L284" i="33" s="1"/>
  <c r="C279" i="33"/>
  <c r="L279" i="33" s="1"/>
  <c r="C278" i="33"/>
  <c r="L278" i="33" s="1"/>
  <c r="C277" i="33"/>
  <c r="L277" i="33" s="1"/>
  <c r="C276" i="33"/>
  <c r="C280" i="33" s="1"/>
  <c r="L280" i="33" s="1"/>
  <c r="C275" i="33"/>
  <c r="L275" i="33" s="1"/>
  <c r="C274" i="33"/>
  <c r="L274" i="33" s="1"/>
  <c r="C273" i="33"/>
  <c r="L273" i="33" s="1"/>
  <c r="C272" i="33"/>
  <c r="L272" i="33" s="1"/>
  <c r="C271" i="33"/>
  <c r="L271" i="33" s="1"/>
  <c r="C270" i="33"/>
  <c r="L270" i="33" s="1"/>
  <c r="C269" i="33"/>
  <c r="L269" i="33" s="1"/>
  <c r="C268" i="33"/>
  <c r="L268" i="33" s="1"/>
  <c r="C267" i="33"/>
  <c r="L267" i="33" s="1"/>
  <c r="C266" i="33"/>
  <c r="L266" i="33" s="1"/>
  <c r="C265" i="33"/>
  <c r="L265" i="33" s="1"/>
  <c r="C264" i="33"/>
  <c r="L264" i="33" s="1"/>
  <c r="C263" i="33"/>
  <c r="L263" i="33" s="1"/>
  <c r="C150" i="33"/>
  <c r="L150" i="33" s="1"/>
  <c r="C149" i="33"/>
  <c r="L149" i="33" s="1"/>
  <c r="C148" i="33"/>
  <c r="L148" i="33" s="1"/>
  <c r="C147" i="33"/>
  <c r="C151" i="33" s="1"/>
  <c r="L151" i="33" s="1"/>
  <c r="C146" i="33"/>
  <c r="L146" i="33" s="1"/>
  <c r="C145" i="33"/>
  <c r="L145" i="33" s="1"/>
  <c r="C144" i="33"/>
  <c r="L144" i="33" s="1"/>
  <c r="C143" i="33"/>
  <c r="L143" i="33" s="1"/>
  <c r="C142" i="33"/>
  <c r="L142" i="33" s="1"/>
  <c r="C141" i="33"/>
  <c r="L141" i="33" s="1"/>
  <c r="C140" i="33"/>
  <c r="L140" i="33" s="1"/>
  <c r="C139" i="33"/>
  <c r="L139" i="33" s="1"/>
  <c r="C138" i="33"/>
  <c r="L138" i="33" s="1"/>
  <c r="C137" i="33"/>
  <c r="L137" i="33" s="1"/>
  <c r="C136" i="33"/>
  <c r="L136" i="33" s="1"/>
  <c r="C135" i="33"/>
  <c r="L135" i="33" s="1"/>
  <c r="C134" i="33"/>
  <c r="L134" i="33" s="1"/>
  <c r="C108" i="33"/>
  <c r="L108" i="33" s="1"/>
  <c r="C107" i="33"/>
  <c r="L107" i="33" s="1"/>
  <c r="C106" i="33"/>
  <c r="L106" i="33" s="1"/>
  <c r="C105" i="33"/>
  <c r="L105" i="33" s="1"/>
  <c r="C104" i="33"/>
  <c r="L104" i="33" s="1"/>
  <c r="C103" i="33"/>
  <c r="L103" i="33" s="1"/>
  <c r="C102" i="33"/>
  <c r="L102" i="33" s="1"/>
  <c r="C101" i="33"/>
  <c r="L101" i="33" s="1"/>
  <c r="C100" i="33"/>
  <c r="L100" i="33" s="1"/>
  <c r="C99" i="33"/>
  <c r="L99" i="33" s="1"/>
  <c r="C98" i="33"/>
  <c r="L98" i="33" s="1"/>
  <c r="C97" i="33"/>
  <c r="L97" i="33" s="1"/>
  <c r="C96" i="33"/>
  <c r="L96" i="33" s="1"/>
  <c r="C95" i="33"/>
  <c r="L95" i="33" s="1"/>
  <c r="C94" i="33"/>
  <c r="L94" i="33" s="1"/>
  <c r="C93" i="33"/>
  <c r="L93" i="33" s="1"/>
  <c r="C92" i="33"/>
  <c r="L92" i="33" s="1"/>
  <c r="C72" i="33"/>
  <c r="C71" i="33"/>
  <c r="C51" i="33"/>
  <c r="C50" i="33"/>
  <c r="C49" i="33"/>
  <c r="C61" i="33" s="1"/>
  <c r="C338" i="33"/>
  <c r="C336" i="33"/>
  <c r="C333" i="33"/>
  <c r="C24" i="33"/>
  <c r="C23" i="33"/>
  <c r="C22" i="33"/>
  <c r="C21" i="33"/>
  <c r="C25" i="33" s="1"/>
  <c r="C20" i="33"/>
  <c r="C19" i="33"/>
  <c r="C18" i="33"/>
  <c r="C17" i="33"/>
  <c r="C16" i="33"/>
  <c r="C15" i="33"/>
  <c r="C14" i="33"/>
  <c r="C13" i="33"/>
  <c r="C12" i="33"/>
  <c r="C11" i="33"/>
  <c r="C10" i="33"/>
  <c r="C9" i="33"/>
  <c r="C8" i="33"/>
  <c r="C7" i="33"/>
  <c r="H12" i="34" l="1"/>
  <c r="C56" i="38"/>
  <c r="C60" i="38"/>
  <c r="C61" i="38"/>
  <c r="C66" i="38"/>
  <c r="C62" i="38"/>
  <c r="C67" i="38"/>
  <c r="C71" i="38" s="1"/>
  <c r="E24" i="34"/>
  <c r="E23" i="34"/>
  <c r="E28" i="34"/>
  <c r="E30" i="34"/>
  <c r="E32" i="34"/>
  <c r="E27" i="34"/>
  <c r="E25" i="34"/>
  <c r="E29" i="34"/>
  <c r="E31" i="34"/>
  <c r="E26" i="34"/>
  <c r="E22" i="34"/>
  <c r="E19" i="34"/>
  <c r="E21" i="34"/>
  <c r="E18" i="34"/>
  <c r="E20" i="34"/>
  <c r="E17" i="34"/>
  <c r="G12" i="34"/>
  <c r="C57" i="38"/>
  <c r="C58" i="38"/>
  <c r="C70" i="38"/>
  <c r="C59" i="38"/>
  <c r="C65" i="38"/>
  <c r="C63" i="38"/>
  <c r="C69" i="38"/>
  <c r="L297" i="33"/>
  <c r="L276" i="33"/>
  <c r="L147" i="33"/>
  <c r="C109" i="33"/>
  <c r="L109" i="33" s="1"/>
  <c r="C56" i="33"/>
  <c r="C57" i="33"/>
  <c r="C62" i="33"/>
  <c r="C63" i="33"/>
  <c r="C67" i="33" s="1"/>
  <c r="C52" i="33"/>
  <c r="C58" i="33"/>
  <c r="C64" i="33"/>
  <c r="C53" i="33"/>
  <c r="C59" i="33"/>
  <c r="C65" i="33"/>
  <c r="C54" i="33"/>
  <c r="C60" i="33"/>
  <c r="C66" i="33"/>
  <c r="C55" i="33"/>
  <c r="F103" i="34"/>
  <c r="F104" i="34"/>
  <c r="F105" i="34"/>
  <c r="F106" i="34"/>
  <c r="H93" i="34"/>
  <c r="H94" i="34"/>
  <c r="H95" i="34"/>
  <c r="H96" i="34"/>
  <c r="H98" i="34"/>
  <c r="H99" i="34"/>
  <c r="H100" i="34"/>
  <c r="H101" i="34"/>
  <c r="H103" i="34"/>
  <c r="H104" i="34"/>
  <c r="H105" i="34"/>
  <c r="H106" i="34"/>
  <c r="H108" i="34"/>
  <c r="H109" i="34"/>
  <c r="H110" i="34"/>
  <c r="H111" i="34"/>
  <c r="H112" i="34"/>
  <c r="H114" i="34"/>
  <c r="H115" i="34"/>
  <c r="H116" i="34"/>
  <c r="H117" i="34"/>
  <c r="H119" i="34"/>
  <c r="H120" i="34"/>
  <c r="H121" i="34"/>
  <c r="H122" i="34"/>
  <c r="H124" i="34"/>
  <c r="H125" i="34"/>
  <c r="H126" i="34"/>
  <c r="C61" i="34"/>
  <c r="E1" i="33"/>
  <c r="C1" i="46"/>
  <c r="C283" i="33"/>
  <c r="C154" i="33"/>
  <c r="C178" i="33"/>
  <c r="C199" i="33"/>
  <c r="C220" i="33"/>
  <c r="C241" i="33"/>
  <c r="C262" i="33"/>
  <c r="C307" i="33"/>
  <c r="C26" i="33"/>
  <c r="C30" i="33"/>
  <c r="C49" i="41"/>
  <c r="C28" i="41"/>
  <c r="C7" i="41"/>
  <c r="E1" i="41"/>
  <c r="C70" i="40"/>
  <c r="C49" i="40"/>
  <c r="C28" i="40"/>
  <c r="C7" i="40"/>
  <c r="E1" i="40"/>
  <c r="C70" i="39"/>
  <c r="C49" i="39"/>
  <c r="C28" i="39"/>
  <c r="C7" i="39"/>
  <c r="E1" i="39"/>
  <c r="C32" i="38"/>
  <c r="C11" i="38"/>
  <c r="E1" i="38"/>
  <c r="C51" i="37"/>
  <c r="C30" i="37"/>
  <c r="C9" i="37"/>
  <c r="E1" i="37"/>
  <c r="C51" i="36"/>
  <c r="C30" i="36"/>
  <c r="C9" i="36"/>
  <c r="E1" i="36"/>
  <c r="C51" i="35"/>
  <c r="C30" i="35"/>
  <c r="C9" i="35"/>
  <c r="E1" i="35"/>
  <c r="F12" i="34" l="1"/>
  <c r="E12" i="34"/>
  <c r="C113" i="34"/>
  <c r="L66" i="38" s="1"/>
  <c r="C107" i="34"/>
  <c r="L52" i="37" s="1"/>
  <c r="C61" i="41"/>
  <c r="C55" i="41"/>
  <c r="C58" i="41"/>
  <c r="C66" i="41"/>
  <c r="C60" i="41"/>
  <c r="C54" i="41"/>
  <c r="C65" i="41"/>
  <c r="C59" i="41"/>
  <c r="C53" i="41"/>
  <c r="C64" i="41"/>
  <c r="C63" i="41"/>
  <c r="C57" i="41"/>
  <c r="C52" i="41"/>
  <c r="C62" i="41"/>
  <c r="C56" i="41"/>
  <c r="C40" i="41"/>
  <c r="C34" i="41"/>
  <c r="C45" i="41"/>
  <c r="C39" i="41"/>
  <c r="C33" i="41"/>
  <c r="C44" i="41"/>
  <c r="C38" i="41"/>
  <c r="C32" i="41"/>
  <c r="C43" i="41"/>
  <c r="C37" i="41"/>
  <c r="C42" i="41"/>
  <c r="C36" i="41"/>
  <c r="C31" i="41"/>
  <c r="C41" i="41"/>
  <c r="C35" i="41"/>
  <c r="C15" i="41"/>
  <c r="C20" i="41"/>
  <c r="C19" i="41"/>
  <c r="C13" i="41"/>
  <c r="C24" i="41"/>
  <c r="C18" i="41"/>
  <c r="C12" i="41"/>
  <c r="C14" i="41"/>
  <c r="C23" i="41"/>
  <c r="C17" i="41"/>
  <c r="C11" i="41"/>
  <c r="C22" i="41"/>
  <c r="C16" i="41"/>
  <c r="C21" i="41"/>
  <c r="C10" i="41"/>
  <c r="E125" i="34" s="1"/>
  <c r="C81" i="40"/>
  <c r="C82" i="40"/>
  <c r="C76" i="40"/>
  <c r="C87" i="40"/>
  <c r="C75" i="40"/>
  <c r="C86" i="40"/>
  <c r="C74" i="40"/>
  <c r="C80" i="40"/>
  <c r="C85" i="40"/>
  <c r="C79" i="40"/>
  <c r="C77" i="40"/>
  <c r="C84" i="40"/>
  <c r="C78" i="40"/>
  <c r="C73" i="40"/>
  <c r="C83" i="40"/>
  <c r="C61" i="40"/>
  <c r="C55" i="40"/>
  <c r="C59" i="40"/>
  <c r="C66" i="40"/>
  <c r="C60" i="40"/>
  <c r="C54" i="40"/>
  <c r="C65" i="40"/>
  <c r="C64" i="40"/>
  <c r="C58" i="40"/>
  <c r="C62" i="40"/>
  <c r="C63" i="40"/>
  <c r="C57" i="40"/>
  <c r="C52" i="40"/>
  <c r="C56" i="40"/>
  <c r="C53" i="40"/>
  <c r="C33" i="40"/>
  <c r="C38" i="40"/>
  <c r="C32" i="40"/>
  <c r="C40" i="40"/>
  <c r="C34" i="40"/>
  <c r="C39" i="40"/>
  <c r="C44" i="40"/>
  <c r="C43" i="40"/>
  <c r="C37" i="40"/>
  <c r="C42" i="40"/>
  <c r="C36" i="40"/>
  <c r="C31" i="40"/>
  <c r="C41" i="40"/>
  <c r="C35" i="40"/>
  <c r="C45" i="40"/>
  <c r="C19" i="40"/>
  <c r="C13" i="40"/>
  <c r="C22" i="40"/>
  <c r="C24" i="40"/>
  <c r="C18" i="40"/>
  <c r="C12" i="40"/>
  <c r="C23" i="40"/>
  <c r="C17" i="40"/>
  <c r="C11" i="40"/>
  <c r="C16" i="40"/>
  <c r="C21" i="40"/>
  <c r="C15" i="40"/>
  <c r="C10" i="40"/>
  <c r="C20" i="40"/>
  <c r="C14" i="40"/>
  <c r="H118" i="34"/>
  <c r="C86" i="39"/>
  <c r="C80" i="39"/>
  <c r="C74" i="39"/>
  <c r="C85" i="39"/>
  <c r="C79" i="39"/>
  <c r="C84" i="39"/>
  <c r="C78" i="39"/>
  <c r="C73" i="39"/>
  <c r="C77" i="39"/>
  <c r="C76" i="39"/>
  <c r="C81" i="39"/>
  <c r="C75" i="39"/>
  <c r="C83" i="39"/>
  <c r="C82" i="39"/>
  <c r="C87" i="39"/>
  <c r="C61" i="39"/>
  <c r="C55" i="39"/>
  <c r="C60" i="39"/>
  <c r="C54" i="39"/>
  <c r="C66" i="39"/>
  <c r="C64" i="39"/>
  <c r="C58" i="39"/>
  <c r="C56" i="39"/>
  <c r="C65" i="39"/>
  <c r="C63" i="39"/>
  <c r="C57" i="39"/>
  <c r="C52" i="39"/>
  <c r="C62" i="39"/>
  <c r="C59" i="39"/>
  <c r="C53" i="39"/>
  <c r="C39" i="39"/>
  <c r="C40" i="39"/>
  <c r="C34" i="39"/>
  <c r="C33" i="39"/>
  <c r="C38" i="39"/>
  <c r="C45" i="39"/>
  <c r="C44" i="39"/>
  <c r="C43" i="39"/>
  <c r="C37" i="39"/>
  <c r="C42" i="39"/>
  <c r="C36" i="39"/>
  <c r="C31" i="39"/>
  <c r="C32" i="39"/>
  <c r="C41" i="39"/>
  <c r="C35" i="39"/>
  <c r="C22" i="39"/>
  <c r="C16" i="39"/>
  <c r="C19" i="39"/>
  <c r="C13" i="39"/>
  <c r="C21" i="39"/>
  <c r="C20" i="39"/>
  <c r="C24" i="39"/>
  <c r="C18" i="39"/>
  <c r="C12" i="39"/>
  <c r="C23" i="39"/>
  <c r="C17" i="39"/>
  <c r="C11" i="39"/>
  <c r="C10" i="39"/>
  <c r="C15" i="39"/>
  <c r="C14" i="39"/>
  <c r="H113" i="34"/>
  <c r="C44" i="38"/>
  <c r="C38" i="38"/>
  <c r="C49" i="38"/>
  <c r="C43" i="38"/>
  <c r="C37" i="38"/>
  <c r="C48" i="38"/>
  <c r="C42" i="38"/>
  <c r="C47" i="38"/>
  <c r="C40" i="38"/>
  <c r="C45" i="38"/>
  <c r="C36" i="38"/>
  <c r="C41" i="38"/>
  <c r="C35" i="38"/>
  <c r="C39" i="38"/>
  <c r="C46" i="38"/>
  <c r="C26" i="38"/>
  <c r="L26" i="38" s="1"/>
  <c r="C20" i="38"/>
  <c r="L20" i="38" s="1"/>
  <c r="C24" i="38"/>
  <c r="L24" i="38" s="1"/>
  <c r="C17" i="38"/>
  <c r="L17" i="38" s="1"/>
  <c r="C28" i="38"/>
  <c r="L28" i="38" s="1"/>
  <c r="C15" i="38"/>
  <c r="L15" i="38" s="1"/>
  <c r="C27" i="38"/>
  <c r="L27" i="38" s="1"/>
  <c r="C25" i="38"/>
  <c r="C19" i="38"/>
  <c r="L19" i="38" s="1"/>
  <c r="C14" i="38"/>
  <c r="E110" i="34" s="1"/>
  <c r="C18" i="38"/>
  <c r="L18" i="38" s="1"/>
  <c r="C23" i="38"/>
  <c r="L23" i="38" s="1"/>
  <c r="C22" i="38"/>
  <c r="L22" i="38" s="1"/>
  <c r="C16" i="38"/>
  <c r="L16" i="38" s="1"/>
  <c r="C21" i="38"/>
  <c r="L21" i="38" s="1"/>
  <c r="C62" i="37"/>
  <c r="C63" i="37"/>
  <c r="C57" i="37"/>
  <c r="C56" i="37"/>
  <c r="C68" i="37"/>
  <c r="C67" i="37"/>
  <c r="C61" i="37"/>
  <c r="C55" i="37"/>
  <c r="C54" i="37"/>
  <c r="C59" i="37"/>
  <c r="C58" i="37"/>
  <c r="C66" i="37"/>
  <c r="C60" i="37"/>
  <c r="C65" i="37"/>
  <c r="C64" i="37"/>
  <c r="C42" i="37"/>
  <c r="C36" i="37"/>
  <c r="C47" i="37"/>
  <c r="C41" i="37"/>
  <c r="C35" i="37"/>
  <c r="C46" i="37"/>
  <c r="C40" i="37"/>
  <c r="C34" i="37"/>
  <c r="C37" i="37"/>
  <c r="C45" i="37"/>
  <c r="C39" i="37"/>
  <c r="C43" i="37"/>
  <c r="C44" i="37"/>
  <c r="C38" i="37"/>
  <c r="C33" i="37"/>
  <c r="C21" i="37"/>
  <c r="L21" i="37" s="1"/>
  <c r="C15" i="37"/>
  <c r="L15" i="37" s="1"/>
  <c r="C26" i="37"/>
  <c r="L26" i="37" s="1"/>
  <c r="C20" i="37"/>
  <c r="L20" i="37" s="1"/>
  <c r="C14" i="37"/>
  <c r="L14" i="37" s="1"/>
  <c r="C25" i="37"/>
  <c r="L25" i="37" s="1"/>
  <c r="C19" i="37"/>
  <c r="L19" i="37" s="1"/>
  <c r="C13" i="37"/>
  <c r="L13" i="37" s="1"/>
  <c r="C24" i="37"/>
  <c r="L24" i="37" s="1"/>
  <c r="C18" i="37"/>
  <c r="L18" i="37" s="1"/>
  <c r="C22" i="37"/>
  <c r="L22" i="37" s="1"/>
  <c r="C16" i="37"/>
  <c r="L16" i="37" s="1"/>
  <c r="C23" i="37"/>
  <c r="C17" i="37"/>
  <c r="L17" i="37" s="1"/>
  <c r="C12" i="37"/>
  <c r="L12" i="37" s="1"/>
  <c r="F102" i="34"/>
  <c r="C63" i="36"/>
  <c r="C57" i="36"/>
  <c r="C68" i="36"/>
  <c r="C62" i="36"/>
  <c r="C56" i="36"/>
  <c r="C66" i="36"/>
  <c r="C67" i="36"/>
  <c r="C61" i="36"/>
  <c r="C55" i="36"/>
  <c r="C60" i="36"/>
  <c r="C65" i="36"/>
  <c r="C59" i="36"/>
  <c r="C54" i="36"/>
  <c r="C64" i="36"/>
  <c r="C58" i="36"/>
  <c r="C42" i="36"/>
  <c r="C36" i="36"/>
  <c r="C43" i="36"/>
  <c r="C47" i="36"/>
  <c r="C41" i="36"/>
  <c r="C35" i="36"/>
  <c r="C46" i="36"/>
  <c r="C40" i="36"/>
  <c r="C34" i="36"/>
  <c r="C37" i="36"/>
  <c r="C45" i="36"/>
  <c r="C39" i="36"/>
  <c r="C44" i="36"/>
  <c r="C38" i="36"/>
  <c r="C33" i="36"/>
  <c r="C21" i="36"/>
  <c r="L21" i="36" s="1"/>
  <c r="C15" i="36"/>
  <c r="L15" i="36" s="1"/>
  <c r="C26" i="36"/>
  <c r="L26" i="36" s="1"/>
  <c r="C20" i="36"/>
  <c r="L20" i="36" s="1"/>
  <c r="C14" i="36"/>
  <c r="L14" i="36" s="1"/>
  <c r="C18" i="36"/>
  <c r="L18" i="36" s="1"/>
  <c r="C25" i="36"/>
  <c r="L25" i="36" s="1"/>
  <c r="C19" i="36"/>
  <c r="L19" i="36" s="1"/>
  <c r="C13" i="36"/>
  <c r="L13" i="36" s="1"/>
  <c r="C24" i="36"/>
  <c r="L24" i="36" s="1"/>
  <c r="C23" i="36"/>
  <c r="C17" i="36"/>
  <c r="L17" i="36" s="1"/>
  <c r="C12" i="36"/>
  <c r="L12" i="36" s="1"/>
  <c r="C22" i="36"/>
  <c r="L22" i="36" s="1"/>
  <c r="C16" i="36"/>
  <c r="L16" i="36" s="1"/>
  <c r="H97" i="34"/>
  <c r="C70" i="35"/>
  <c r="C63" i="35"/>
  <c r="C57" i="35"/>
  <c r="C62" i="35"/>
  <c r="C56" i="35"/>
  <c r="C59" i="35"/>
  <c r="C64" i="35"/>
  <c r="C68" i="35"/>
  <c r="C67" i="35"/>
  <c r="C61" i="35"/>
  <c r="C55" i="35"/>
  <c r="C66" i="35"/>
  <c r="C60" i="35"/>
  <c r="C65" i="35"/>
  <c r="C54" i="35"/>
  <c r="C58" i="35"/>
  <c r="C49" i="35"/>
  <c r="L49" i="35" s="1"/>
  <c r="C42" i="35"/>
  <c r="L42" i="35" s="1"/>
  <c r="C36" i="35"/>
  <c r="L36" i="35" s="1"/>
  <c r="C39" i="35"/>
  <c r="L39" i="35" s="1"/>
  <c r="C47" i="35"/>
  <c r="L47" i="35" s="1"/>
  <c r="C41" i="35"/>
  <c r="L41" i="35" s="1"/>
  <c r="C35" i="35"/>
  <c r="L35" i="35" s="1"/>
  <c r="C34" i="35"/>
  <c r="L34" i="35" s="1"/>
  <c r="C44" i="35"/>
  <c r="C38" i="35"/>
  <c r="L38" i="35" s="1"/>
  <c r="C33" i="35"/>
  <c r="L33" i="35" s="1"/>
  <c r="C43" i="35"/>
  <c r="L43" i="35" s="1"/>
  <c r="C37" i="35"/>
  <c r="L37" i="35" s="1"/>
  <c r="C46" i="35"/>
  <c r="L46" i="35" s="1"/>
  <c r="C40" i="35"/>
  <c r="L40" i="35" s="1"/>
  <c r="C45" i="35"/>
  <c r="L45" i="35" s="1"/>
  <c r="C28" i="35"/>
  <c r="L28" i="35" s="1"/>
  <c r="C26" i="35"/>
  <c r="L26" i="35" s="1"/>
  <c r="C20" i="35"/>
  <c r="L20" i="35" s="1"/>
  <c r="C14" i="35"/>
  <c r="L14" i="35" s="1"/>
  <c r="C25" i="35"/>
  <c r="L25" i="35" s="1"/>
  <c r="C19" i="35"/>
  <c r="L19" i="35" s="1"/>
  <c r="C13" i="35"/>
  <c r="L13" i="35" s="1"/>
  <c r="C22" i="35"/>
  <c r="L22" i="35" s="1"/>
  <c r="C15" i="35"/>
  <c r="L15" i="35" s="1"/>
  <c r="C18" i="35"/>
  <c r="L18" i="35" s="1"/>
  <c r="C23" i="35"/>
  <c r="C17" i="35"/>
  <c r="L17" i="35" s="1"/>
  <c r="C12" i="35"/>
  <c r="L12" i="35" s="1"/>
  <c r="C16" i="35"/>
  <c r="L16" i="35" s="1"/>
  <c r="C21" i="35"/>
  <c r="L21" i="35" s="1"/>
  <c r="C24" i="35"/>
  <c r="L24" i="35" s="1"/>
  <c r="C319" i="33"/>
  <c r="C313" i="33"/>
  <c r="C324" i="33"/>
  <c r="C318" i="33"/>
  <c r="C312" i="33"/>
  <c r="C323" i="33"/>
  <c r="C317" i="33"/>
  <c r="C311" i="33"/>
  <c r="C322" i="33"/>
  <c r="C316" i="33"/>
  <c r="C310" i="33"/>
  <c r="C321" i="33"/>
  <c r="C315" i="33"/>
  <c r="C320" i="33"/>
  <c r="C314" i="33"/>
  <c r="C253" i="33"/>
  <c r="C247" i="33"/>
  <c r="C258" i="33"/>
  <c r="C252" i="33"/>
  <c r="C246" i="33"/>
  <c r="C257" i="33"/>
  <c r="C251" i="33"/>
  <c r="C245" i="33"/>
  <c r="C256" i="33"/>
  <c r="C250" i="33"/>
  <c r="C244" i="33"/>
  <c r="C255" i="33"/>
  <c r="C249" i="33"/>
  <c r="C254" i="33"/>
  <c r="C248" i="33"/>
  <c r="C232" i="33"/>
  <c r="C226" i="33"/>
  <c r="C230" i="33"/>
  <c r="C224" i="33"/>
  <c r="C237" i="33"/>
  <c r="C231" i="33"/>
  <c r="C225" i="33"/>
  <c r="C236" i="33"/>
  <c r="C233" i="33"/>
  <c r="C235" i="33"/>
  <c r="C229" i="33"/>
  <c r="C223" i="33"/>
  <c r="C234" i="33"/>
  <c r="C228" i="33"/>
  <c r="C227" i="33"/>
  <c r="C211" i="33"/>
  <c r="C205" i="33"/>
  <c r="C209" i="33"/>
  <c r="C208" i="33"/>
  <c r="C213" i="33"/>
  <c r="C207" i="33"/>
  <c r="C206" i="33"/>
  <c r="C216" i="33"/>
  <c r="C210" i="33"/>
  <c r="C204" i="33"/>
  <c r="C215" i="33"/>
  <c r="C203" i="33"/>
  <c r="C214" i="33"/>
  <c r="C202" i="33"/>
  <c r="C212" i="33"/>
  <c r="C183" i="33"/>
  <c r="C194" i="33"/>
  <c r="C193" i="33"/>
  <c r="C187" i="33"/>
  <c r="C181" i="33"/>
  <c r="C190" i="33"/>
  <c r="C195" i="33"/>
  <c r="C188" i="33"/>
  <c r="C185" i="33"/>
  <c r="C184" i="33"/>
  <c r="C189" i="33"/>
  <c r="C192" i="33"/>
  <c r="C186" i="33"/>
  <c r="C191" i="33"/>
  <c r="C182" i="33"/>
  <c r="C166" i="33"/>
  <c r="C160" i="33"/>
  <c r="C165" i="33"/>
  <c r="C170" i="33"/>
  <c r="C158" i="33"/>
  <c r="C169" i="33"/>
  <c r="C157" i="33"/>
  <c r="C168" i="33"/>
  <c r="C161" i="33"/>
  <c r="C171" i="33"/>
  <c r="C159" i="33"/>
  <c r="C164" i="33"/>
  <c r="C163" i="33"/>
  <c r="C162" i="33"/>
  <c r="C167" i="33"/>
  <c r="H123" i="34"/>
  <c r="H107" i="34"/>
  <c r="H102" i="34"/>
  <c r="H92" i="34"/>
  <c r="C102" i="34"/>
  <c r="L50" i="36" s="1"/>
  <c r="C97" i="34"/>
  <c r="C123" i="34"/>
  <c r="L48" i="41" s="1"/>
  <c r="C92" i="34"/>
  <c r="C118" i="34"/>
  <c r="F120" i="34"/>
  <c r="F110" i="34"/>
  <c r="F124" i="34"/>
  <c r="F94" i="34"/>
  <c r="F101" i="34"/>
  <c r="L11" i="38"/>
  <c r="F116" i="34"/>
  <c r="F117" i="34"/>
  <c r="F115" i="34"/>
  <c r="F93" i="34"/>
  <c r="F109" i="34"/>
  <c r="F122" i="34"/>
  <c r="L9" i="36"/>
  <c r="F100" i="34"/>
  <c r="G125" i="34"/>
  <c r="L8" i="36"/>
  <c r="L9" i="37"/>
  <c r="F114" i="34"/>
  <c r="F121" i="34"/>
  <c r="L8" i="37"/>
  <c r="F96" i="34"/>
  <c r="F99" i="34"/>
  <c r="F95" i="34"/>
  <c r="F108" i="34"/>
  <c r="F98" i="34"/>
  <c r="F112" i="34"/>
  <c r="F126" i="34"/>
  <c r="F111" i="34"/>
  <c r="F125" i="34"/>
  <c r="L10" i="38"/>
  <c r="F119" i="34"/>
  <c r="E96" i="34"/>
  <c r="E93" i="34"/>
  <c r="E95" i="34"/>
  <c r="E99" i="34"/>
  <c r="E100" i="34"/>
  <c r="E111" i="34"/>
  <c r="E114" i="34"/>
  <c r="E115" i="34"/>
  <c r="E116" i="34"/>
  <c r="E121" i="34"/>
  <c r="E122" i="34"/>
  <c r="E119" i="34"/>
  <c r="E124" i="34"/>
  <c r="G124" i="34"/>
  <c r="G126" i="34"/>
  <c r="D1" i="34"/>
  <c r="C133" i="33"/>
  <c r="C112" i="33"/>
  <c r="C91" i="33"/>
  <c r="C70" i="33"/>
  <c r="C29" i="33"/>
  <c r="C28" i="33"/>
  <c r="L61" i="37" l="1"/>
  <c r="L50" i="37"/>
  <c r="L51" i="37"/>
  <c r="L5" i="38"/>
  <c r="L60" i="37"/>
  <c r="L62" i="37"/>
  <c r="L60" i="38"/>
  <c r="L71" i="38"/>
  <c r="L54" i="37"/>
  <c r="L55" i="37"/>
  <c r="L67" i="37"/>
  <c r="L70" i="38"/>
  <c r="L59" i="38"/>
  <c r="L68" i="38"/>
  <c r="L68" i="37"/>
  <c r="L65" i="38"/>
  <c r="L64" i="37"/>
  <c r="L56" i="37"/>
  <c r="L61" i="38"/>
  <c r="L57" i="37"/>
  <c r="L54" i="38"/>
  <c r="L63" i="38"/>
  <c r="L63" i="37"/>
  <c r="L57" i="38"/>
  <c r="L62" i="38"/>
  <c r="L58" i="38"/>
  <c r="L69" i="38"/>
  <c r="L66" i="37"/>
  <c r="L53" i="37"/>
  <c r="L53" i="38"/>
  <c r="L58" i="37"/>
  <c r="L55" i="38"/>
  <c r="L52" i="38"/>
  <c r="L59" i="37"/>
  <c r="L56" i="38"/>
  <c r="L64" i="38"/>
  <c r="L67" i="38"/>
  <c r="L5" i="40"/>
  <c r="E109" i="34"/>
  <c r="E108" i="34"/>
  <c r="L57" i="41"/>
  <c r="C67" i="41"/>
  <c r="L67" i="41" s="1"/>
  <c r="L63" i="41"/>
  <c r="L64" i="41"/>
  <c r="L53" i="41"/>
  <c r="L59" i="41"/>
  <c r="L65" i="41"/>
  <c r="L54" i="41"/>
  <c r="L60" i="41"/>
  <c r="L56" i="41"/>
  <c r="L66" i="41"/>
  <c r="L62" i="41"/>
  <c r="L58" i="41"/>
  <c r="L50" i="41"/>
  <c r="L51" i="41"/>
  <c r="L55" i="41"/>
  <c r="L52" i="41"/>
  <c r="L61" i="41"/>
  <c r="C46" i="41"/>
  <c r="L22" i="41"/>
  <c r="L11" i="41"/>
  <c r="L17" i="41"/>
  <c r="L23" i="41"/>
  <c r="L14" i="41"/>
  <c r="L8" i="41"/>
  <c r="L9" i="41"/>
  <c r="L12" i="41"/>
  <c r="L18" i="41"/>
  <c r="L24" i="41"/>
  <c r="L10" i="41"/>
  <c r="E126" i="34"/>
  <c r="E123" i="34" s="1"/>
  <c r="L13" i="41"/>
  <c r="C25" i="41"/>
  <c r="L21" i="41"/>
  <c r="L19" i="41"/>
  <c r="I125" i="34"/>
  <c r="I124" i="34"/>
  <c r="I126" i="34"/>
  <c r="L20" i="41"/>
  <c r="L16" i="41"/>
  <c r="L15" i="41"/>
  <c r="L6" i="41"/>
  <c r="L33" i="36"/>
  <c r="L47" i="36"/>
  <c r="L35" i="37"/>
  <c r="L38" i="36"/>
  <c r="L43" i="36"/>
  <c r="L33" i="37"/>
  <c r="L41" i="37"/>
  <c r="L36" i="36"/>
  <c r="L38" i="37"/>
  <c r="L47" i="37"/>
  <c r="L42" i="36"/>
  <c r="L36" i="37"/>
  <c r="L39" i="36"/>
  <c r="L43" i="37"/>
  <c r="L42" i="37"/>
  <c r="L5" i="39"/>
  <c r="L45" i="36"/>
  <c r="L37" i="36"/>
  <c r="L39" i="37"/>
  <c r="L34" i="36"/>
  <c r="L45" i="37"/>
  <c r="L40" i="36"/>
  <c r="L37" i="37"/>
  <c r="L49" i="41"/>
  <c r="L31" i="36"/>
  <c r="L31" i="37"/>
  <c r="L32" i="37"/>
  <c r="L32" i="36"/>
  <c r="L46" i="36"/>
  <c r="L34" i="37"/>
  <c r="L35" i="36"/>
  <c r="L40" i="37"/>
  <c r="L41" i="36"/>
  <c r="L46" i="37"/>
  <c r="C88" i="40"/>
  <c r="C67" i="40"/>
  <c r="C46" i="40"/>
  <c r="C25" i="40"/>
  <c r="I119" i="34"/>
  <c r="I122" i="34"/>
  <c r="I120" i="34"/>
  <c r="I121" i="34"/>
  <c r="E120" i="34"/>
  <c r="E118" i="34" s="1"/>
  <c r="C88" i="39"/>
  <c r="C67" i="39"/>
  <c r="E117" i="34"/>
  <c r="E113" i="34" s="1"/>
  <c r="C46" i="39"/>
  <c r="C25" i="39"/>
  <c r="I114" i="34"/>
  <c r="I117" i="34"/>
  <c r="I115" i="34"/>
  <c r="I116" i="34"/>
  <c r="C50" i="38"/>
  <c r="L14" i="38"/>
  <c r="E112" i="34"/>
  <c r="L25" i="38"/>
  <c r="C29" i="38"/>
  <c r="I110" i="34"/>
  <c r="I111" i="34"/>
  <c r="I112" i="34"/>
  <c r="I109" i="34"/>
  <c r="I108" i="34"/>
  <c r="E106" i="34"/>
  <c r="C69" i="37"/>
  <c r="L69" i="37" s="1"/>
  <c r="L65" i="37"/>
  <c r="E105" i="34"/>
  <c r="E104" i="34"/>
  <c r="E103" i="34"/>
  <c r="C48" i="37"/>
  <c r="L48" i="37" s="1"/>
  <c r="L44" i="37"/>
  <c r="I105" i="34"/>
  <c r="I106" i="34"/>
  <c r="I103" i="34"/>
  <c r="I104" i="34"/>
  <c r="C27" i="37"/>
  <c r="L23" i="37"/>
  <c r="L51" i="36"/>
  <c r="L5" i="37"/>
  <c r="L60" i="36"/>
  <c r="L55" i="36"/>
  <c r="L61" i="36"/>
  <c r="L67" i="36"/>
  <c r="L52" i="36"/>
  <c r="L53" i="36"/>
  <c r="L66" i="36"/>
  <c r="L56" i="36"/>
  <c r="L58" i="36"/>
  <c r="L62" i="36"/>
  <c r="L64" i="36"/>
  <c r="L68" i="36"/>
  <c r="L54" i="36"/>
  <c r="L57" i="36"/>
  <c r="L59" i="36"/>
  <c r="L63" i="36"/>
  <c r="C69" i="36"/>
  <c r="L69" i="36" s="1"/>
  <c r="L65" i="36"/>
  <c r="E98" i="34"/>
  <c r="E101" i="34"/>
  <c r="C48" i="36"/>
  <c r="L48" i="36" s="1"/>
  <c r="L44" i="36"/>
  <c r="C27" i="36"/>
  <c r="L23" i="36"/>
  <c r="I100" i="34"/>
  <c r="I99" i="34"/>
  <c r="I101" i="34"/>
  <c r="I98" i="34"/>
  <c r="L52" i="35"/>
  <c r="L53" i="35"/>
  <c r="L55" i="35"/>
  <c r="L61" i="35"/>
  <c r="L67" i="35"/>
  <c r="L68" i="35"/>
  <c r="L64" i="35"/>
  <c r="L59" i="35"/>
  <c r="L58" i="35"/>
  <c r="L56" i="35"/>
  <c r="L54" i="35"/>
  <c r="L62" i="35"/>
  <c r="L57" i="35"/>
  <c r="L63" i="35"/>
  <c r="L60" i="35"/>
  <c r="L70" i="35"/>
  <c r="L66" i="35"/>
  <c r="C69" i="35"/>
  <c r="L69" i="35" s="1"/>
  <c r="L65" i="35"/>
  <c r="C48" i="35"/>
  <c r="L48" i="35" s="1"/>
  <c r="L44" i="35"/>
  <c r="E94" i="34"/>
  <c r="E92" i="34" s="1"/>
  <c r="L23" i="35"/>
  <c r="C27" i="35"/>
  <c r="I95" i="34"/>
  <c r="I94" i="34"/>
  <c r="I96" i="34"/>
  <c r="I93" i="34"/>
  <c r="C325" i="33"/>
  <c r="C259" i="33"/>
  <c r="C238" i="33"/>
  <c r="C217" i="33"/>
  <c r="C196" i="33"/>
  <c r="C172" i="33"/>
  <c r="C124" i="33"/>
  <c r="C118" i="33"/>
  <c r="C129" i="33"/>
  <c r="C123" i="33"/>
  <c r="C117" i="33"/>
  <c r="C128" i="33"/>
  <c r="C122" i="33"/>
  <c r="C116" i="33"/>
  <c r="C127" i="33"/>
  <c r="C121" i="33"/>
  <c r="C115" i="33"/>
  <c r="C126" i="33"/>
  <c r="C120" i="33"/>
  <c r="C119" i="33"/>
  <c r="C125" i="33"/>
  <c r="C82" i="33"/>
  <c r="C76" i="33"/>
  <c r="C87" i="33"/>
  <c r="C81" i="33"/>
  <c r="C75" i="33"/>
  <c r="C86" i="33"/>
  <c r="C80" i="33"/>
  <c r="C74" i="33"/>
  <c r="C85" i="33"/>
  <c r="C79" i="33"/>
  <c r="C73" i="33"/>
  <c r="C84" i="33"/>
  <c r="C78" i="33"/>
  <c r="C83" i="33"/>
  <c r="C77" i="33"/>
  <c r="C40" i="33"/>
  <c r="C34" i="33"/>
  <c r="C45" i="33"/>
  <c r="C39" i="33"/>
  <c r="C33" i="33"/>
  <c r="C44" i="33"/>
  <c r="C38" i="33"/>
  <c r="C32" i="33"/>
  <c r="C43" i="33"/>
  <c r="C37" i="33"/>
  <c r="C42" i="33"/>
  <c r="C36" i="33"/>
  <c r="C41" i="33"/>
  <c r="C35" i="33"/>
  <c r="L5" i="41"/>
  <c r="L7" i="41"/>
  <c r="F113" i="34"/>
  <c r="F118" i="34"/>
  <c r="F123" i="34"/>
  <c r="F97" i="34"/>
  <c r="C47" i="33"/>
  <c r="C31" i="33"/>
  <c r="F92" i="34"/>
  <c r="F107" i="34"/>
  <c r="E107" i="34" l="1"/>
  <c r="I123" i="34"/>
  <c r="L25" i="41"/>
  <c r="I118" i="34"/>
  <c r="I113" i="34"/>
  <c r="L29" i="38"/>
  <c r="I107" i="34"/>
  <c r="E102" i="34"/>
  <c r="L27" i="37"/>
  <c r="I102" i="34"/>
  <c r="E97" i="34"/>
  <c r="I97" i="34"/>
  <c r="L27" i="36"/>
  <c r="I92" i="34"/>
  <c r="L27" i="35"/>
  <c r="C130" i="33"/>
  <c r="I88" i="34"/>
  <c r="I63" i="34"/>
  <c r="I62" i="34"/>
  <c r="I72" i="34"/>
  <c r="I69" i="34"/>
  <c r="I73" i="34"/>
  <c r="I87" i="34"/>
  <c r="I84" i="34"/>
  <c r="I83" i="34" s="1"/>
  <c r="I67" i="34"/>
  <c r="I80" i="34"/>
  <c r="I66" i="34"/>
  <c r="I91" i="34"/>
  <c r="I76" i="34"/>
  <c r="C88" i="33"/>
  <c r="I81" i="34"/>
  <c r="I65" i="34"/>
  <c r="I90" i="34"/>
  <c r="I86" i="34"/>
  <c r="I78" i="34"/>
  <c r="I68" i="34"/>
  <c r="I75" i="34"/>
  <c r="I74" i="34"/>
  <c r="I64" i="34"/>
  <c r="I70" i="34"/>
  <c r="I77" i="34"/>
  <c r="I82" i="34"/>
  <c r="C46" i="33"/>
  <c r="E78" i="34" s="1"/>
  <c r="H65" i="34"/>
  <c r="H78" i="34"/>
  <c r="H76" i="34"/>
  <c r="H70" i="34"/>
  <c r="H72" i="34"/>
  <c r="H73" i="34"/>
  <c r="H86" i="34"/>
  <c r="H87" i="34"/>
  <c r="H88" i="34"/>
  <c r="H74" i="34"/>
  <c r="H62" i="34"/>
  <c r="H91" i="34"/>
  <c r="H63" i="34"/>
  <c r="H77" i="34"/>
  <c r="H90" i="34"/>
  <c r="H75" i="34"/>
  <c r="H64" i="34"/>
  <c r="H66" i="34"/>
  <c r="H84" i="34"/>
  <c r="H83" i="34" s="1"/>
  <c r="H69" i="34"/>
  <c r="H82" i="34"/>
  <c r="H68" i="34"/>
  <c r="H81" i="34"/>
  <c r="H67" i="34"/>
  <c r="H80" i="34"/>
  <c r="I85" i="34" l="1"/>
  <c r="I61" i="34"/>
  <c r="I79" i="34"/>
  <c r="I71" i="34"/>
  <c r="I89" i="34"/>
  <c r="E77" i="34"/>
  <c r="C110" i="33"/>
  <c r="E84" i="34"/>
  <c r="E83" i="34" s="1"/>
  <c r="E66" i="34"/>
  <c r="E82" i="34"/>
  <c r="E64" i="34"/>
  <c r="E63" i="34"/>
  <c r="E65" i="34"/>
  <c r="E90" i="34"/>
  <c r="E76" i="34"/>
  <c r="E73" i="34"/>
  <c r="E62" i="34"/>
  <c r="E81" i="34"/>
  <c r="E75" i="34"/>
  <c r="E67" i="34"/>
  <c r="E69" i="34"/>
  <c r="E86" i="34"/>
  <c r="E80" i="34"/>
  <c r="E87" i="34"/>
  <c r="E91" i="34"/>
  <c r="E70" i="34"/>
  <c r="E72" i="34"/>
  <c r="E68" i="34"/>
  <c r="E88" i="34"/>
  <c r="H89" i="34"/>
  <c r="H85" i="34"/>
  <c r="H71" i="34"/>
  <c r="H79" i="34"/>
  <c r="H61" i="34"/>
  <c r="F78" i="34"/>
  <c r="F77" i="34"/>
  <c r="F86" i="34"/>
  <c r="F88" i="34"/>
  <c r="F73" i="34"/>
  <c r="F63" i="34"/>
  <c r="F80" i="34"/>
  <c r="F74" i="34"/>
  <c r="F81" i="34"/>
  <c r="F69" i="34"/>
  <c r="F87" i="34"/>
  <c r="F64" i="34"/>
  <c r="F75" i="34"/>
  <c r="F66" i="34"/>
  <c r="F90" i="34"/>
  <c r="F65" i="34"/>
  <c r="F91" i="34"/>
  <c r="F68" i="34"/>
  <c r="F72" i="34"/>
  <c r="F82" i="34"/>
  <c r="F70" i="34"/>
  <c r="F84" i="34"/>
  <c r="F83" i="34" s="1"/>
  <c r="F76" i="34"/>
  <c r="F67" i="34"/>
  <c r="F62" i="34"/>
  <c r="E79" i="34" l="1"/>
  <c r="E71" i="34"/>
  <c r="E85" i="34"/>
  <c r="E61" i="34"/>
  <c r="E89" i="34"/>
  <c r="F85" i="34"/>
  <c r="F61" i="34"/>
  <c r="F89" i="34"/>
  <c r="C89" i="34"/>
  <c r="F71" i="34"/>
  <c r="F79" i="34"/>
  <c r="L29" i="36" l="1"/>
  <c r="L6" i="36"/>
  <c r="L30" i="36"/>
  <c r="C83" i="34"/>
  <c r="C71" i="34"/>
  <c r="C79" i="34"/>
  <c r="C85" i="34"/>
  <c r="L30" i="41" l="1"/>
  <c r="L8" i="39"/>
  <c r="L29" i="39"/>
  <c r="L50" i="40"/>
  <c r="L71" i="39"/>
  <c r="L30" i="40"/>
  <c r="L29" i="41"/>
  <c r="L33" i="38"/>
  <c r="L72" i="39"/>
  <c r="L34" i="38"/>
  <c r="L8" i="40"/>
  <c r="L9" i="39"/>
  <c r="L9" i="40"/>
  <c r="L50" i="39"/>
  <c r="L51" i="40"/>
  <c r="L29" i="40"/>
  <c r="L72" i="40"/>
  <c r="L71" i="40"/>
  <c r="L30" i="39"/>
  <c r="L51" i="39"/>
  <c r="L48" i="38"/>
  <c r="L52" i="39"/>
  <c r="L19" i="39"/>
  <c r="L38" i="38"/>
  <c r="L41" i="41"/>
  <c r="L55" i="40"/>
  <c r="L57" i="40"/>
  <c r="L43" i="40"/>
  <c r="L62" i="40"/>
  <c r="L39" i="40"/>
  <c r="L34" i="40"/>
  <c r="L20" i="39"/>
  <c r="L62" i="39"/>
  <c r="L61" i="39"/>
  <c r="L43" i="39"/>
  <c r="L15" i="39"/>
  <c r="L44" i="38"/>
  <c r="L45" i="41"/>
  <c r="L86" i="40"/>
  <c r="L61" i="40"/>
  <c r="L83" i="40"/>
  <c r="L73" i="40"/>
  <c r="L58" i="40"/>
  <c r="L84" i="40"/>
  <c r="L10" i="40"/>
  <c r="L59" i="39"/>
  <c r="L55" i="39"/>
  <c r="L79" i="39"/>
  <c r="L57" i="39"/>
  <c r="L44" i="39"/>
  <c r="L10" i="39"/>
  <c r="L41" i="38"/>
  <c r="L31" i="41"/>
  <c r="L75" i="40"/>
  <c r="L87" i="40"/>
  <c r="L76" i="40"/>
  <c r="L78" i="40"/>
  <c r="L81" i="40"/>
  <c r="L60" i="39"/>
  <c r="L16" i="40"/>
  <c r="L87" i="39"/>
  <c r="L82" i="39"/>
  <c r="L16" i="39"/>
  <c r="L11" i="39"/>
  <c r="L34" i="41"/>
  <c r="L36" i="41"/>
  <c r="L40" i="38"/>
  <c r="L82" i="40"/>
  <c r="L43" i="41"/>
  <c r="L63" i="40"/>
  <c r="L84" i="39"/>
  <c r="L15" i="40"/>
  <c r="L35" i="40"/>
  <c r="L41" i="40"/>
  <c r="L85" i="39"/>
  <c r="L74" i="39"/>
  <c r="L45" i="39"/>
  <c r="L22" i="39"/>
  <c r="L36" i="38"/>
  <c r="L40" i="41"/>
  <c r="L12" i="39"/>
  <c r="L47" i="38"/>
  <c r="L37" i="41"/>
  <c r="L45" i="40"/>
  <c r="L32" i="40"/>
  <c r="L38" i="40"/>
  <c r="L11" i="40"/>
  <c r="L17" i="40"/>
  <c r="L65" i="39"/>
  <c r="L38" i="39"/>
  <c r="L17" i="39"/>
  <c r="L45" i="38"/>
  <c r="L32" i="39"/>
  <c r="L18" i="39"/>
  <c r="L42" i="38"/>
  <c r="L42" i="40"/>
  <c r="L40" i="40"/>
  <c r="L65" i="40"/>
  <c r="L54" i="40"/>
  <c r="L31" i="40"/>
  <c r="L36" i="40"/>
  <c r="L83" i="39"/>
  <c r="L56" i="39"/>
  <c r="L35" i="39"/>
  <c r="L23" i="39"/>
  <c r="L40" i="39"/>
  <c r="L31" i="39"/>
  <c r="L24" i="39"/>
  <c r="L63" i="39"/>
  <c r="L46" i="38"/>
  <c r="L77" i="40"/>
  <c r="L38" i="41"/>
  <c r="L44" i="41"/>
  <c r="L60" i="40"/>
  <c r="L66" i="40"/>
  <c r="L23" i="40"/>
  <c r="L86" i="39"/>
  <c r="L34" i="39"/>
  <c r="L77" i="39"/>
  <c r="L66" i="39"/>
  <c r="L53" i="39"/>
  <c r="L64" i="40"/>
  <c r="L79" i="40"/>
  <c r="L33" i="40"/>
  <c r="L53" i="40"/>
  <c r="L80" i="39"/>
  <c r="L75" i="39"/>
  <c r="L33" i="39"/>
  <c r="L41" i="39"/>
  <c r="L64" i="39"/>
  <c r="L39" i="39"/>
  <c r="L36" i="39"/>
  <c r="L21" i="40"/>
  <c r="L32" i="41"/>
  <c r="L43" i="38"/>
  <c r="L39" i="38"/>
  <c r="L85" i="40"/>
  <c r="L80" i="40"/>
  <c r="L56" i="40"/>
  <c r="L12" i="40"/>
  <c r="L81" i="39"/>
  <c r="L58" i="39"/>
  <c r="L14" i="40"/>
  <c r="L73" i="39"/>
  <c r="L54" i="39"/>
  <c r="L42" i="39"/>
  <c r="L13" i="39"/>
  <c r="L49" i="38"/>
  <c r="L33" i="41"/>
  <c r="L35" i="41"/>
  <c r="L59" i="40"/>
  <c r="L18" i="40"/>
  <c r="L76" i="39"/>
  <c r="L22" i="40"/>
  <c r="L20" i="40"/>
  <c r="L78" i="39"/>
  <c r="L37" i="38"/>
  <c r="L37" i="39"/>
  <c r="L14" i="39"/>
  <c r="L35" i="38"/>
  <c r="L39" i="41"/>
  <c r="L74" i="40"/>
  <c r="L52" i="40"/>
  <c r="L37" i="40"/>
  <c r="L24" i="40"/>
  <c r="L44" i="40"/>
  <c r="L13" i="40"/>
  <c r="L19" i="40"/>
  <c r="L42" i="41"/>
  <c r="L21" i="39"/>
  <c r="L46" i="41"/>
  <c r="L46" i="39"/>
  <c r="L25" i="39"/>
  <c r="L50" i="38"/>
  <c r="L67" i="39"/>
  <c r="L88" i="39"/>
  <c r="L46" i="40"/>
  <c r="L67" i="40"/>
  <c r="L88" i="40"/>
  <c r="L25" i="40"/>
  <c r="L308" i="33"/>
  <c r="L309" i="33"/>
  <c r="L310" i="33"/>
  <c r="L313" i="33"/>
  <c r="L316" i="33"/>
  <c r="L315" i="33"/>
  <c r="L311" i="33"/>
  <c r="L317" i="33"/>
  <c r="L321" i="33"/>
  <c r="L323" i="33"/>
  <c r="L312" i="33"/>
  <c r="L314" i="33"/>
  <c r="L322" i="33"/>
  <c r="L319" i="33"/>
  <c r="L318" i="33"/>
  <c r="L320" i="33"/>
  <c r="L324" i="33"/>
  <c r="L325" i="33"/>
  <c r="L242" i="33"/>
  <c r="L243" i="33"/>
  <c r="L244" i="33"/>
  <c r="L247" i="33"/>
  <c r="L253" i="33"/>
  <c r="L250" i="33"/>
  <c r="L249" i="33"/>
  <c r="L256" i="33"/>
  <c r="L251" i="33"/>
  <c r="L255" i="33"/>
  <c r="L248" i="33"/>
  <c r="L245" i="33"/>
  <c r="L257" i="33"/>
  <c r="L246" i="33"/>
  <c r="L252" i="33"/>
  <c r="L254" i="33"/>
  <c r="L258" i="33"/>
  <c r="L259" i="33"/>
  <c r="L221" i="33"/>
  <c r="L222" i="33"/>
  <c r="L229" i="33"/>
  <c r="L236" i="33"/>
  <c r="L225" i="33"/>
  <c r="L223" i="33"/>
  <c r="L231" i="33"/>
  <c r="L237" i="33"/>
  <c r="L227" i="33"/>
  <c r="L224" i="33"/>
  <c r="L234" i="33"/>
  <c r="L230" i="33"/>
  <c r="L233" i="33"/>
  <c r="L232" i="33"/>
  <c r="L228" i="33"/>
  <c r="L235" i="33"/>
  <c r="L226" i="33"/>
  <c r="L238" i="33"/>
  <c r="L200" i="33"/>
  <c r="L201" i="33"/>
  <c r="L215" i="33"/>
  <c r="L202" i="33"/>
  <c r="L204" i="33"/>
  <c r="L205" i="33"/>
  <c r="L210" i="33"/>
  <c r="L214" i="33"/>
  <c r="L216" i="33"/>
  <c r="L211" i="33"/>
  <c r="L207" i="33"/>
  <c r="L206" i="33"/>
  <c r="L203" i="33"/>
  <c r="L212" i="33"/>
  <c r="L213" i="33"/>
  <c r="L208" i="33"/>
  <c r="L209" i="33"/>
  <c r="L217" i="33"/>
  <c r="L179" i="33"/>
  <c r="L180" i="33"/>
  <c r="L183" i="33"/>
  <c r="L181" i="33"/>
  <c r="L182" i="33"/>
  <c r="L190" i="33"/>
  <c r="L187" i="33"/>
  <c r="L189" i="33"/>
  <c r="L184" i="33"/>
  <c r="L186" i="33"/>
  <c r="L185" i="33"/>
  <c r="L188" i="33"/>
  <c r="L191" i="33"/>
  <c r="L194" i="33"/>
  <c r="L195" i="33"/>
  <c r="L192" i="33"/>
  <c r="L193" i="33"/>
  <c r="L196" i="33"/>
  <c r="L155" i="33"/>
  <c r="L156" i="33"/>
  <c r="L164" i="33"/>
  <c r="L169" i="33"/>
  <c r="L158" i="33"/>
  <c r="L166" i="33"/>
  <c r="L157" i="33"/>
  <c r="L167" i="33"/>
  <c r="L171" i="33"/>
  <c r="L163" i="33"/>
  <c r="L160" i="33"/>
  <c r="L170" i="33"/>
  <c r="L162" i="33"/>
  <c r="L165" i="33"/>
  <c r="L161" i="33"/>
  <c r="L168" i="33"/>
  <c r="L159" i="33"/>
  <c r="L172" i="33"/>
  <c r="L113" i="33"/>
  <c r="L114" i="33"/>
  <c r="L116" i="33"/>
  <c r="L126" i="33"/>
  <c r="L122" i="33"/>
  <c r="L115" i="33"/>
  <c r="L128" i="33"/>
  <c r="L117" i="33"/>
  <c r="L120" i="33"/>
  <c r="L125" i="33"/>
  <c r="L124" i="33"/>
  <c r="L123" i="33"/>
  <c r="L119" i="33"/>
  <c r="L129" i="33"/>
  <c r="L118" i="33"/>
  <c r="L121" i="33"/>
  <c r="L127" i="33"/>
  <c r="L130" i="33"/>
  <c r="L71" i="33"/>
  <c r="L72" i="33"/>
  <c r="L78" i="33"/>
  <c r="L84" i="33"/>
  <c r="L82" i="33"/>
  <c r="L73" i="33"/>
  <c r="L76" i="33"/>
  <c r="L79" i="33"/>
  <c r="L85" i="33"/>
  <c r="L77" i="33"/>
  <c r="L74" i="33"/>
  <c r="L81" i="33"/>
  <c r="L80" i="33"/>
  <c r="L86" i="33"/>
  <c r="L75" i="33"/>
  <c r="L83" i="33"/>
  <c r="L87" i="33"/>
  <c r="L88" i="33"/>
  <c r="L62" i="33"/>
  <c r="L50" i="33"/>
  <c r="L51" i="33"/>
  <c r="L56" i="33"/>
  <c r="L61" i="33"/>
  <c r="L57" i="33"/>
  <c r="L49" i="33"/>
  <c r="L67" i="33"/>
  <c r="L63" i="33"/>
  <c r="L64" i="33"/>
  <c r="L58" i="33"/>
  <c r="L53" i="33"/>
  <c r="L55" i="33"/>
  <c r="L66" i="33"/>
  <c r="L52" i="33"/>
  <c r="L60" i="33"/>
  <c r="L54" i="33"/>
  <c r="L65" i="33"/>
  <c r="L59" i="33"/>
  <c r="L27" i="33"/>
  <c r="L41" i="33"/>
  <c r="L42" i="33"/>
  <c r="L34" i="33"/>
  <c r="L36" i="33"/>
  <c r="L37" i="33"/>
  <c r="L40" i="33"/>
  <c r="L43" i="33"/>
  <c r="L32" i="33"/>
  <c r="L38" i="33"/>
  <c r="L44" i="33"/>
  <c r="L33" i="33"/>
  <c r="L39" i="33"/>
  <c r="L35" i="33"/>
  <c r="L45" i="33"/>
  <c r="L46" i="33"/>
  <c r="L341" i="33"/>
  <c r="L5" i="35"/>
  <c r="L305" i="33"/>
  <c r="L50" i="35"/>
  <c r="L8" i="35"/>
  <c r="L5" i="36"/>
  <c r="L6" i="35"/>
  <c r="F33" i="34" s="1"/>
  <c r="L7" i="35"/>
  <c r="L51" i="35"/>
  <c r="L9" i="35"/>
  <c r="L30" i="37"/>
  <c r="L6" i="37"/>
  <c r="L29" i="37"/>
  <c r="L303" i="33"/>
  <c r="L48" i="33"/>
  <c r="L69" i="33"/>
  <c r="L111" i="33"/>
  <c r="L30" i="33"/>
  <c r="L29" i="33"/>
  <c r="L28" i="33"/>
  <c r="L70" i="33"/>
  <c r="L112" i="33"/>
  <c r="L31" i="33"/>
  <c r="L283" i="33"/>
  <c r="L282" i="33"/>
  <c r="L241" i="33"/>
  <c r="L177" i="33"/>
  <c r="L198" i="33"/>
  <c r="L220" i="33"/>
  <c r="L306" i="33"/>
  <c r="L307" i="33"/>
  <c r="L327" i="33"/>
  <c r="L329" i="33"/>
  <c r="G33" i="34" s="1"/>
  <c r="L219" i="33"/>
  <c r="L240" i="33"/>
  <c r="L178" i="33"/>
  <c r="L199" i="33"/>
  <c r="L176" i="33"/>
  <c r="L174" i="33"/>
  <c r="L331" i="33"/>
  <c r="L334" i="33"/>
  <c r="L27" i="39"/>
  <c r="L69" i="39"/>
  <c r="L6" i="38"/>
  <c r="L337" i="33"/>
  <c r="L27" i="41"/>
  <c r="L344" i="33"/>
  <c r="L28" i="41"/>
  <c r="L6" i="40"/>
  <c r="L48" i="40"/>
  <c r="L29" i="35"/>
  <c r="L153" i="33"/>
  <c r="L7" i="40"/>
  <c r="L49" i="40"/>
  <c r="L6" i="39"/>
  <c r="L48" i="39"/>
  <c r="L154" i="33"/>
  <c r="L261" i="33"/>
  <c r="L8" i="38"/>
  <c r="L31" i="38"/>
  <c r="L332" i="33"/>
  <c r="L335" i="33"/>
  <c r="L339" i="33"/>
  <c r="L342" i="33"/>
  <c r="L27" i="40"/>
  <c r="L69" i="40"/>
  <c r="L90" i="33"/>
  <c r="L132" i="33"/>
  <c r="L28" i="40"/>
  <c r="L32" i="38"/>
  <c r="L49" i="39"/>
  <c r="L7" i="39"/>
  <c r="L70" i="39"/>
  <c r="L28" i="39"/>
  <c r="L30" i="35"/>
  <c r="L70" i="40"/>
  <c r="L262" i="33"/>
  <c r="L133" i="33"/>
  <c r="L91" i="33"/>
  <c r="F17" i="34" l="1"/>
  <c r="F31" i="34"/>
  <c r="F22" i="34"/>
  <c r="F29" i="34"/>
  <c r="F19" i="34"/>
  <c r="F20" i="34"/>
  <c r="F30" i="34"/>
  <c r="F26" i="34"/>
  <c r="F24" i="34"/>
  <c r="F21" i="34"/>
  <c r="F18" i="34"/>
  <c r="F23" i="34"/>
  <c r="F27" i="34"/>
  <c r="F28" i="34"/>
  <c r="F32" i="34"/>
  <c r="F25" i="34"/>
  <c r="G17" i="34"/>
  <c r="F41" i="34" s="1"/>
  <c r="G23" i="34"/>
  <c r="F47" i="34" s="1"/>
  <c r="G19" i="34"/>
  <c r="F43" i="34" s="1"/>
  <c r="G31" i="34"/>
  <c r="F55" i="34" s="1"/>
  <c r="G30" i="34"/>
  <c r="F54" i="34" s="1"/>
  <c r="G26" i="34"/>
  <c r="F50" i="34" s="1"/>
  <c r="G24" i="34"/>
  <c r="F48" i="34" s="1"/>
  <c r="G21" i="34"/>
  <c r="F45" i="34" s="1"/>
  <c r="G32" i="34"/>
  <c r="F56" i="34" s="1"/>
  <c r="G18" i="34"/>
  <c r="F42" i="34" s="1"/>
  <c r="G28" i="34"/>
  <c r="F52" i="34" s="1"/>
  <c r="G27" i="34"/>
  <c r="F51" i="34" s="1"/>
  <c r="G25" i="34"/>
  <c r="F49" i="34" s="1"/>
  <c r="G22" i="34"/>
  <c r="F46" i="34" s="1"/>
  <c r="G20" i="34"/>
  <c r="F44" i="34" s="1"/>
  <c r="G29" i="34"/>
  <c r="F53" i="34" s="1"/>
  <c r="D33" i="34"/>
  <c r="H33" i="34"/>
  <c r="G13" i="34"/>
  <c r="F37" i="34" s="1"/>
  <c r="G14" i="34"/>
  <c r="F38" i="34" s="1"/>
  <c r="G15" i="34"/>
  <c r="F39" i="34" s="1"/>
  <c r="G16" i="34"/>
  <c r="F40" i="34" s="1"/>
  <c r="D17" i="34" l="1"/>
  <c r="I17" i="34" s="1"/>
  <c r="D41" i="34" s="1"/>
  <c r="D29" i="34"/>
  <c r="I29" i="34" s="1"/>
  <c r="D53" i="34" s="1"/>
  <c r="D18" i="34"/>
  <c r="I18" i="34" s="1"/>
  <c r="D42" i="34" s="1"/>
  <c r="D30" i="34"/>
  <c r="I30" i="34" s="1"/>
  <c r="D54" i="34" s="1"/>
  <c r="D19" i="34"/>
  <c r="I19" i="34" s="1"/>
  <c r="D43" i="34" s="1"/>
  <c r="D31" i="34"/>
  <c r="I31" i="34" s="1"/>
  <c r="D55" i="34" s="1"/>
  <c r="D20" i="34"/>
  <c r="I20" i="34" s="1"/>
  <c r="D44" i="34" s="1"/>
  <c r="D32" i="34"/>
  <c r="I32" i="34" s="1"/>
  <c r="D56" i="34" s="1"/>
  <c r="D21" i="34"/>
  <c r="I21" i="34" s="1"/>
  <c r="D45" i="34" s="1"/>
  <c r="D22" i="34"/>
  <c r="I22" i="34" s="1"/>
  <c r="D46" i="34" s="1"/>
  <c r="D28" i="34"/>
  <c r="I28" i="34" s="1"/>
  <c r="D52" i="34" s="1"/>
  <c r="D23" i="34"/>
  <c r="I23" i="34" s="1"/>
  <c r="D47" i="34" s="1"/>
  <c r="D27" i="34"/>
  <c r="I27" i="34" s="1"/>
  <c r="D51" i="34" s="1"/>
  <c r="D24" i="34"/>
  <c r="I24" i="34" s="1"/>
  <c r="D48" i="34" s="1"/>
  <c r="D25" i="34"/>
  <c r="I25" i="34" s="1"/>
  <c r="D49" i="34" s="1"/>
  <c r="D13" i="34"/>
  <c r="D26" i="34"/>
  <c r="I26" i="34" s="1"/>
  <c r="D50" i="34" s="1"/>
  <c r="D14" i="34"/>
  <c r="D15" i="34"/>
  <c r="D16" i="34"/>
  <c r="I33" i="34"/>
  <c r="F57" i="34"/>
  <c r="F15" i="34"/>
  <c r="F14" i="34"/>
  <c r="F16" i="34"/>
  <c r="F13" i="34"/>
  <c r="E14" i="34"/>
  <c r="E16" i="34"/>
  <c r="E15" i="34"/>
  <c r="I16" i="34" l="1"/>
  <c r="D40" i="34" s="1"/>
  <c r="H40" i="34" s="1"/>
  <c r="I15" i="34"/>
  <c r="D39" i="34" s="1"/>
  <c r="H39" i="34" s="1"/>
  <c r="I14" i="34"/>
  <c r="D38" i="34" s="1"/>
  <c r="I13" i="34"/>
  <c r="D37" i="34" s="1"/>
  <c r="H41" i="34"/>
  <c r="H55" i="34"/>
  <c r="H52" i="34"/>
  <c r="H53" i="34"/>
  <c r="H47" i="34"/>
  <c r="H45" i="34"/>
  <c r="H46" i="34"/>
  <c r="H44" i="34"/>
  <c r="H56" i="34"/>
  <c r="H51" i="34"/>
  <c r="H49" i="34"/>
  <c r="H43" i="34"/>
  <c r="H54" i="34"/>
  <c r="H48" i="34"/>
  <c r="H42" i="34"/>
  <c r="H50" i="34"/>
  <c r="H17" i="34"/>
  <c r="H16" i="34" l="1"/>
  <c r="H15" i="34"/>
  <c r="D57" i="34"/>
  <c r="E8" i="34" s="1"/>
  <c r="F8" i="34" s="1"/>
  <c r="H38" i="34"/>
  <c r="H29" i="34"/>
  <c r="H19" i="34"/>
  <c r="H25" i="34"/>
  <c r="H20" i="34"/>
  <c r="H22" i="34"/>
  <c r="H23" i="34"/>
  <c r="H27" i="34"/>
  <c r="H21" i="34"/>
  <c r="H28" i="34"/>
  <c r="H26" i="34"/>
  <c r="H31" i="34"/>
  <c r="H24" i="34"/>
  <c r="H32" i="34"/>
  <c r="H18" i="34"/>
  <c r="H30" i="34"/>
  <c r="H13" i="34"/>
  <c r="H37" i="34"/>
  <c r="H57" i="34" l="1"/>
  <c r="H14" i="34"/>
  <c r="I34" i="34"/>
  <c r="G34" i="34" l="1"/>
  <c r="D34" i="34"/>
  <c r="F34" i="34"/>
  <c r="H34" i="34"/>
  <c r="E34" i="34"/>
</calcChain>
</file>

<file path=xl/sharedStrings.xml><?xml version="1.0" encoding="utf-8"?>
<sst xmlns="http://schemas.openxmlformats.org/spreadsheetml/2006/main" count="1256" uniqueCount="236">
  <si>
    <t>Instructions</t>
  </si>
  <si>
    <t xml:space="preserve">HI Provider Monitoring Tool </t>
  </si>
  <si>
    <t xml:space="preserve">The Provider Monitoring Tool (“Tool”) is used to document, score, and summarize provider compliance with Home and Community-Based Service (HCBS) provider requirements across multiple service areas. </t>
  </si>
  <si>
    <t>How to Use This Tool</t>
  </si>
  <si>
    <t>Tool Overview</t>
  </si>
  <si>
    <r>
      <rPr>
        <b/>
        <sz val="8"/>
        <rFont val="Arial"/>
        <family val="2"/>
      </rPr>
      <t xml:space="preserve">Tab Color: </t>
    </r>
    <r>
      <rPr>
        <sz val="8"/>
        <rFont val="Arial"/>
        <family val="2"/>
      </rPr>
      <t xml:space="preserve">The workbook is organized into three types of tabs found at the bottom of the document and organized by color. The first eight tabs are </t>
    </r>
    <r>
      <rPr>
        <b/>
        <sz val="8"/>
        <color rgb="FF0070C0"/>
        <rFont val="Arial"/>
        <family val="2"/>
      </rPr>
      <t>INPUT</t>
    </r>
    <r>
      <rPr>
        <sz val="8"/>
        <rFont val="Arial"/>
        <family val="2"/>
      </rPr>
      <t xml:space="preserve"> tabs used for scoring the provider review and the final tab is a </t>
    </r>
    <r>
      <rPr>
        <b/>
        <sz val="8"/>
        <color rgb="FF00823B"/>
        <rFont val="Arial"/>
        <family val="2"/>
      </rPr>
      <t>SUMMARY</t>
    </r>
    <r>
      <rPr>
        <sz val="8"/>
        <rFont val="Arial"/>
        <family val="2"/>
      </rPr>
      <t xml:space="preserve"> </t>
    </r>
    <r>
      <rPr>
        <b/>
        <sz val="8"/>
        <color rgb="FF00823B"/>
        <rFont val="Arial"/>
        <family val="2"/>
      </rPr>
      <t>OUTPUT</t>
    </r>
    <r>
      <rPr>
        <sz val="8"/>
        <rFont val="Arial"/>
        <family val="2"/>
      </rPr>
      <t xml:space="preserve"> tab showing quantitative results from the reviews. 
</t>
    </r>
    <r>
      <rPr>
        <b/>
        <u/>
        <sz val="8"/>
        <color rgb="FF0070C0"/>
        <rFont val="Arial"/>
        <family val="2"/>
      </rPr>
      <t xml:space="preserve">INPUT Tabs </t>
    </r>
    <r>
      <rPr>
        <sz val="8"/>
        <rFont val="Arial"/>
        <family val="2"/>
      </rPr>
      <t xml:space="preserve">
Input tabs are used for scoring providers based on the HCBS provider requirements and tracking related notes. Reviewers can only edit information in the yellow boxes. Providers can only edit information in the blue boxes. All text in grey boxes is not to be edited. These tabs are separated based on the services scored, but each tab includes the same basic structure as follows: 
-</t>
    </r>
    <r>
      <rPr>
        <b/>
        <sz val="8"/>
        <rFont val="Arial"/>
        <family val="2"/>
      </rPr>
      <t xml:space="preserve"> Number (#) [Column C]:</t>
    </r>
    <r>
      <rPr>
        <sz val="8"/>
        <rFont val="Arial"/>
        <family val="2"/>
      </rPr>
      <t xml:space="preserve"> Represents the domain level (1.0, 2.0, 3.0, etc.) and the specific indicator number (1.1, 1.2, 1.3, etc.). Indicators with “*” after their number are considered developmental (these are also highlighted in purple). More information on developmental only indicators is provided in the Instructions section below. 
-</t>
    </r>
    <r>
      <rPr>
        <b/>
        <sz val="8"/>
        <rFont val="Arial"/>
        <family val="2"/>
      </rPr>
      <t xml:space="preserve"> Indicator [Column D]: </t>
    </r>
    <r>
      <rPr>
        <sz val="8"/>
        <rFont val="Arial"/>
        <family val="2"/>
      </rPr>
      <t xml:space="preserve">The specific requirement or standard used to assess whether a provider is meeting program, waiver, or quality expectations. This field also includes the data source which will be reviewed to determine if the provider meets the criteria. </t>
    </r>
    <r>
      <rPr>
        <b/>
        <sz val="8"/>
        <color rgb="FFFF0000"/>
        <rFont val="Arial"/>
        <family val="2"/>
      </rPr>
      <t>NOTE:</t>
    </r>
    <r>
      <rPr>
        <sz val="8"/>
        <rFont val="Arial"/>
        <family val="2"/>
      </rPr>
      <t xml:space="preserve"> Indicators with red text cannot currently be evaluated but may be included in future iterations of the Tool. 
-</t>
    </r>
    <r>
      <rPr>
        <b/>
        <sz val="8"/>
        <rFont val="Arial"/>
        <family val="2"/>
      </rPr>
      <t xml:space="preserve"> Criteria [Column E]:</t>
    </r>
    <r>
      <rPr>
        <sz val="8"/>
        <rFont val="Arial"/>
        <family val="2"/>
      </rPr>
      <t xml:space="preserve"> Defines what compliance looks like for each indicator (including what transitional compliance and non-compliance look like for each indicator). This is used to evaluate provider performance based on documented evidence. More information on the compliance fields is provided in the Instructions section below. </t>
    </r>
    <r>
      <rPr>
        <b/>
        <sz val="8"/>
        <color rgb="FFFF0000"/>
        <rFont val="Arial"/>
        <family val="2"/>
      </rPr>
      <t xml:space="preserve">NOTE: </t>
    </r>
    <r>
      <rPr>
        <sz val="8"/>
        <rFont val="Arial"/>
        <family val="2"/>
      </rPr>
      <t>Criteria with red text cannot currently be used but may be included in future iterations of the Tool. 
-</t>
    </r>
    <r>
      <rPr>
        <b/>
        <sz val="8"/>
        <rFont val="Arial"/>
        <family val="2"/>
      </rPr>
      <t xml:space="preserve"> P (P1, P2, etc.) [Column F]:</t>
    </r>
    <r>
      <rPr>
        <sz val="8"/>
        <rFont val="Arial"/>
        <family val="2"/>
      </rPr>
      <t xml:space="preserve"> Flags which provider (P) or overall organization (Org) is being evaluated for each criteria, with the potential to score up to 20 providers per indicator. If more than 5 providers must be scored, click the "+" sumbol on the left to expand the tool to up to 20 providers. This represents what participant file is being reviewed and is consistent across indicators and tabs. For example, if P1 reflects a chart review of participant “John Doe” in indicator 1.1, it will represent “John Doe’s” file throughout the remainder of the tool. Those marked with “Org” represent indicators that are specific to the organization being reviewed, not an individual participant file. 
-</t>
    </r>
    <r>
      <rPr>
        <b/>
        <sz val="8"/>
        <rFont val="Arial"/>
        <family val="2"/>
      </rPr>
      <t xml:space="preserve"> Score [Column G]: </t>
    </r>
    <r>
      <rPr>
        <sz val="8"/>
        <rFont val="Arial"/>
        <family val="2"/>
      </rPr>
      <t>Dropdown which indicates if that participant or organization is compliant, transitionally compliant, or non-compliant (or Not Applicable (N/A)) based on the criteria in column D, “Criteria”. More information on the compliance fields is provided in the Instructions section below.
-</t>
    </r>
    <r>
      <rPr>
        <b/>
        <sz val="8"/>
        <rFont val="Arial"/>
        <family val="2"/>
      </rPr>
      <t xml:space="preserve"> Findings/Comments [Column H]:</t>
    </r>
    <r>
      <rPr>
        <sz val="8"/>
        <rFont val="Arial"/>
        <family val="2"/>
      </rPr>
      <t xml:space="preserve"> Open text field which provides an explanation for the score given in column G.
-</t>
    </r>
    <r>
      <rPr>
        <b/>
        <sz val="8"/>
        <rFont val="Arial"/>
        <family val="2"/>
      </rPr>
      <t xml:space="preserve"> Recommendations [Column I]:</t>
    </r>
    <r>
      <rPr>
        <sz val="8"/>
        <rFont val="Arial"/>
        <family val="2"/>
      </rPr>
      <t xml:space="preserve"> Open text field which provides recommendations based on the responses in columns G and H. 
- </t>
    </r>
    <r>
      <rPr>
        <b/>
        <sz val="8"/>
        <rFont val="Arial"/>
        <family val="2"/>
      </rPr>
      <t xml:space="preserve">Quality Improvement Action [Column J]: </t>
    </r>
    <r>
      <rPr>
        <sz val="8"/>
        <rFont val="Arial"/>
        <family val="2"/>
      </rPr>
      <t xml:space="preserve"> Open text field which provides necessary quality improvement actions required to reach compliance, based on the responses in columns G and H. 
-</t>
    </r>
    <r>
      <rPr>
        <b/>
        <sz val="8"/>
        <rFont val="Arial"/>
        <family val="2"/>
      </rPr>
      <t xml:space="preserve"> Provider Response [Column k]:</t>
    </r>
    <r>
      <rPr>
        <sz val="8"/>
        <rFont val="Arial"/>
        <family val="2"/>
      </rPr>
      <t xml:space="preserve"> Open text field which allows providers to draft responses to the information provided by the reviewer in columns G-J.  
Instructions for how to use each of these sections are provided below. 
</t>
    </r>
    <r>
      <rPr>
        <b/>
        <u/>
        <sz val="8"/>
        <color rgb="FF0070C0"/>
        <rFont val="Arial"/>
        <family val="2"/>
      </rPr>
      <t>BLUE</t>
    </r>
    <r>
      <rPr>
        <b/>
        <u/>
        <sz val="8"/>
        <rFont val="Arial"/>
        <family val="2"/>
      </rPr>
      <t xml:space="preserve"> “CORE MEASURES” Tab</t>
    </r>
    <r>
      <rPr>
        <sz val="8"/>
        <rFont val="Arial"/>
        <family val="2"/>
      </rPr>
      <t xml:space="preserve">
This </t>
    </r>
    <r>
      <rPr>
        <b/>
        <sz val="8"/>
        <rFont val="Arial"/>
        <family val="2"/>
      </rPr>
      <t>INPUT</t>
    </r>
    <r>
      <rPr>
        <sz val="8"/>
        <rFont val="Arial"/>
        <family val="2"/>
      </rPr>
      <t xml:space="preserve"> tab is where providers will be scored on their achievement of the “CORE” measures. Every provider will be reviewed using these measures, regardless of service. 
This tab includes indicators related to the following elements: 
1) Individual Plan (IP)
2) Reporting Supervision and Progress
3) Adverse Event (AE) Reporting
4) Emergency Preparedness Plans (EPPs)
5) Participant Satisfaction, and 
6) Quality Management Plans (QMPs). </t>
    </r>
  </si>
  <si>
    <r>
      <rPr>
        <b/>
        <u/>
        <sz val="8"/>
        <color rgb="FF0070C0"/>
        <rFont val="Arial"/>
        <family val="2"/>
      </rPr>
      <t>BLUE Service Specific Tabs</t>
    </r>
    <r>
      <rPr>
        <sz val="8"/>
        <rFont val="Arial"/>
        <family val="2"/>
      </rPr>
      <t xml:space="preserve">
These INPUT tabs include indicators specific to services provided by the organization being reviewed. These tabs will only be completed for organizations who provide these services. For organizations that do not provide these services, the tab will be left blank. 
These tabs cover indicators related to the following services:
7) Residential Habilitation 
8) Adult Day Health 
9) Group Community Learning Services
10) Individual Community Learning Services
11) Discovery &amp; Career Planning 
12) Individual Employment Services 
13) Personal Assistance/Habilitation (PAB)
</t>
    </r>
    <r>
      <rPr>
        <b/>
        <u/>
        <sz val="8"/>
        <rFont val="Arial"/>
        <family val="2"/>
      </rPr>
      <t xml:space="preserve">OUTPUT Tab </t>
    </r>
    <r>
      <rPr>
        <sz val="8"/>
        <rFont val="Arial"/>
        <family val="2"/>
      </rPr>
      <t xml:space="preserve">
The last tab contains summarized results of the Core and Service Specific measures tabs. This tab is not editable (besides adding in the agency name) but is used to summarize and score the blue tabs only. 
The Summary tab includes the score for each indicator. It also summarizes the total number of compliant, transitionally compliant, or non-compliant indicators and provides an overall monitoring score for the organization. 
</t>
    </r>
    <r>
      <rPr>
        <b/>
        <sz val="8"/>
        <rFont val="Arial"/>
        <family val="2"/>
      </rPr>
      <t xml:space="preserve">Hiding and Unhiding Information </t>
    </r>
    <r>
      <rPr>
        <sz val="8"/>
        <rFont val="Arial"/>
        <family val="2"/>
      </rPr>
      <t xml:space="preserve">
Within each tab, users can hide or unhide sections of the tool by clicking the “+” and “-“ signs along the left-hand side of the document. This does not edit information. It allows the user to view or hide specific sections when viewing.</t>
    </r>
  </si>
  <si>
    <t>Provider Review Process Instructions</t>
  </si>
  <si>
    <r>
      <t xml:space="preserve">Note: Steps 1-6 are completed by the DDD Reviewer and are provided for information purposes only. DD Providers are only expected to complete Step 7 as appropriate. 
</t>
    </r>
    <r>
      <rPr>
        <b/>
        <sz val="8"/>
        <rFont val="Arial"/>
        <family val="2"/>
      </rPr>
      <t xml:space="preserve">1. </t>
    </r>
    <r>
      <rPr>
        <sz val="8"/>
        <rFont val="Arial"/>
        <family val="2"/>
      </rPr>
      <t xml:space="preserve">Reviewers will begin their review in the Core Measures tab. They will review the indicator and navigate to the data source listed in column C. </t>
    </r>
    <r>
      <rPr>
        <b/>
        <sz val="8"/>
        <color rgb="FFFF0000"/>
        <rFont val="Arial"/>
        <family val="2"/>
      </rPr>
      <t>NOTE</t>
    </r>
    <r>
      <rPr>
        <sz val="8"/>
        <color rgb="FFFF0000"/>
        <rFont val="Arial"/>
        <family val="2"/>
      </rPr>
      <t>:</t>
    </r>
    <r>
      <rPr>
        <sz val="8"/>
        <rFont val="Arial"/>
        <family val="2"/>
      </rPr>
      <t xml:space="preserve"> Information in this column may refer to the Provider Portal, which is not yet available to DD Providers, but will be made available for the next calendar year. Prior to the availability of the Provider Portal, reviewers will use data sources as have been used in previous years (e.g., documents in SharePoint). 
</t>
    </r>
    <r>
      <rPr>
        <b/>
        <sz val="8"/>
        <rFont val="Arial"/>
        <family val="2"/>
      </rPr>
      <t>2.</t>
    </r>
    <r>
      <rPr>
        <sz val="8"/>
        <rFont val="Arial"/>
        <family val="2"/>
      </rPr>
      <t xml:space="preserve"> For each indicator, reviewers will evaluate the information received from the provider using the criteria in column E. </t>
    </r>
    <r>
      <rPr>
        <b/>
        <sz val="8"/>
        <color rgb="FFFF0000"/>
        <rFont val="Arial"/>
        <family val="2"/>
      </rPr>
      <t xml:space="preserve"> NOTE:</t>
    </r>
    <r>
      <rPr>
        <sz val="8"/>
        <color rgb="FFFF0000"/>
        <rFont val="Arial"/>
        <family val="2"/>
      </rPr>
      <t xml:space="preserve"> </t>
    </r>
    <r>
      <rPr>
        <sz val="8"/>
        <rFont val="Arial"/>
        <family val="2"/>
      </rPr>
      <t xml:space="preserve">During the Pilot of the new Provider Monitoring process, reviewers will begin by evaluating if the documentation meets the “Compliant” criteria. 
- If the provider does not meet the compliant criteria, reviewers will then evaluate if the provider meets “Transitionally Compliant” criteria. The “Transitionally Compliant” criteria aligns with the criteria used by the review team in previous years. This allows providers time to adjust to the new compliance criteria without being considered “Non-Compliant” in the first year of the new process. After June 2027, the “Transitionally Compliant” criteria will no longer be used, and providers will be required to meet the “Compliant” criteria. From now until June 2027, both “Compliant” and “Transitionally Compliant” are considered compliant in the final scoring. 
- Indicators which show the “Transitionally Compliant” criteria as “N/A” indicate that this is a new measure that was not evaluated in previous years. From now until June 2027, these indicators are being evaluated but are not included in the final compliance score. They are informational only and are intended to prepare providers for when they will be included in the final compliance score in 2027. 
- If the provider does not meet the “Compliant” or the “Transitionally Compliant” criteria, they be marked as “Non-Compliant”. 
</t>
    </r>
    <r>
      <rPr>
        <b/>
        <sz val="8"/>
        <rFont val="Arial"/>
        <family val="2"/>
      </rPr>
      <t xml:space="preserve">3. </t>
    </r>
    <r>
      <rPr>
        <sz val="8"/>
        <rFont val="Arial"/>
        <family val="2"/>
      </rPr>
      <t xml:space="preserve">After evaluating documentation against the criteria in column E, reviewers will indicate the score for each participant file (or organization as appropriate) in column G and will indicate the evidence and rationale for their scoring in column H. If appropriate, they will indicate the appropriate Quality Improvement recommendations or required actions in columns I and J. </t>
    </r>
    <r>
      <rPr>
        <b/>
        <sz val="8"/>
        <color rgb="FFFF0000"/>
        <rFont val="Arial"/>
        <family val="2"/>
      </rPr>
      <t>NOTE:</t>
    </r>
    <r>
      <rPr>
        <sz val="8"/>
        <rFont val="Arial"/>
        <family val="2"/>
      </rPr>
      <t xml:space="preserve"> If a recommendation is made, providers are encouraged to make the changes to ensure future compliance, but there is no Corrective Action Plan (CAP) being given. If a Quality Improvement Action is given, the provider must follow the remediation required. 
</t>
    </r>
    <r>
      <rPr>
        <b/>
        <sz val="8"/>
        <rFont val="Arial"/>
        <family val="2"/>
      </rPr>
      <t xml:space="preserve">4. </t>
    </r>
    <r>
      <rPr>
        <sz val="8"/>
        <rFont val="Arial"/>
        <family val="2"/>
      </rPr>
      <t xml:space="preserve">After completing the Core Measures tab for each provider, reviewers will determine which Service Specific tabs are applicable to provide and complete them using the same steps as indicated above. 
</t>
    </r>
    <r>
      <rPr>
        <b/>
        <sz val="8"/>
        <rFont val="Arial"/>
        <family val="2"/>
      </rPr>
      <t xml:space="preserve">5. </t>
    </r>
    <r>
      <rPr>
        <sz val="8"/>
        <rFont val="Arial"/>
        <family val="2"/>
      </rPr>
      <t xml:space="preserve">Once all relevant input tabs are completed, users can navigate to the Summary tab, which will be auto populated using the information in the Core and Service Specific tabs. As stated above, sections can be minimized or maximized using the “+” and “-“ signs on the left-hand side of the document. The Summary tab provides an aggregate count of compliant, transitionally compliant, and non-compliant indicators within each domain and restates the rationale for scoring. The Quality Improvement Actions will also be re-stated in this tab. This tab populates automatically. If information appears missing or incorrect, users will need to return to the BLUE input tabs to verify data entry. </t>
    </r>
    <r>
      <rPr>
        <b/>
        <sz val="8"/>
        <color rgb="FFFF0000"/>
        <rFont val="Arial"/>
        <family val="2"/>
      </rPr>
      <t xml:space="preserve">NOTE: </t>
    </r>
    <r>
      <rPr>
        <sz val="8"/>
        <rFont val="Arial"/>
        <family val="2"/>
      </rPr>
      <t xml:space="preserve">As stated above, reviewers will score providers on organization measures, however, these will not be included in the final scoring (see Score Sheet tab instructions below). These measures are highlighted in purple in the Summary tab. Providers are encouraged to review their scoring on these measures, which will be fully effective in July 2027. 
</t>
    </r>
    <r>
      <rPr>
        <b/>
        <sz val="8"/>
        <rFont val="Arial"/>
        <family val="2"/>
      </rPr>
      <t xml:space="preserve">6. </t>
    </r>
    <r>
      <rPr>
        <sz val="8"/>
        <rFont val="Arial"/>
        <family val="2"/>
      </rPr>
      <t>Once all relevant input tabs are complete, users can also navigate to the Summary tab. The Overall Compliance score is provided at the top of this tab. Providers with “Compliant” or “Transitionally Compliant” on 86% or more of their indicators will be considered Compliant. Providers below that threshold will receive Quality Improvement Actions. The Summary tab also breaks down compliance by Participant and Organization. This tab populates automatically. If information appears missing or incorrect, users will need to return to the BLUE input tabs to verify data entry.</t>
    </r>
    <r>
      <rPr>
        <b/>
        <sz val="8"/>
        <color rgb="FFFF0000"/>
        <rFont val="Arial"/>
        <family val="2"/>
      </rPr>
      <t xml:space="preserve"> NOTE:</t>
    </r>
    <r>
      <rPr>
        <sz val="8"/>
        <rFont val="Arial"/>
        <family val="2"/>
      </rPr>
      <t xml:space="preserve"> Until July 2027, Developmental Only indicators are not factored into the final score.
</t>
    </r>
    <r>
      <rPr>
        <b/>
        <sz val="8"/>
        <rFont val="Arial"/>
        <family val="2"/>
      </rPr>
      <t xml:space="preserve">7. </t>
    </r>
    <r>
      <rPr>
        <sz val="8"/>
        <rFont val="Arial"/>
        <family val="2"/>
      </rPr>
      <t xml:space="preserve">Upon receiving their individual Tool results, providers have the opportunity to include comments or responses to the individual scores, findings/comments, and quality improvement actions. Providers can document their responses within the CORE Measures and Service Specific Measures tab in the blue boxes in column I. Providers should not edit any other fields in the Core Measures or Service Specific Measures tab and cannot edit the information summarized in the Summary or Score Sheet tabs. If providers feel that any of the scoring is incorrect, they can reach out to CRB with additional questions or concerns.  </t>
    </r>
  </si>
  <si>
    <t>CORE MEASURES</t>
  </si>
  <si>
    <t>#</t>
  </si>
  <si>
    <t>INDICATOR</t>
  </si>
  <si>
    <t>CRITERIA</t>
  </si>
  <si>
    <t>P</t>
  </si>
  <si>
    <t>SCORE</t>
  </si>
  <si>
    <t>FINDINGS/COMMENTS</t>
  </si>
  <si>
    <t>RECOMMENDATIONS</t>
  </si>
  <si>
    <t xml:space="preserve">QUALITY IMPROVEMENT ACTION </t>
  </si>
  <si>
    <t>PROVIDER RESPONSE</t>
  </si>
  <si>
    <t>Developmental?</t>
  </si>
  <si>
    <t>Individual Plan</t>
  </si>
  <si>
    <t>Developmental</t>
  </si>
  <si>
    <t>1.1*</t>
  </si>
  <si>
    <r>
      <t xml:space="preserve">The Individual Plan (IP) is developed, approved and finalized (including requested revisions and submission/resubmission to the case manager) consistent with the waiver standard timelines.
</t>
    </r>
    <r>
      <rPr>
        <b/>
        <sz val="10"/>
        <rFont val="Arial"/>
        <family val="2"/>
      </rPr>
      <t>Data Source(s)</t>
    </r>
    <r>
      <rPr>
        <sz val="10"/>
        <rFont val="Arial"/>
        <family val="2"/>
      </rPr>
      <t xml:space="preserve">
ISP and IP dates as indicated in the Provider Portal (or other approved submission methods prior to FY2027). </t>
    </r>
  </si>
  <si>
    <r>
      <t>Compliant: 
1.1a.</t>
    </r>
    <r>
      <rPr>
        <sz val="10"/>
        <color rgb="FF000000"/>
        <rFont val="Arial"/>
        <family val="2"/>
      </rPr>
      <t xml:space="preserve"> IP is completed following the ISP meeting and uploaded to Provider Portal (or provided to the case manager prior to FY2027) within 30 calendar days of receiving the ISP goals/outcomes/action steps/risks from the case manager, and before services begin. 
</t>
    </r>
    <r>
      <rPr>
        <b/>
        <sz val="10"/>
        <color rgb="FF000000"/>
        <rFont val="Arial"/>
        <family val="2"/>
      </rPr>
      <t>1.1b.</t>
    </r>
    <r>
      <rPr>
        <sz val="10"/>
        <color rgb="FF000000"/>
        <rFont val="Arial"/>
        <family val="2"/>
      </rPr>
      <t xml:space="preserve"> If case management requested revisions, they were submitted within 7 business days (or per guidance up to 14 days for major revisions).
</t>
    </r>
    <r>
      <rPr>
        <b/>
        <sz val="10"/>
        <color rgb="FF000000"/>
        <rFont val="Arial"/>
        <family val="2"/>
      </rPr>
      <t xml:space="preserve">1.1c. </t>
    </r>
    <r>
      <rPr>
        <sz val="10"/>
        <color rgb="FF000000"/>
        <rFont val="Arial"/>
        <family val="2"/>
      </rPr>
      <t xml:space="preserve">If the participant requested changes, revisions were made within 7 days or a rationale provided for any decline.
</t>
    </r>
    <r>
      <rPr>
        <b/>
        <sz val="10"/>
        <color rgb="FF000000"/>
        <rFont val="Arial"/>
        <family val="2"/>
      </rPr>
      <t>1.1d.</t>
    </r>
    <r>
      <rPr>
        <sz val="10"/>
        <color rgb="FF000000"/>
        <rFont val="Arial"/>
        <family val="2"/>
      </rPr>
      <t xml:space="preserve"> The IP includes effective date(s) of service.
</t>
    </r>
    <r>
      <rPr>
        <b/>
        <sz val="10"/>
        <color rgb="FF000000"/>
        <rFont val="Arial"/>
        <family val="2"/>
      </rPr>
      <t xml:space="preserve">
Transitionally Compliant (JULY 2026-JUNE 2027): </t>
    </r>
    <r>
      <rPr>
        <sz val="10"/>
        <color rgb="FF000000"/>
        <rFont val="Arial"/>
        <family val="2"/>
      </rPr>
      <t xml:space="preserve">N/A
</t>
    </r>
    <r>
      <rPr>
        <b/>
        <sz val="10"/>
        <color rgb="FF000000"/>
        <rFont val="Arial"/>
        <family val="2"/>
      </rPr>
      <t xml:space="preserve">
Non-Compliant:</t>
    </r>
    <r>
      <rPr>
        <sz val="10"/>
        <color rgb="FF000000"/>
        <rFont val="Arial"/>
        <family val="2"/>
      </rPr>
      <t xml:space="preserve"> IP was not submitted within 30 days of ISP, or services began before an approved IP. The IP content is not updated to the current ISP (contains outdated goals or missing critical supports).</t>
    </r>
  </si>
  <si>
    <t>P1</t>
  </si>
  <si>
    <t>Non-Compliant</t>
  </si>
  <si>
    <t>YES</t>
  </si>
  <si>
    <t>P2</t>
  </si>
  <si>
    <t>P3</t>
  </si>
  <si>
    <t>P4</t>
  </si>
  <si>
    <t>P5</t>
  </si>
  <si>
    <t>P6</t>
  </si>
  <si>
    <t>P7</t>
  </si>
  <si>
    <t>P8</t>
  </si>
  <si>
    <t>P9</t>
  </si>
  <si>
    <t>P10</t>
  </si>
  <si>
    <t>P11</t>
  </si>
  <si>
    <t>P12</t>
  </si>
  <si>
    <t>P13</t>
  </si>
  <si>
    <t>P14</t>
  </si>
  <si>
    <t>P15</t>
  </si>
  <si>
    <t>P16</t>
  </si>
  <si>
    <t>P17</t>
  </si>
  <si>
    <t>P18</t>
  </si>
  <si>
    <t>P19</t>
  </si>
  <si>
    <t>P20</t>
  </si>
  <si>
    <r>
      <t xml:space="preserve">The IP is aligned with the participants’ needs, preferences, strengths, personal goals and abilities as documented in the ISP and provides sufficient detail for any staff member to implement.   
</t>
    </r>
    <r>
      <rPr>
        <b/>
        <sz val="10"/>
        <rFont val="Arial"/>
        <family val="2"/>
      </rPr>
      <t>Data Source(s)</t>
    </r>
    <r>
      <rPr>
        <sz val="10"/>
        <rFont val="Arial"/>
        <family val="2"/>
      </rPr>
      <t xml:space="preserve">
IP as entered in the Provider Portal (or other approved submission methods prior to FY2027), compared to ISP in the Provider Portal (or other approved submission methods prior to FY2027).
Providers may also upload interest inventories and other documentation in support of the IP content.</t>
    </r>
  </si>
  <si>
    <r>
      <rPr>
        <b/>
        <sz val="10"/>
        <rFont val="Arial"/>
        <family val="2"/>
      </rPr>
      <t>Compliant: 
1.2a.</t>
    </r>
    <r>
      <rPr>
        <sz val="10"/>
        <rFont val="Arial"/>
        <family val="2"/>
      </rPr>
      <t xml:space="preserve"> All ISP outcomes are included in the IP, with each outcome clearly identified and imported from the ISP.
</t>
    </r>
    <r>
      <rPr>
        <b/>
        <sz val="10"/>
        <rFont val="Arial"/>
        <family val="2"/>
      </rPr>
      <t>1.2b.</t>
    </r>
    <r>
      <rPr>
        <sz val="10"/>
        <rFont val="Arial"/>
        <family val="2"/>
      </rPr>
      <t xml:space="preserve"> Each ISP outcome is supported by at least one individualized strategy that:
</t>
    </r>
    <r>
      <rPr>
        <b/>
        <sz val="10"/>
        <rFont val="Arial"/>
        <family val="2"/>
      </rPr>
      <t>1.2c.</t>
    </r>
    <r>
      <rPr>
        <sz val="10"/>
        <rFont val="Arial"/>
        <family val="2"/>
      </rPr>
      <t xml:space="preserve"> Is written as a clear, action-oriented summary of how the provider will support the participant (the provider’s “game plan”)
</t>
    </r>
    <r>
      <rPr>
        <b/>
        <sz val="10"/>
        <rFont val="Arial"/>
        <family val="2"/>
      </rPr>
      <t>1.2d.</t>
    </r>
    <r>
      <rPr>
        <sz val="10"/>
        <rFont val="Arial"/>
        <family val="2"/>
      </rPr>
      <t xml:space="preserve"> Reflects the participant’s assessed needs, strengths, abilities and preferences, and interests; and
</t>
    </r>
    <r>
      <rPr>
        <b/>
        <sz val="10"/>
        <rFont val="Arial"/>
        <family val="2"/>
      </rPr>
      <t>1.2e.</t>
    </r>
    <r>
      <rPr>
        <sz val="10"/>
        <rFont val="Arial"/>
        <family val="2"/>
      </rPr>
      <t xml:space="preserve"> Uses person-centered language and individualized supports (not generic approaches.
</t>
    </r>
    <r>
      <rPr>
        <b/>
        <sz val="10"/>
        <rFont val="Arial"/>
        <family val="2"/>
      </rPr>
      <t xml:space="preserve">1.2f. </t>
    </r>
    <r>
      <rPr>
        <sz val="10"/>
        <rFont val="Arial"/>
        <family val="2"/>
      </rPr>
      <t xml:space="preserve">Addresses one or more of the following, as relevant to the outcome:
o Skill-Building (e.g., teaching, modeling, role-play, practice opportunities)
o Environmental Supports (e.g. visual supports, routines, schedule or setting modifications)
o Motivation and Engagement (e.g. incorporating interests, offering choices, reinforcement)
o Supportive Relationships (e.g., peers, family, natural supports)
</t>
    </r>
    <r>
      <rPr>
        <b/>
        <sz val="10"/>
        <rFont val="Arial"/>
        <family val="2"/>
      </rPr>
      <t>1.2g</t>
    </r>
    <r>
      <rPr>
        <sz val="10"/>
        <rFont val="Arial"/>
        <family val="2"/>
      </rPr>
      <t xml:space="preserve">. The IP provides sufficient detail so any staff member could implement it as written, and progress can be evaluated through data collection and quarterly reporting. 
</t>
    </r>
    <r>
      <rPr>
        <b/>
        <sz val="10"/>
        <rFont val="Arial"/>
        <family val="2"/>
      </rPr>
      <t xml:space="preserve">
Transitionally Compliant (JULY 2026-JUNE 2027 ONLY): </t>
    </r>
    <r>
      <rPr>
        <sz val="10"/>
        <rFont val="Arial"/>
        <family val="2"/>
      </rPr>
      <t xml:space="preserve">The IP is developed based on the participant’s Individualized Service Plan (ISP) and aligned with the participant’s needs, preferences, personal goals and abilities. Required elements to review: (i) Consists of priority goals, objectives and outcomes for each waiver service identified in the ISP.
</t>
    </r>
    <r>
      <rPr>
        <b/>
        <sz val="10"/>
        <rFont val="Arial"/>
        <family val="2"/>
      </rPr>
      <t xml:space="preserve">
Non-Compliant:</t>
    </r>
    <r>
      <rPr>
        <sz val="10"/>
        <rFont val="Arial"/>
        <family val="2"/>
      </rPr>
      <t xml:space="preserve"> The IP lacks clear identification and inclusion of multiple ISP outcomes, with significant gaps in importing outcomes from the ISP. Individualized strategies are missing or generic, failing to reflect the participant’s assessed needs, strengths, abilities, and preferences. The IP does not provide sufficient detail for implementation or progress evaluation, indicating poor alignment with the ISP and person-centered planning.</t>
    </r>
  </si>
  <si>
    <t>Transitionally Compliant</t>
  </si>
  <si>
    <r>
      <t xml:space="preserve">The IP includes detailed methods and measurements that operationalize ISP action steps and clearly describe how support will be delivered, by whom, and how progress will be tracked.  
</t>
    </r>
    <r>
      <rPr>
        <b/>
        <sz val="10"/>
        <rFont val="Arial"/>
        <family val="2"/>
      </rPr>
      <t>Data Source(s)</t>
    </r>
    <r>
      <rPr>
        <sz val="10"/>
        <rFont val="Arial"/>
        <family val="2"/>
      </rPr>
      <t xml:space="preserve">
IP as entered in the Provider Portal (or other approved submission methods prior to FY2027), compared to ISP in the Provider Portal (or other approved submission methods prior to FY2027).</t>
    </r>
  </si>
  <si>
    <r>
      <rPr>
        <b/>
        <sz val="10"/>
        <rFont val="Arial"/>
        <family val="2"/>
      </rPr>
      <t xml:space="preserve">Compliant: 
1.3a. </t>
    </r>
    <r>
      <rPr>
        <sz val="10"/>
        <rFont val="Arial"/>
        <family val="2"/>
      </rPr>
      <t xml:space="preserve">Each action step is included and fully operationalized in the IP, with all required components present:
</t>
    </r>
    <r>
      <rPr>
        <b/>
        <sz val="10"/>
        <rFont val="Arial"/>
        <family val="2"/>
      </rPr>
      <t>1.3b.</t>
    </r>
    <r>
      <rPr>
        <sz val="10"/>
        <rFont val="Arial"/>
        <family val="2"/>
      </rPr>
      <t xml:space="preserve"> A method that provides clear, step-by-step implementation guidance.
</t>
    </r>
    <r>
      <rPr>
        <b/>
        <sz val="10"/>
        <rFont val="Arial"/>
        <family val="2"/>
      </rPr>
      <t>1.3c.</t>
    </r>
    <r>
      <rPr>
        <sz val="10"/>
        <rFont val="Arial"/>
        <family val="2"/>
      </rPr>
      <t xml:space="preserve"> For each outcome in the ISP, the IP provides specific, measurable strategies, and provides methods and measurements for each action step in the ISP. 
</t>
    </r>
    <r>
      <rPr>
        <b/>
        <sz val="10"/>
        <rFont val="Arial"/>
        <family val="2"/>
      </rPr>
      <t>1.3d.</t>
    </r>
    <r>
      <rPr>
        <sz val="10"/>
        <rFont val="Arial"/>
        <family val="2"/>
      </rPr>
      <t xml:space="preserve"> Each ISP outcome is addressed in the IP with at least one specific and measurable strategy that clearly supports achievement of that outcome.
</t>
    </r>
    <r>
      <rPr>
        <b/>
        <sz val="10"/>
        <rFont val="Arial"/>
        <family val="2"/>
      </rPr>
      <t>1.4d.</t>
    </r>
    <r>
      <rPr>
        <sz val="10"/>
        <rFont val="Arial"/>
        <family val="2"/>
      </rPr>
      <t xml:space="preserve"> For each ISP action step, the IP includes all required components:
o A corresponding Method that provides clear, step-by-step implementation guidance (who, what, when, where, how, and frequency)
o A measurement with objective, observable criteria to assess progress or completion.
o Strategies promote skill-building, independence, and functional support as relevant (i.e. direct assistance, environmental modifications or supervision to help, 2:1 support in the community, visual planner or checklists, etc. as relevant).
o Responsible staff and schedule/frequency for each activity are stated.
</t>
    </r>
    <r>
      <rPr>
        <b/>
        <sz val="10"/>
        <rFont val="Arial"/>
        <family val="2"/>
      </rPr>
      <t xml:space="preserve">
Transitionally Compliant (JULY 2026-JULY 2027 ONLY): </t>
    </r>
    <r>
      <rPr>
        <sz val="10"/>
        <rFont val="Arial"/>
        <family val="2"/>
      </rPr>
      <t xml:space="preserve">The IP includes detailed strategies to support the achievement of the outcomes identified in the ISP. Required elements to review: (i) Strategies support the achievement of the outcomes for each waiver service. (ii) Includes strategies, protocols or other supports to address identified risks and safety concerns.
</t>
    </r>
    <r>
      <rPr>
        <b/>
        <sz val="10"/>
        <rFont val="Arial"/>
        <family val="2"/>
      </rPr>
      <t>Non-Compliant:</t>
    </r>
    <r>
      <rPr>
        <sz val="10"/>
        <rFont val="Arial"/>
        <family val="2"/>
      </rPr>
      <t xml:space="preserve"> The IP does not meet the new compliant criteria for several ISP outcomes. Strategies are missing, vague, or not measurable for multiple outcomes or action steps. Required components such as clear implementation methods, objective measurements, or individualized risk mitigation strategies are absent for several areas. The IP fails to provide actionable guidance or does not address identified risks and safety concerns as outlined in the ISP. There are significant gaps in ensuring strategies, methods, and measurements are specific, measurable, and individualized for each ISP outcome and action step.</t>
    </r>
  </si>
  <si>
    <r>
      <t xml:space="preserve">The IP includes detailed strategies describing how the provider is addressing identified risks and safety concerns. When applicable, the IP includes detailed strategies consistent with the participant’s Behavior Support Plan. 
</t>
    </r>
    <r>
      <rPr>
        <b/>
        <sz val="10"/>
        <rFont val="Arial"/>
        <family val="2"/>
      </rPr>
      <t>Data Source(s)</t>
    </r>
    <r>
      <rPr>
        <sz val="10"/>
        <rFont val="Arial"/>
        <family val="2"/>
      </rPr>
      <t xml:space="preserve">
IP as entered in the Provider Portal (or other approved submission methods prior to FY2027), compared to ISP and BSP in the Provider Portal (or other approved submission methods prior to FY2027).</t>
    </r>
  </si>
  <si>
    <r>
      <rPr>
        <b/>
        <sz val="10"/>
        <rFont val="Arial"/>
        <family val="2"/>
      </rPr>
      <t>Compliant:
1.4a.</t>
    </r>
    <r>
      <rPr>
        <sz val="10"/>
        <rFont val="Arial"/>
        <family val="2"/>
      </rPr>
      <t xml:space="preserve"> All identified risks and safety concerns are addressed in the IP through clearly described, individualized risk‑mitigation strategies.
</t>
    </r>
    <r>
      <rPr>
        <b/>
        <sz val="10"/>
        <rFont val="Arial"/>
        <family val="2"/>
      </rPr>
      <t xml:space="preserve">1.4b. </t>
    </r>
    <r>
      <rPr>
        <sz val="10"/>
        <rFont val="Arial"/>
        <family val="2"/>
      </rPr>
      <t xml:space="preserve">When a formal BSP or specialized risk plan exists, the IP explicitly incorporates those approaches, including:
</t>
    </r>
    <r>
      <rPr>
        <b/>
        <sz val="10"/>
        <rFont val="Arial"/>
        <family val="2"/>
      </rPr>
      <t>1.4c.</t>
    </r>
    <r>
      <rPr>
        <sz val="10"/>
        <rFont val="Arial"/>
        <family val="2"/>
      </rPr>
      <t xml:space="preserve"> Clear reference to the BSP or risk plan within the IP
</t>
    </r>
    <r>
      <rPr>
        <b/>
        <sz val="10"/>
        <rFont val="Arial"/>
        <family val="2"/>
      </rPr>
      <t>1.4d.</t>
    </r>
    <r>
      <rPr>
        <sz val="10"/>
        <rFont val="Arial"/>
        <family val="2"/>
      </rPr>
      <t xml:space="preserve"> Alignment between IP strategies and BSP prevention, intervention, and reinforcement methods
</t>
    </r>
    <r>
      <rPr>
        <b/>
        <sz val="10"/>
        <rFont val="Arial"/>
        <family val="2"/>
      </rPr>
      <t>1.4e.</t>
    </r>
    <r>
      <rPr>
        <sz val="10"/>
        <rFont val="Arial"/>
        <family val="2"/>
      </rPr>
      <t xml:space="preserve"> The IP reflects the same behavior interventions and reinforcement strategies described in the BSP, ensuring staff receive consistent guidance across documents.
</t>
    </r>
    <r>
      <rPr>
        <b/>
        <sz val="10"/>
        <rFont val="Arial"/>
        <family val="2"/>
      </rPr>
      <t>1.4f.</t>
    </r>
    <r>
      <rPr>
        <sz val="10"/>
        <rFont val="Arial"/>
        <family val="2"/>
      </rPr>
      <t xml:space="preserve"> Risk‑mitigation strategies are detailed and actionable, describing:
o What staff will do to prevent or respond to risk
o How strategies will be implemented during service delivery
o How safety is balanced with the participant’s independence and right to take reasonable risks
</t>
    </r>
    <r>
      <rPr>
        <b/>
        <sz val="10"/>
        <rFont val="Arial"/>
        <family val="2"/>
      </rPr>
      <t xml:space="preserve">
Transitionally Compliant (JULY 2026-JUNE 2027 ONLY): </t>
    </r>
    <r>
      <rPr>
        <sz val="10"/>
        <rFont val="Arial"/>
        <family val="2"/>
      </rPr>
      <t xml:space="preserve">Strategies in the IP align with methods in the BSP (as appropriate)
</t>
    </r>
    <r>
      <rPr>
        <b/>
        <sz val="10"/>
        <rFont val="Arial"/>
        <family val="2"/>
      </rPr>
      <t xml:space="preserve">
Non-Compliant: </t>
    </r>
    <r>
      <rPr>
        <sz val="10"/>
        <rFont val="Arial"/>
        <family val="2"/>
      </rPr>
      <t>The IP fails to address identified risks or incorporate the BSP. It does not reference the BSP or contains conflicting strategies and required interventions or prevention methods are missing or implemented without justification. Safety concerns from the ISP or BSP lack corresponding strategies in the IP. Additionally, the IP is not updated within 30 days of BSP revisions, showing poor coordination. As written, it does not ensure consistent or safe staff guidance.</t>
    </r>
  </si>
  <si>
    <t>1.5*</t>
  </si>
  <si>
    <r>
      <t xml:space="preserve">The IP acknowledges current strategies and those from the previous year and includes details describing how they have adapted or changed strategies and activities to improve successful outcomes. 
(Skip if participant is new to provider this year.)
</t>
    </r>
    <r>
      <rPr>
        <b/>
        <sz val="10"/>
        <rFont val="Arial"/>
        <family val="2"/>
      </rPr>
      <t>Data Source(s)</t>
    </r>
    <r>
      <rPr>
        <sz val="10"/>
        <rFont val="Arial"/>
        <family val="2"/>
      </rPr>
      <t xml:space="preserve">
IP as entered in the Provider Portal (or other approved submission methods prior to FY2027), compared to prior year IP. </t>
    </r>
  </si>
  <si>
    <r>
      <rPr>
        <b/>
        <sz val="10"/>
        <rFont val="Arial"/>
        <family val="2"/>
      </rPr>
      <t>Compliant: 
1.5a</t>
    </r>
    <r>
      <rPr>
        <sz val="10"/>
        <rFont val="Arial"/>
        <family val="2"/>
      </rPr>
      <t xml:space="preserve"> The current Individual Plan (IP) explicitly references strategies and activities from the prior plan year and demonstrates that the provider reviewed and considered their effectiveness.
</t>
    </r>
    <r>
      <rPr>
        <b/>
        <sz val="10"/>
        <rFont val="Arial"/>
        <family val="2"/>
      </rPr>
      <t>1.5b</t>
    </r>
    <r>
      <rPr>
        <sz val="10"/>
        <rFont val="Arial"/>
        <family val="2"/>
      </rPr>
      <t xml:space="preserve">. The IP describes what was learned from prior implementation, including what worked well and what needed improvement.
</t>
    </r>
    <r>
      <rPr>
        <b/>
        <sz val="10"/>
        <rFont val="Arial"/>
        <family val="2"/>
      </rPr>
      <t>1.5c.</t>
    </r>
    <r>
      <rPr>
        <sz val="10"/>
        <rFont val="Arial"/>
        <family val="2"/>
      </rPr>
      <t xml:space="preserve"> For each continuing goal or outcome, the IP clearly explains how strategies or activities have been adapted, refined, or modified to improve the likelihood of success (e.g., changes in frequency, approach, supports, setting, or staff involvement).
</t>
    </r>
    <r>
      <rPr>
        <b/>
        <sz val="10"/>
        <rFont val="Arial"/>
        <family val="2"/>
      </rPr>
      <t>1.5d.</t>
    </r>
    <r>
      <rPr>
        <sz val="10"/>
        <rFont val="Arial"/>
        <family val="2"/>
      </rPr>
      <t xml:space="preserve"> Updates reflect intentional adjustments based on experience and participant response, rather than repetition of prior content.
</t>
    </r>
    <r>
      <rPr>
        <b/>
        <sz val="10"/>
        <rFont val="Arial"/>
        <family val="2"/>
      </rPr>
      <t>1.5e.</t>
    </r>
    <r>
      <rPr>
        <sz val="10"/>
        <rFont val="Arial"/>
        <family val="2"/>
      </rPr>
      <t xml:space="preserve"> The plan demonstrates an ongoing commitment to learning, quality improvement, and responsiveness to the participant’s progress and needs.
</t>
    </r>
    <r>
      <rPr>
        <b/>
        <sz val="10"/>
        <rFont val="Arial"/>
        <family val="2"/>
      </rPr>
      <t>1.5f.</t>
    </r>
    <r>
      <rPr>
        <sz val="10"/>
        <rFont val="Arial"/>
        <family val="2"/>
      </rPr>
      <t xml:space="preserve"> If the participant is new to the provider during the current plan year, this indicator is appropriately marked “Not Applicable (N/A)”.
</t>
    </r>
    <r>
      <rPr>
        <b/>
        <sz val="10"/>
        <rFont val="Arial"/>
        <family val="2"/>
      </rPr>
      <t xml:space="preserve">
Transitionally Compliant (JULY 2026-JUNE 2027 ONLY): </t>
    </r>
    <r>
      <rPr>
        <sz val="10"/>
        <rFont val="Arial"/>
        <family val="2"/>
      </rPr>
      <t xml:space="preserve">N/A
</t>
    </r>
    <r>
      <rPr>
        <b/>
        <sz val="10"/>
        <rFont val="Arial"/>
        <family val="2"/>
      </rPr>
      <t xml:space="preserve">
Non-Compliant: </t>
    </r>
    <r>
      <rPr>
        <sz val="10"/>
        <rFont val="Arial"/>
        <family val="2"/>
      </rPr>
      <t>The IP lacks evidence of reviewing or applying insights from the previous year. Goals, strategies, and activities are simply repeated without evaluating their effectiveness or addressing unresolved issues. There is no explanation for continued or changed strategies, and ineffective methods are reused without justification. This lack of reflection and adaptation makes the plan seriously deficient and in need of revision.</t>
    </r>
  </si>
  <si>
    <r>
      <t xml:space="preserve">The IP is signed by the legal representative (participant, guardian, parent, power of attorney, other) to indicate that the plan is approved. The participant/ representative received copies within 7 days of completion.
</t>
    </r>
    <r>
      <rPr>
        <b/>
        <sz val="10"/>
        <rFont val="Arial"/>
        <family val="2"/>
      </rPr>
      <t xml:space="preserve">
Data Source(s)
</t>
    </r>
    <r>
      <rPr>
        <sz val="10"/>
        <rFont val="Arial"/>
        <family val="2"/>
      </rPr>
      <t>IP signature page uploaded to the Provider Portal (or other approved submission methods prior to FY2027).</t>
    </r>
  </si>
  <si>
    <r>
      <rPr>
        <b/>
        <sz val="10"/>
        <rFont val="Arial"/>
        <family val="2"/>
      </rPr>
      <t>Compliant: 
1.6a.</t>
    </r>
    <r>
      <rPr>
        <sz val="10"/>
        <rFont val="Arial"/>
        <family val="2"/>
      </rPr>
      <t xml:space="preserve"> The IP includes signatures of the participant and/or the legal guardian or authorized representative, as applicable, indicating approval of the plan.
</t>
    </r>
    <r>
      <rPr>
        <b/>
        <sz val="10"/>
        <rFont val="Arial"/>
        <family val="2"/>
      </rPr>
      <t>1.6b</t>
    </r>
    <r>
      <rPr>
        <sz val="10"/>
        <rFont val="Arial"/>
        <family val="2"/>
      </rPr>
      <t xml:space="preserve">. The IP also includes the provider’s signature, demonstrating completion and acceptance of responsibility for implementation.
</t>
    </r>
    <r>
      <rPr>
        <b/>
        <sz val="10"/>
        <rFont val="Arial"/>
        <family val="2"/>
      </rPr>
      <t>1.6c.</t>
    </r>
    <r>
      <rPr>
        <sz val="10"/>
        <rFont val="Arial"/>
        <family val="2"/>
      </rPr>
      <t xml:space="preserve"> Signatures were obtained after completion of the IP but prior to submission to the Provider Portal (or to the case manager prior to FY2027). If changes are made to the IP, signatures are obtained on the updated IP. 
</t>
    </r>
    <r>
      <rPr>
        <b/>
        <sz val="10"/>
        <rFont val="Arial"/>
        <family val="2"/>
      </rPr>
      <t>1.6d.</t>
    </r>
    <r>
      <rPr>
        <sz val="10"/>
        <rFont val="Arial"/>
        <family val="2"/>
      </rPr>
      <t xml:space="preserve"> The participant and/or legal representative received a copy of the finalized IP within 7 days of completion, as required.
</t>
    </r>
    <r>
      <rPr>
        <b/>
        <sz val="10"/>
        <rFont val="Arial"/>
        <family val="2"/>
      </rPr>
      <t xml:space="preserve">
Transitionally Compliant (JULY 2026-JUNE 2027 ONLY):</t>
    </r>
    <r>
      <rPr>
        <sz val="10"/>
        <rFont val="Arial"/>
        <family val="2"/>
      </rPr>
      <t xml:space="preserve"> The IP is signed by the participant and/or legal guardian to indicate that the plan is approved. The participant or the participant's legal or designated representative and the DOH-DDD-CM receive copies of the IP within seven (7) business days of the completion of the IP. Required elements to review: (i) Distribution is documented.</t>
    </r>
    <r>
      <rPr>
        <b/>
        <sz val="10"/>
        <rFont val="Arial"/>
        <family val="2"/>
      </rPr>
      <t xml:space="preserve">
Non-Compliant: </t>
    </r>
    <r>
      <rPr>
        <sz val="10"/>
        <rFont val="Arial"/>
        <family val="2"/>
      </rPr>
      <t>The IP fails to meet signature and approval requirements. Missing participant or legal representative signatures mean no documented consent, making the plan invalid. If signatures were required but not obtained or uploaded to the Provider Portal, or if providers did not secure them promptly, this constitutes non-compliance.</t>
    </r>
  </si>
  <si>
    <t>1.7*</t>
  </si>
  <si>
    <r>
      <t xml:space="preserve">The IP is written in plain language. The IP is understandable to the participant.
</t>
    </r>
    <r>
      <rPr>
        <b/>
        <sz val="10"/>
        <rFont val="Arial"/>
        <family val="2"/>
      </rPr>
      <t>Data Source(s)</t>
    </r>
    <r>
      <rPr>
        <sz val="10"/>
        <rFont val="Arial"/>
        <family val="2"/>
      </rPr>
      <t xml:space="preserve">
IP as entered in the Provider Portal (or other approved submission methods prior to FY2027). (May include PDF upload as needed for visuals and information not put into the Provider Portal)
Preferred language/communication methods as indicated on demographic information in the Provider Portal (or other approved submission methods prior to FY2027).</t>
    </r>
  </si>
  <si>
    <r>
      <rPr>
        <b/>
        <sz val="10"/>
        <rFont val="Arial"/>
        <family val="2"/>
      </rPr>
      <t>Compliant: 
1.7a</t>
    </r>
    <r>
      <rPr>
        <sz val="10"/>
        <rFont val="Arial"/>
        <family val="2"/>
      </rPr>
      <t xml:space="preserve">. The IP is written in plain, everyday language, using clear wording and minimal jargon or acronyms.
</t>
    </r>
    <r>
      <rPr>
        <b/>
        <sz val="10"/>
        <rFont val="Arial"/>
        <family val="2"/>
      </rPr>
      <t>1.7b.</t>
    </r>
    <r>
      <rPr>
        <sz val="10"/>
        <rFont val="Arial"/>
        <family val="2"/>
      </rPr>
      <t xml:space="preserve"> Any required technical terms or acronyms are explained in simple language that is understandable to the participant.
</t>
    </r>
    <r>
      <rPr>
        <b/>
        <sz val="10"/>
        <rFont val="Arial"/>
        <family val="2"/>
      </rPr>
      <t>1.7c.</t>
    </r>
    <r>
      <rPr>
        <sz val="10"/>
        <rFont val="Arial"/>
        <family val="2"/>
      </rPr>
      <t xml:space="preserve"> The participant is provided with resources to understand the IP (language interpretation, visuals, etc.). 
</t>
    </r>
    <r>
      <rPr>
        <b/>
        <sz val="10"/>
        <rFont val="Arial"/>
        <family val="2"/>
      </rPr>
      <t>1.7d.</t>
    </r>
    <r>
      <rPr>
        <sz val="10"/>
        <rFont val="Arial"/>
        <family val="2"/>
      </rPr>
      <t xml:space="preserve"> Documentation indicates that the participant confirms they understand the plan, demonstrating that the content is meaningful and understandable.
</t>
    </r>
    <r>
      <rPr>
        <b/>
        <sz val="10"/>
        <rFont val="Arial"/>
        <family val="2"/>
      </rPr>
      <t xml:space="preserve">
Transitionally Compliant (JULY 2026-JUNE 2027 ONLY): </t>
    </r>
    <r>
      <rPr>
        <sz val="10"/>
        <rFont val="Arial"/>
        <family val="2"/>
      </rPr>
      <t>N/A</t>
    </r>
    <r>
      <rPr>
        <b/>
        <sz val="10"/>
        <rFont val="Arial"/>
        <family val="2"/>
      </rPr>
      <t xml:space="preserve">
Non-Compliant: </t>
    </r>
    <r>
      <rPr>
        <sz val="10"/>
        <rFont val="Arial"/>
        <family val="2"/>
      </rPr>
      <t>The IP uses technical language and is not accessible or provided in the participant’s preferred format. There is no evidence the participant understands it, so it does not allow for informed participation or meaningful approval.</t>
    </r>
  </si>
  <si>
    <r>
      <t xml:space="preserve">Staff required to implement the IP are trained on the IP, about meeting the participant’s needs and preferences, and on addressing the behavioral and medical needs of the participant, prior to service implementation.
</t>
    </r>
    <r>
      <rPr>
        <b/>
        <sz val="10"/>
        <rFont val="Arial"/>
        <family val="2"/>
      </rPr>
      <t>Data Source(s)</t>
    </r>
    <r>
      <rPr>
        <sz val="10"/>
        <rFont val="Arial"/>
        <family val="2"/>
      </rPr>
      <t xml:space="preserve">
IP as entered in the Provider Portal (or other approved submission methods prior to FY2027).</t>
    </r>
  </si>
  <si>
    <r>
      <rPr>
        <b/>
        <sz val="10"/>
        <rFont val="Arial"/>
        <family val="2"/>
      </rPr>
      <t>Compliant:
1.8a.</t>
    </r>
    <r>
      <rPr>
        <sz val="10"/>
        <rFont val="Arial"/>
        <family val="2"/>
      </rPr>
      <t xml:space="preserve"> All staff required to implement the IP receive training on the participant’s specific plan prior to service implementation.
</t>
    </r>
    <r>
      <rPr>
        <b/>
        <sz val="10"/>
        <rFont val="Arial"/>
        <family val="2"/>
      </rPr>
      <t>1.8b.</t>
    </r>
    <r>
      <rPr>
        <sz val="10"/>
        <rFont val="Arial"/>
        <family val="2"/>
      </rPr>
      <t xml:space="preserve"> Training content clearly covers the participant’s goals, daily support strategies, preferences, and individualized needs, ensuring staff understand how to support the participant from the first day of service.
</t>
    </r>
    <r>
      <rPr>
        <b/>
        <sz val="10"/>
        <rFont val="Arial"/>
        <family val="2"/>
      </rPr>
      <t>1.8c.</t>
    </r>
    <r>
      <rPr>
        <sz val="10"/>
        <rFont val="Arial"/>
        <family val="2"/>
      </rPr>
      <t xml:space="preserve"> Training includes any strategies discussed in the risk mitigation section of the IP.
</t>
    </r>
    <r>
      <rPr>
        <b/>
        <sz val="10"/>
        <rFont val="Arial"/>
        <family val="2"/>
      </rPr>
      <t xml:space="preserve">
Transitionally Compliant (JULY 2026-JUNE 2027 ONLY):</t>
    </r>
    <r>
      <rPr>
        <sz val="10"/>
        <rFont val="Arial"/>
        <family val="2"/>
      </rPr>
      <t xml:space="preserve"> Staff required to implement the IP are trained prior to the implementation of the IP. Required elements to review: (i) Training is documented.</t>
    </r>
    <r>
      <rPr>
        <b/>
        <sz val="10"/>
        <rFont val="Arial"/>
        <family val="2"/>
      </rPr>
      <t xml:space="preserve">
Non-Compliant: </t>
    </r>
    <r>
      <rPr>
        <sz val="10"/>
        <rFont val="Arial"/>
        <family val="2"/>
      </rPr>
      <t>Staff failed to complete required pre-service training on the participant’s IP, including goals, preferences, behavioral supports, or medical needs. Documentation is missing or incomplete, and staff are unaware of critical details. This lapse poses a serious compliance issue, as services were provided without proper preparation to ensure participant safety and needs.</t>
    </r>
  </si>
  <si>
    <t>1.9*</t>
  </si>
  <si>
    <r>
      <t xml:space="preserve">Individual Plans are submitted timely by the organization at least 86% of the time.
</t>
    </r>
    <r>
      <rPr>
        <b/>
        <sz val="10"/>
        <color rgb="FFFF0000"/>
        <rFont val="Arial"/>
        <family val="2"/>
      </rPr>
      <t>Data Source(s)</t>
    </r>
    <r>
      <rPr>
        <sz val="10"/>
        <color rgb="FFFF0000"/>
        <rFont val="Arial"/>
        <family val="2"/>
      </rPr>
      <t xml:space="preserve">
Data pull from the Provider Portal. </t>
    </r>
  </si>
  <si>
    <r>
      <rPr>
        <b/>
        <sz val="10"/>
        <color rgb="FFFF0000"/>
        <rFont val="Arial"/>
        <family val="2"/>
      </rPr>
      <t>Compliant:
1.9a</t>
    </r>
    <r>
      <rPr>
        <sz val="10"/>
        <color rgb="FFFF0000"/>
        <rFont val="Arial"/>
        <family val="2"/>
      </rPr>
      <t xml:space="preserve">. The provider submits at least 86 percent of required Individual Plans (IPs) within 30 calendar days of receipt of the ISP from the case manager and prior to the start of services, at the organizational level. 
</t>
    </r>
    <r>
      <rPr>
        <b/>
        <sz val="10"/>
        <color rgb="FFFF0000"/>
        <rFont val="Arial"/>
        <family val="2"/>
      </rPr>
      <t>1.9b.</t>
    </r>
    <r>
      <rPr>
        <sz val="10"/>
        <color rgb="FFFF0000"/>
        <rFont val="Arial"/>
        <family val="2"/>
      </rPr>
      <t xml:space="preserve"> Timely submission reflects effective internal tracking, supervision, and oversight processes that support compliance with waiver requirements. 
</t>
    </r>
    <r>
      <rPr>
        <b/>
        <sz val="10"/>
        <color rgb="FFFF0000"/>
        <rFont val="Arial"/>
        <family val="2"/>
      </rPr>
      <t>1.9c.</t>
    </r>
    <r>
      <rPr>
        <sz val="10"/>
        <color rgb="FFFF0000"/>
        <rFont val="Arial"/>
        <family val="2"/>
      </rPr>
      <t xml:space="preserve"> Any late submissions are limited in number, do not reflect systemic issues, and do not impede the state’s ability to authorize services or monitor provider performance. 
</t>
    </r>
    <r>
      <rPr>
        <b/>
        <sz val="10"/>
        <color rgb="FFFF0000"/>
        <rFont val="Arial"/>
        <family val="2"/>
      </rPr>
      <t xml:space="preserve">
Transitionally Compliant (JULY 2026-JUNE 2027 ONLY): </t>
    </r>
    <r>
      <rPr>
        <sz val="10"/>
        <color rgb="FFFF0000"/>
        <rFont val="Arial"/>
        <family val="2"/>
      </rPr>
      <t>N/A</t>
    </r>
    <r>
      <rPr>
        <b/>
        <sz val="10"/>
        <color rgb="FFFF0000"/>
        <rFont val="Arial"/>
        <family val="2"/>
      </rPr>
      <t xml:space="preserve">
Non-Compliant: </t>
    </r>
    <r>
      <rPr>
        <sz val="10"/>
        <color rgb="FFFF0000"/>
        <rFont val="Arial"/>
        <family val="2"/>
      </rPr>
      <t>The provider submits fewer than 86 percent of required Individual Plans (IPs) within the required 30‑day timeframe, indicating systemic and recurring failures in internal processes for plan development, review, or submission.</t>
    </r>
  </si>
  <si>
    <t>Org</t>
  </si>
  <si>
    <t>Reporting, Supervision, and Progress</t>
  </si>
  <si>
    <r>
      <t xml:space="preserve">A minimum of one Quarterly report for each waiver service identified in the ISP has been submitted through the Provider Portal (or other approved submission methods prior to FY2027).      
</t>
    </r>
    <r>
      <rPr>
        <b/>
        <sz val="10"/>
        <rFont val="Arial"/>
        <family val="2"/>
      </rPr>
      <t>Data Source(s)</t>
    </r>
    <r>
      <rPr>
        <sz val="10"/>
        <rFont val="Arial"/>
        <family val="2"/>
      </rPr>
      <t xml:space="preserve">
Dates of Quarterly Reports as input in the Provider Portal (or other approved submission methods prior to FY2027).</t>
    </r>
  </si>
  <si>
    <r>
      <rPr>
        <b/>
        <sz val="10"/>
        <rFont val="Arial"/>
        <family val="2"/>
      </rPr>
      <t xml:space="preserve">Compliant: </t>
    </r>
    <r>
      <rPr>
        <sz val="10"/>
        <rFont val="Arial"/>
        <family val="2"/>
      </rPr>
      <t xml:space="preserve">
</t>
    </r>
    <r>
      <rPr>
        <b/>
        <sz val="10"/>
        <rFont val="Arial"/>
        <family val="2"/>
      </rPr>
      <t>2.1a.</t>
    </r>
    <r>
      <rPr>
        <sz val="10"/>
        <rFont val="Arial"/>
        <family val="2"/>
      </rPr>
      <t xml:space="preserve"> For each waiver service authorized in the ISP, the provider completes and submits a Quarterly Report through the Provider Portal (or other approved submission methods prior to FY2027).
</t>
    </r>
    <r>
      <rPr>
        <b/>
        <sz val="10"/>
        <rFont val="Arial"/>
        <family val="2"/>
      </rPr>
      <t>2.1b.</t>
    </r>
    <r>
      <rPr>
        <sz val="10"/>
        <rFont val="Arial"/>
        <family val="2"/>
      </rPr>
      <t xml:space="preserve"> All four quarters of the plan year are covered with corresponding quarterly reports.
</t>
    </r>
    <r>
      <rPr>
        <b/>
        <sz val="10"/>
        <rFont val="Arial"/>
        <family val="2"/>
      </rPr>
      <t>2.1c.</t>
    </r>
    <r>
      <rPr>
        <sz val="10"/>
        <rFont val="Arial"/>
        <family val="2"/>
      </rPr>
      <t xml:space="preserve"> Each submitted report matches the correct service and reporting period (e.g., Q1, Q2, Q3, Q4) and aligns with the ISP‑authorized service.
</t>
    </r>
    <r>
      <rPr>
        <b/>
        <sz val="10"/>
        <rFont val="Arial"/>
        <family val="2"/>
      </rPr>
      <t>2.1d.</t>
    </r>
    <r>
      <rPr>
        <sz val="10"/>
        <rFont val="Arial"/>
        <family val="2"/>
      </rPr>
      <t xml:space="preserve"> Reports are consistently filed on time, with no missed quarters or late submissions.
</t>
    </r>
    <r>
      <rPr>
        <b/>
        <sz val="10"/>
        <rFont val="Arial"/>
        <family val="2"/>
      </rPr>
      <t xml:space="preserve">
Transitionally Compliant (JULY 2026-JUNE 2027 ONLY): </t>
    </r>
    <r>
      <rPr>
        <sz val="10"/>
        <rFont val="Arial"/>
        <family val="2"/>
      </rPr>
      <t xml:space="preserve">There is a quarterly or more frequent report(s) for each waiver service identified in the ISP. The reports are completed and distributed to the DOH-DDD CM (and participant/legal guardian as requested) within thirty (30) calendar days after the end of the quarter or at the frequency identified in the ISP. Required elements to review: (i) Documentation of distribution includes the date, mode of distribution and recipient(s). 
</t>
    </r>
    <r>
      <rPr>
        <b/>
        <sz val="10"/>
        <rFont val="Arial"/>
        <family val="2"/>
      </rPr>
      <t xml:space="preserve">
Non-Compliant:</t>
    </r>
    <r>
      <rPr>
        <sz val="10"/>
        <rFont val="Arial"/>
        <family val="2"/>
      </rPr>
      <t xml:space="preserve"> The provider does not meet quarterly reporting requirements. One or more required quarterly reports are missing for at least one waiver service or reporting period, or reports were submitted significantly late, such as well beyond the 30‑calendar‑day deadline or only after reminders or corrective action. Non‑compliance also includes failure to submit reports through the Provider Portal (or other approved submission methods prior to FY2027), submission of reports that do not align with any ISP‑authorized service, or a pattern of late or incomplete reporting across quarters. These deficiencies indicate a failure to meet required reporting and monitoring obligations.</t>
    </r>
  </si>
  <si>
    <r>
      <t xml:space="preserve">Each quarterly report includes an assessment of the effectiveness of each strategy.
</t>
    </r>
    <r>
      <rPr>
        <b/>
        <sz val="10"/>
        <rFont val="Arial"/>
        <family val="2"/>
      </rPr>
      <t>Data Source(s)</t>
    </r>
    <r>
      <rPr>
        <sz val="10"/>
        <rFont val="Arial"/>
        <family val="2"/>
      </rPr>
      <t xml:space="preserve">
Quarterly Reports as entered in the Provider Portal (or other approved submission methods prior to FY2027).</t>
    </r>
  </si>
  <si>
    <r>
      <rPr>
        <b/>
        <sz val="10"/>
        <rFont val="Arial"/>
        <family val="2"/>
      </rPr>
      <t xml:space="preserve">Compliant: </t>
    </r>
    <r>
      <rPr>
        <sz val="10"/>
        <rFont val="Arial"/>
        <family val="2"/>
      </rPr>
      <t xml:space="preserve">
</t>
    </r>
    <r>
      <rPr>
        <b/>
        <sz val="10"/>
        <rFont val="Arial"/>
        <family val="2"/>
      </rPr>
      <t>2.2a.</t>
    </r>
    <r>
      <rPr>
        <sz val="10"/>
        <rFont val="Arial"/>
        <family val="2"/>
      </rPr>
      <t xml:space="preserve"> The report provides a clear description of strategies and activities implemented during the review period.
</t>
    </r>
    <r>
      <rPr>
        <b/>
        <sz val="10"/>
        <rFont val="Arial"/>
        <family val="2"/>
      </rPr>
      <t>2.2b.</t>
    </r>
    <r>
      <rPr>
        <sz val="10"/>
        <rFont val="Arial"/>
        <family val="2"/>
      </rPr>
      <t xml:space="preserve"> The report includes an assessment of the effectiveness of each strategy, describing how well the strategies supported the participant.
</t>
    </r>
    <r>
      <rPr>
        <b/>
        <sz val="10"/>
        <rFont val="Arial"/>
        <family val="2"/>
      </rPr>
      <t>2.2c.</t>
    </r>
    <r>
      <rPr>
        <sz val="10"/>
        <rFont val="Arial"/>
        <family val="2"/>
      </rPr>
      <t xml:space="preserve"> The report evaluates the participant’s progress or lack of progress toward each outcome, using person‑centered language.
</t>
    </r>
    <r>
      <rPr>
        <b/>
        <sz val="10"/>
        <rFont val="Arial"/>
        <family val="2"/>
      </rPr>
      <t>2.2d.</t>
    </r>
    <r>
      <rPr>
        <sz val="10"/>
        <rFont val="Arial"/>
        <family val="2"/>
      </rPr>
      <t xml:space="preserve"> When nurse‑delegated tasks are identified, the report specifically evaluates the implementation and effectiveness of those tasks.
</t>
    </r>
    <r>
      <rPr>
        <b/>
        <sz val="10"/>
        <rFont val="Arial"/>
        <family val="2"/>
      </rPr>
      <t>2.2e.</t>
    </r>
    <r>
      <rPr>
        <sz val="10"/>
        <rFont val="Arial"/>
        <family val="2"/>
      </rPr>
      <t xml:space="preserve"> The report includes recommendations for plan adjustments, continued strategies, or clearly states that the current plan is working as intended.
</t>
    </r>
    <r>
      <rPr>
        <b/>
        <sz val="10"/>
        <rFont val="Arial"/>
        <family val="2"/>
      </rPr>
      <t>2.2f.</t>
    </r>
    <r>
      <rPr>
        <sz val="10"/>
        <rFont val="Arial"/>
        <family val="2"/>
      </rPr>
      <t xml:space="preserve"> Content is individualized, relevant to the reporting period, and clearly linked to the ISP and IP.
</t>
    </r>
    <r>
      <rPr>
        <b/>
        <sz val="10"/>
        <rFont val="Arial"/>
        <family val="2"/>
      </rPr>
      <t xml:space="preserve">Transitionally Compliant (JULY 2026-JUNE 2027 ONLY): </t>
    </r>
    <r>
      <rPr>
        <sz val="10"/>
        <rFont val="Arial"/>
        <family val="2"/>
      </rPr>
      <t xml:space="preserve">The report summarizes the status of progress toward each outcome for each waiver service. Required elements to review: (i) The reports include a description of the strategies that were implemented during the reporting period; (ii) The reports include assessment of the effectiveness of the strategies implemented; (iii) The reports include evaluation of the participant’s progress or lack of progress in the achievement of desired outcomes, including behavioral challenges and any significant events that may have had an impact; (iv) The reports include recommendations and plans for revisions or improvements, if necessary; and (v) The reports include participant satisfaction of services.
There is a Nurse Delegation Plan for each task identified in the Nursing Assessment and each person performing delegated tasks. Required elements to review: (i) The nursing task(s) to be delegated are identified in the Nurse Delegation Plan and align with tasks in the Provider Nursing Assessment. (ii) Nurse Delegation Plan(s) are signed by the delegating RN and each delegatee completing the task(s)..
</t>
    </r>
    <r>
      <rPr>
        <b/>
        <sz val="10"/>
        <rFont val="Arial"/>
        <family val="2"/>
      </rPr>
      <t xml:space="preserve">
Non-Compliant: </t>
    </r>
    <r>
      <rPr>
        <sz val="10"/>
        <rFont val="Arial"/>
        <family val="2"/>
      </rPr>
      <t>The Quarterly Report lacks required quality elements, missing evaluation of strategy effectiveness, outcome progress, and actionable recommendations. It often lists activities without analysis or uses boilerplate language, omits outcomes, and does not address nurse-delegated tasks where needed. As a result, it fails to provide meaningful information for assessment or plan adjustments, falling short of monitoring and evaluation standards.</t>
    </r>
  </si>
  <si>
    <r>
      <t xml:space="preserve">Each quarterly report evaluates the participant’s progress or lack of progress in the achievement of desired outcomes. As necessary, each quarterly report includes recommendations and plans for revisions or improvements.
</t>
    </r>
    <r>
      <rPr>
        <b/>
        <sz val="10"/>
        <rFont val="Arial"/>
        <family val="2"/>
      </rPr>
      <t>Data Source(s)</t>
    </r>
    <r>
      <rPr>
        <sz val="10"/>
        <rFont val="Arial"/>
        <family val="2"/>
      </rPr>
      <t xml:space="preserve">
Quarterly Report as entered in the Provider Portal (or other approved submission methods prior to FY2027). </t>
    </r>
  </si>
  <si>
    <r>
      <rPr>
        <b/>
        <sz val="10"/>
        <rFont val="Arial"/>
        <family val="2"/>
      </rPr>
      <t xml:space="preserve">Compliant: </t>
    </r>
    <r>
      <rPr>
        <sz val="10"/>
        <rFont val="Arial"/>
        <family val="2"/>
      </rPr>
      <t xml:space="preserve">
</t>
    </r>
    <r>
      <rPr>
        <b/>
        <sz val="10"/>
        <rFont val="Arial"/>
        <family val="2"/>
      </rPr>
      <t>2.3a.</t>
    </r>
    <r>
      <rPr>
        <sz val="10"/>
        <rFont val="Arial"/>
        <family val="2"/>
      </rPr>
      <t xml:space="preserve"> The report provides a clear, outcome‑by‑outcome narrative describing the participant’s progress or lack of progress during the quarter.
</t>
    </r>
    <r>
      <rPr>
        <b/>
        <sz val="10"/>
        <rFont val="Arial"/>
        <family val="2"/>
      </rPr>
      <t>2.3b.</t>
    </r>
    <r>
      <rPr>
        <sz val="10"/>
        <rFont val="Arial"/>
        <family val="2"/>
      </rPr>
      <t xml:space="preserve"> Achievements, improvements, or milestones reached during the reporting period are clearly identified.
</t>
    </r>
    <r>
      <rPr>
        <b/>
        <sz val="10"/>
        <rFont val="Arial"/>
        <family val="2"/>
      </rPr>
      <t>2.3c.</t>
    </r>
    <r>
      <rPr>
        <sz val="10"/>
        <rFont val="Arial"/>
        <family val="2"/>
      </rPr>
      <t xml:space="preserve"> Barriers or challenges affecting progress are described, including relevant behavioral, medical, environmental, or situational factors.
</t>
    </r>
    <r>
      <rPr>
        <b/>
        <sz val="10"/>
        <rFont val="Arial"/>
        <family val="2"/>
      </rPr>
      <t>2.4d.</t>
    </r>
    <r>
      <rPr>
        <sz val="10"/>
        <rFont val="Arial"/>
        <family val="2"/>
      </rPr>
      <t xml:space="preserve"> Trends over time are noted, such as sustained improvement, plateau, or regression across the review period.
</t>
    </r>
    <r>
      <rPr>
        <b/>
        <sz val="10"/>
        <rFont val="Arial"/>
        <family val="2"/>
      </rPr>
      <t>2.4e.</t>
    </r>
    <r>
      <rPr>
        <sz val="10"/>
        <rFont val="Arial"/>
        <family val="2"/>
      </rPr>
      <t xml:space="preserve"> The description of progress (or lack thereof) is supported by data, examples, or observable information and is consistent with other service documentation.
</t>
    </r>
    <r>
      <rPr>
        <b/>
        <sz val="10"/>
        <rFont val="Arial"/>
        <family val="2"/>
      </rPr>
      <t>2.4f.</t>
    </r>
    <r>
      <rPr>
        <sz val="10"/>
        <rFont val="Arial"/>
        <family val="2"/>
      </rPr>
      <t xml:space="preserve"> The report includes recommendations for plan revisions or improvements or clearly states when the current approach is effective and should continue.
</t>
    </r>
    <r>
      <rPr>
        <b/>
        <sz val="10"/>
        <rFont val="Arial"/>
        <family val="2"/>
      </rPr>
      <t>2.4g.</t>
    </r>
    <r>
      <rPr>
        <sz val="10"/>
        <rFont val="Arial"/>
        <family val="2"/>
      </rPr>
      <t xml:space="preserve"> Documentation meets the federal requirement for periodic review of goal progress.
</t>
    </r>
    <r>
      <rPr>
        <b/>
        <sz val="10"/>
        <rFont val="Arial"/>
        <family val="2"/>
      </rPr>
      <t xml:space="preserve">
Transitionally Compliant (JULY 2026-JUNE 2027 ONLY): </t>
    </r>
    <r>
      <rPr>
        <sz val="10"/>
        <rFont val="Arial"/>
        <family val="2"/>
      </rPr>
      <t xml:space="preserve">The report summarizes the status of progress toward each outcome for each waiver service. Required elements to review: (i) The reports include a description of the strategies that were implemented during the reporting period; (ii) The reports include assessment of the effectiveness of the strategies implemented; (iii) The reports include evaluation of the participant’s progress or lack of progress in the achievement of desired outcomes, including behavioral challenges and any significant events that may have had an impact; (iv) The reports include  recommendations and plans for revisions or improvements, if necessary; and (v) The reports include participant satisfaction of services.
</t>
    </r>
    <r>
      <rPr>
        <b/>
        <sz val="10"/>
        <rFont val="Arial"/>
        <family val="2"/>
      </rPr>
      <t xml:space="preserve">
Non-Compliant:</t>
    </r>
    <r>
      <rPr>
        <sz val="10"/>
        <rFont val="Arial"/>
        <family val="2"/>
      </rPr>
      <t xml:space="preserve"> The Quarterly Report fails to assess progress toward outcomes. It lacks meaningful information and context on participant achievement, often listing activities without discussing their impact or relying on vague terms like “ongoing” or “no change.” Outcomes are frequently omitted, and there is no analysis of achievements, challenges, trends, or recommendations for improvement. Inaccurate or contradictory progress information is also non-compliant. A clear outcome-based evaluation is required to meet quarterly reporting standards.</t>
    </r>
  </si>
  <si>
    <r>
      <t xml:space="preserve">Documentation that the Service Supervisor conducted face-to-face observations and reviews of services being delivered to participants at the frequency specified in the ISP (if not specified, at least monthly) to assess the quality of service implementation and strategies, including progress towards outcomes.  
</t>
    </r>
    <r>
      <rPr>
        <b/>
        <sz val="10"/>
        <rFont val="Arial"/>
        <family val="2"/>
      </rPr>
      <t>Data Source(s)</t>
    </r>
    <r>
      <rPr>
        <sz val="10"/>
        <rFont val="Arial"/>
        <family val="2"/>
      </rPr>
      <t xml:space="preserve">
Quarterly Report and Supervision logs as entered in the Provider Portal (or other approved submission methods prior to FY2027). </t>
    </r>
  </si>
  <si>
    <r>
      <rPr>
        <b/>
        <sz val="10"/>
        <rFont val="Arial"/>
        <family val="2"/>
      </rPr>
      <t xml:space="preserve">Compliant: </t>
    </r>
    <r>
      <rPr>
        <sz val="10"/>
        <rFont val="Arial"/>
        <family val="2"/>
      </rPr>
      <t xml:space="preserve">
</t>
    </r>
    <r>
      <rPr>
        <b/>
        <sz val="10"/>
        <rFont val="Arial"/>
        <family val="2"/>
      </rPr>
      <t>2.4a</t>
    </r>
    <r>
      <rPr>
        <sz val="10"/>
        <rFont val="Arial"/>
        <family val="2"/>
      </rPr>
      <t xml:space="preserve">. Documentation shows that the Service Supervisor conducted in‑person, face‑to‑face observations of services being delivered to the participant (can be conducted via telehealth if allowed).
</t>
    </r>
    <r>
      <rPr>
        <b/>
        <sz val="10"/>
        <rFont val="Arial"/>
        <family val="2"/>
      </rPr>
      <t>2.4b.</t>
    </r>
    <r>
      <rPr>
        <sz val="10"/>
        <rFont val="Arial"/>
        <family val="2"/>
      </rPr>
      <t xml:space="preserve"> Observation frequency meets ISP requirements when specified; if the ISP does not specify a schedule, observations occur at least monthly.
</t>
    </r>
    <r>
      <rPr>
        <b/>
        <sz val="10"/>
        <rFont val="Arial"/>
        <family val="2"/>
      </rPr>
      <t>2.4c.</t>
    </r>
    <r>
      <rPr>
        <sz val="10"/>
        <rFont val="Arial"/>
        <family val="2"/>
      </rPr>
      <t xml:space="preserve"> Each observation record includes the date of the visit and documents:
o An assessment of service quality and implementation of strategies
o Participant satisfaction or engagement
o Progress toward outcomes
o Staff competence in implementing the IP
</t>
    </r>
    <r>
      <rPr>
        <b/>
        <sz val="10"/>
        <rFont val="Arial"/>
        <family val="2"/>
      </rPr>
      <t>2.4d.</t>
    </r>
    <r>
      <rPr>
        <sz val="10"/>
        <rFont val="Arial"/>
        <family val="2"/>
      </rPr>
      <t xml:space="preserve"> Observation notes are uploaded  for each month of the review period.
</t>
    </r>
    <r>
      <rPr>
        <b/>
        <sz val="10"/>
        <rFont val="Arial"/>
        <family val="2"/>
      </rPr>
      <t>2.4e.</t>
    </r>
    <r>
      <rPr>
        <sz val="10"/>
        <rFont val="Arial"/>
        <family val="2"/>
      </rPr>
      <t xml:space="preserve"> Documentation shows no unexplained gaps in the required observation schedule.
</t>
    </r>
    <r>
      <rPr>
        <b/>
        <sz val="10"/>
        <rFont val="Arial"/>
        <family val="2"/>
      </rPr>
      <t xml:space="preserve">
Transitionally Compliant (JULY 2026-JUNE 2027 ONLY): </t>
    </r>
    <r>
      <rPr>
        <sz val="10"/>
        <rFont val="Arial"/>
        <family val="2"/>
      </rPr>
      <t xml:space="preserve">There is documentation that the Service Supervisor conducted face-to-face observations/reviews of services being delivered to participants at the frequency specified in the ISP; or if not specified, at least monthly. Required elements to be reviewed: (i) Documentation includes the service, date, duration, persons present, Service Supervisor notes and location of each face-to-face visit. (ii) There is documentation of a face-to-face observation/review for each waiver service being delivered each month (or every other month for "group" services; or at the frequency specified in the ISP).
Face-to-face observation/review visits assess the quality of service implementation and activities as specified in the IP. Required elements to be reviewed: (i) Documentation includes Service Supervisor's assessment of the quality of service implementation, with focus on how the staff or licensed/certified caregiver implements the strategies and activities to reach outcomes; (ii) Documentation includes Service Supervisor's evaluation of the participant’s response and progress toward achieving outcomes; (iii) Documentation includes coaching, modeling, teaching, and demonstrating for the staff, if applicable; (iv) Documentation includes identification of barriers to services and achieving outcomes including recommendations for IP interventions and/or discussions with the CM and circle of support for IP revisions, as necessary. 
</t>
    </r>
    <r>
      <rPr>
        <b/>
        <sz val="10"/>
        <rFont val="Arial"/>
        <family val="2"/>
      </rPr>
      <t xml:space="preserve">Non-Compliant: </t>
    </r>
    <r>
      <rPr>
        <sz val="10"/>
        <rFont val="Arial"/>
        <family val="2"/>
      </rPr>
      <t>There is insufficient evidence of required face-to-face supervisory observations. Observations are infrequent or limited to a single instance without ISP justification. Supervision may rely only on written reports or remote contact without documented participant consent for telehealth. Observation notes may be missing or lack assessment of service quality, staff performance, or progress. This lack of regular in-person supervisory review indicates serious oversight and quality assurance issues.</t>
    </r>
  </si>
  <si>
    <t>2.5*</t>
  </si>
  <si>
    <r>
      <t xml:space="preserve">Documentation that the Service Supervisor reviews and recommendations have resulted in subsequent actions. 
</t>
    </r>
    <r>
      <rPr>
        <b/>
        <sz val="10"/>
        <rFont val="Arial"/>
        <family val="2"/>
      </rPr>
      <t>Data Source(s)</t>
    </r>
    <r>
      <rPr>
        <sz val="10"/>
        <rFont val="Arial"/>
        <family val="2"/>
      </rPr>
      <t xml:space="preserve">
Quarterly Report as uploaded in the Provider Portal (or other approved submission methods prior to FY2027).</t>
    </r>
  </si>
  <si>
    <r>
      <rPr>
        <b/>
        <sz val="10"/>
        <rFont val="Arial"/>
        <family val="2"/>
      </rPr>
      <t xml:space="preserve">Compliant: </t>
    </r>
    <r>
      <rPr>
        <sz val="10"/>
        <rFont val="Arial"/>
        <family val="2"/>
      </rPr>
      <t xml:space="preserve">
</t>
    </r>
    <r>
      <rPr>
        <b/>
        <sz val="10"/>
        <rFont val="Arial"/>
        <family val="2"/>
      </rPr>
      <t>2.5a.</t>
    </r>
    <r>
      <rPr>
        <sz val="10"/>
        <rFont val="Arial"/>
        <family val="2"/>
      </rPr>
      <t xml:space="preserve"> Quarterly reports and supervisory notes clearly link supervisor observations and recommendations to subsequent actions taken by staff or the provider.
</t>
    </r>
    <r>
      <rPr>
        <b/>
        <sz val="10"/>
        <rFont val="Arial"/>
        <family val="2"/>
      </rPr>
      <t>2.5b.</t>
    </r>
    <r>
      <rPr>
        <sz val="10"/>
        <rFont val="Arial"/>
        <family val="2"/>
      </rPr>
      <t xml:space="preserve"> When the Service Supervisor identifies issues or opportunities for improvement (e.g., coaching staff, adjusting strategies, requesting ISP/IP changes, or arranging additional training), subsequent documentation shows those actions were implemented.
</t>
    </r>
    <r>
      <rPr>
        <b/>
        <sz val="10"/>
        <rFont val="Arial"/>
        <family val="2"/>
      </rPr>
      <t xml:space="preserve">
Transitionally Compliant (JULY 2026-JUNE 2027 ONLY): </t>
    </r>
    <r>
      <rPr>
        <sz val="10"/>
        <rFont val="Arial"/>
        <family val="2"/>
      </rPr>
      <t>N/A</t>
    </r>
    <r>
      <rPr>
        <b/>
        <sz val="10"/>
        <rFont val="Arial"/>
        <family val="2"/>
      </rPr>
      <t xml:space="preserve">
Non-Compliant: </t>
    </r>
    <r>
      <rPr>
        <sz val="10"/>
        <rFont val="Arial"/>
        <family val="2"/>
      </rPr>
      <t>Supervisory reviews and recommendations show no evidence of leading to participant progress or meaningful change. Progress may stagnate or decline over multiple quarters, with no documented adjustments in strategy or support. Supervisory issues are often left unaddressed, and recommendations go unimplemented. Oversight is sometimes minimal or absent, reflecting ineffective supervision and poor quality improvement.</t>
    </r>
  </si>
  <si>
    <t>2.6*</t>
  </si>
  <si>
    <r>
      <t xml:space="preserve">Quarterly reports demonstrate participant is making progress toward goals over time.
</t>
    </r>
    <r>
      <rPr>
        <b/>
        <sz val="10"/>
        <rFont val="Arial"/>
        <family val="2"/>
      </rPr>
      <t>Data Source(s)</t>
    </r>
    <r>
      <rPr>
        <sz val="10"/>
        <rFont val="Arial"/>
        <family val="2"/>
      </rPr>
      <t xml:space="preserve">
Quarterly Report as uploaded in the Provider Portal (or other approved submission methods prior to FY2027) (min. 4 QRs)</t>
    </r>
  </si>
  <si>
    <r>
      <rPr>
        <b/>
        <sz val="10"/>
        <rFont val="Arial"/>
        <family val="2"/>
      </rPr>
      <t xml:space="preserve">Compliant: </t>
    </r>
    <r>
      <rPr>
        <sz val="10"/>
        <rFont val="Arial"/>
        <family val="2"/>
      </rPr>
      <t xml:space="preserve">
</t>
    </r>
    <r>
      <rPr>
        <b/>
        <sz val="10"/>
        <rFont val="Arial"/>
        <family val="2"/>
      </rPr>
      <t>2.6a.</t>
    </r>
    <r>
      <rPr>
        <sz val="10"/>
        <rFont val="Arial"/>
        <family val="2"/>
      </rPr>
      <t xml:space="preserve"> Follow‑up quarterly reports demonstrate measurable or observable improvements, such as increased progress toward outcomes, improved engagement, reduced barriers, or enhanced staff performance.
</t>
    </r>
    <r>
      <rPr>
        <b/>
        <sz val="10"/>
        <rFont val="Arial"/>
        <family val="2"/>
      </rPr>
      <t>2.6b.</t>
    </r>
    <r>
      <rPr>
        <sz val="10"/>
        <rFont val="Arial"/>
        <family val="2"/>
      </rPr>
      <t xml:space="preserve"> Even when outcomes are not yet fully achieved, documentation shows that identified concerns were addressed through plan modifications, additional supports, or resource adjustments.
</t>
    </r>
    <r>
      <rPr>
        <b/>
        <sz val="10"/>
        <rFont val="Arial"/>
        <family val="2"/>
      </rPr>
      <t>2.6c.</t>
    </r>
    <r>
      <rPr>
        <sz val="10"/>
        <rFont val="Arial"/>
        <family val="2"/>
      </rPr>
      <t xml:space="preserve"> Over time, the participant’s status shows improvement or a positive trend, and this progress is reasonably attributable to supervisory guidance and follow‑up actions.
</t>
    </r>
    <r>
      <rPr>
        <b/>
        <sz val="10"/>
        <rFont val="Arial"/>
        <family val="2"/>
      </rPr>
      <t xml:space="preserve">Transitionally Compliant (JULY 2026-JUNE 2027 ONLY): </t>
    </r>
    <r>
      <rPr>
        <sz val="10"/>
        <rFont val="Arial"/>
        <family val="2"/>
      </rPr>
      <t xml:space="preserve">N/A
</t>
    </r>
    <r>
      <rPr>
        <b/>
        <sz val="10"/>
        <rFont val="Arial"/>
        <family val="2"/>
      </rPr>
      <t xml:space="preserve">Non‑Compliant: </t>
    </r>
    <r>
      <rPr>
        <sz val="10"/>
        <rFont val="Arial"/>
        <family val="2"/>
      </rPr>
      <t>The provider’s quarterly reports lack evidence of meaningful participant progress, effective follow-up on concerns, or service adjustments. Documentation does not link services to outcomes and often repeats activities without assessing effectiveness or trends. When outcomes are unmet, reports do not show plan changes, added supports, or resource shifts; stagnant or declining participant status is reported with no clear responsive action or supervisory guidance.</t>
    </r>
  </si>
  <si>
    <t>2.7*</t>
  </si>
  <si>
    <r>
      <t xml:space="preserve">Quarterly reports are submitted timely at least 86% of the time.
</t>
    </r>
    <r>
      <rPr>
        <b/>
        <sz val="10"/>
        <color rgb="FFFF0000"/>
        <rFont val="Arial"/>
        <family val="2"/>
      </rPr>
      <t>Data Source(s)</t>
    </r>
    <r>
      <rPr>
        <sz val="10"/>
        <color rgb="FFFF0000"/>
        <rFont val="Arial"/>
        <family val="2"/>
      </rPr>
      <t xml:space="preserve">
Data pull from the Provider Portal.</t>
    </r>
  </si>
  <si>
    <t>Adverse Event Reporting</t>
  </si>
  <si>
    <r>
      <t xml:space="preserve">There is a completed AER submission in the Provider Portal for all adverse events that occurred during the review period.
</t>
    </r>
    <r>
      <rPr>
        <b/>
        <sz val="10"/>
        <rFont val="Arial"/>
        <family val="2"/>
      </rPr>
      <t>Data Source(s)</t>
    </r>
    <r>
      <rPr>
        <sz val="10"/>
        <rFont val="Arial"/>
        <family val="2"/>
      </rPr>
      <t xml:space="preserve">
Review of case management and provider notes, claims reports, compared to AER database. </t>
    </r>
  </si>
  <si>
    <r>
      <rPr>
        <b/>
        <sz val="10"/>
        <rFont val="Arial"/>
        <family val="2"/>
      </rPr>
      <t>Compliant:</t>
    </r>
    <r>
      <rPr>
        <sz val="10"/>
        <rFont val="Arial"/>
        <family val="2"/>
      </rPr>
      <t xml:space="preserve">
</t>
    </r>
    <r>
      <rPr>
        <b/>
        <sz val="10"/>
        <rFont val="Arial"/>
        <family val="2"/>
      </rPr>
      <t>3.1a.</t>
    </r>
    <r>
      <rPr>
        <sz val="10"/>
        <rFont val="Arial"/>
        <family val="2"/>
      </rPr>
      <t xml:space="preserve"> For every adverse event that occurred (or was discovered) in the review period meeting the state’s definition of a reportable incident:
o The provider submitted a complete Adverse Event Report (AER) through the Provider Portal.
o A cross-check of case notes, incident logs, billing records, etc., shows no incident lacking a matching AER.
</t>
    </r>
    <r>
      <rPr>
        <b/>
        <sz val="10"/>
        <rFont val="Arial"/>
        <family val="2"/>
      </rPr>
      <t xml:space="preserve">
Transitionally Compliant (JULY 2026-JUNE 2027 ONLY): </t>
    </r>
    <r>
      <rPr>
        <sz val="10"/>
        <rFont val="Arial"/>
        <family val="2"/>
      </rPr>
      <t xml:space="preserve">There is a completed AER form for adverse events that occurred during the review period. </t>
    </r>
    <r>
      <rPr>
        <b/>
        <sz val="10"/>
        <rFont val="Arial"/>
        <family val="2"/>
      </rPr>
      <t xml:space="preserve">
Non-Compliant: </t>
    </r>
    <r>
      <rPr>
        <sz val="10"/>
        <rFont val="Arial"/>
        <family val="2"/>
      </rPr>
      <t>At least one adverse event was not reported at all via an AER, i.e. an incident occurred that should have triggered an AER but none was found in the system. Or an AER form was started but so incomplete that the event cannot be verified. This also includes any attempt to hide or not disclose a reportable event.</t>
    </r>
  </si>
  <si>
    <r>
      <t xml:space="preserve">Throughout the year(s), quarterly reviews of adverse events were reported within the required verbal timeline 86% of the time.  
</t>
    </r>
    <r>
      <rPr>
        <b/>
        <sz val="10"/>
        <rFont val="Arial"/>
        <family val="2"/>
      </rPr>
      <t>Data Source(s)</t>
    </r>
    <r>
      <rPr>
        <sz val="10"/>
        <rFont val="Arial"/>
        <family val="2"/>
      </rPr>
      <t xml:space="preserve">
The AER database/dashboard. (data pull for the whole org).</t>
    </r>
  </si>
  <si>
    <r>
      <rPr>
        <b/>
        <sz val="10"/>
        <rFont val="Arial"/>
        <family val="2"/>
      </rPr>
      <t xml:space="preserve">Compliant: </t>
    </r>
    <r>
      <rPr>
        <sz val="10"/>
        <rFont val="Arial"/>
        <family val="2"/>
      </rPr>
      <t xml:space="preserve">Across the review period, at least 86% of all required adverse events had verbal notification made to the DOH‑DDD case manager (CM) or designee within the required timeframe, by the next business day after the provider (staff or on-call supervisor) learned of the event (or by the next business day if the event occurred on a weekend/holiday).
</t>
    </r>
    <r>
      <rPr>
        <b/>
        <sz val="10"/>
        <rFont val="Arial"/>
        <family val="2"/>
      </rPr>
      <t xml:space="preserve">
Transitionally Compliant (JULY 2026-JUNE 2027 ONLY):</t>
    </r>
    <r>
      <rPr>
        <sz val="10"/>
        <rFont val="Arial"/>
        <family val="2"/>
      </rPr>
      <t xml:space="preserve"> Adverse events were reported within the required verbal timeline (within next business day).  </t>
    </r>
    <r>
      <rPr>
        <b/>
        <sz val="10"/>
        <rFont val="Arial"/>
        <family val="2"/>
      </rPr>
      <t xml:space="preserve">
Non-Compliant: </t>
    </r>
    <r>
      <rPr>
        <sz val="10"/>
        <rFont val="Arial"/>
        <family val="2"/>
      </rPr>
      <t xml:space="preserve">The organization is non-compliant if fewer than 86% of required adverse events were verbally reported to the DOH DDD case manager or designee within the required timeframe. This includes late notifications, cases where notification came from another source, or missing notifications. </t>
    </r>
  </si>
  <si>
    <r>
      <t xml:space="preserve">Throughout the year(s), adverse events were reported within the required written timeline 86% of the time.
</t>
    </r>
    <r>
      <rPr>
        <b/>
        <sz val="10"/>
        <rFont val="Arial"/>
        <family val="2"/>
      </rPr>
      <t>Data Source(s)</t>
    </r>
    <r>
      <rPr>
        <sz val="10"/>
        <rFont val="Arial"/>
        <family val="2"/>
      </rPr>
      <t xml:space="preserve">
The AER database/dashboard (data pull for the whole org).</t>
    </r>
  </si>
  <si>
    <r>
      <rPr>
        <b/>
        <sz val="10"/>
        <rFont val="Arial"/>
        <family val="2"/>
      </rPr>
      <t xml:space="preserve">Compliant: </t>
    </r>
    <r>
      <rPr>
        <sz val="10"/>
        <rFont val="Arial"/>
        <family val="2"/>
      </rPr>
      <t xml:space="preserve">
</t>
    </r>
    <r>
      <rPr>
        <b/>
        <sz val="10"/>
        <rFont val="Arial"/>
        <family val="2"/>
      </rPr>
      <t>3.3a.</t>
    </r>
    <r>
      <rPr>
        <sz val="10"/>
        <rFont val="Arial"/>
        <family val="2"/>
      </rPr>
      <t xml:space="preserve"> At least 86 percent of all required Adverse Event Reports (AERs) were submitted through the Provider Portal within three (3) calendar days or by the next business day following the incident or discovery of the incident; and
</t>
    </r>
    <r>
      <rPr>
        <b/>
        <sz val="10"/>
        <rFont val="Arial"/>
        <family val="2"/>
      </rPr>
      <t>3.3b</t>
    </r>
    <r>
      <rPr>
        <sz val="10"/>
        <rFont val="Arial"/>
        <family val="2"/>
      </rPr>
      <t xml:space="preserve">. At least 86 percent of all required AERs contained all required elements to constitute a complete written report, including completed required sections and appropriate signatures.
</t>
    </r>
    <r>
      <rPr>
        <b/>
        <sz val="10"/>
        <rFont val="Arial"/>
        <family val="2"/>
      </rPr>
      <t xml:space="preserve">
Transitionally Compliant (JULY 2026-JUNE 2027 ONLY): </t>
    </r>
    <r>
      <rPr>
        <sz val="10"/>
        <rFont val="Arial"/>
        <family val="2"/>
      </rPr>
      <t xml:space="preserve">Adverse events were reported within the required written timeline (within 3 days or next business day).
</t>
    </r>
    <r>
      <rPr>
        <b/>
        <sz val="10"/>
        <rFont val="Arial"/>
        <family val="2"/>
      </rPr>
      <t xml:space="preserve">
Non-Compliant: </t>
    </r>
    <r>
      <rPr>
        <sz val="10"/>
        <rFont val="Arial"/>
        <family val="2"/>
      </rPr>
      <t xml:space="preserve">The organization is considered non-compliant when fewer than 86 percent of all required Adverse Event Reports (AERs) were submitted within the required reporting timeline or contained all required elements to constitute a complete written report. This includes AERs that were not submitted, were submitted late without documented justification, or were incomplete or deficient (e.g., missing required sections, signatures, or sufficient information). </t>
    </r>
  </si>
  <si>
    <t>Emergency Preparedness Plan</t>
  </si>
  <si>
    <t>4.1*</t>
  </si>
  <si>
    <r>
      <t xml:space="preserve">Provider must have a current written Emergency Preparedness Plan (EPP), reviewed annually by provider leadership and updated as needed.
</t>
    </r>
    <r>
      <rPr>
        <b/>
        <sz val="10"/>
        <rFont val="Arial"/>
        <family val="2"/>
      </rPr>
      <t>Data Source(s)</t>
    </r>
    <r>
      <rPr>
        <sz val="10"/>
        <rFont val="Arial"/>
        <family val="2"/>
      </rPr>
      <t xml:space="preserve">
EPP attestation submitted to DDD. 
(Uploaded to SharePoint)</t>
    </r>
  </si>
  <si>
    <r>
      <rPr>
        <b/>
        <sz val="10"/>
        <rFont val="Arial"/>
        <family val="2"/>
      </rPr>
      <t xml:space="preserve">Compliant: </t>
    </r>
    <r>
      <rPr>
        <sz val="10"/>
        <rFont val="Arial"/>
        <family val="2"/>
      </rPr>
      <t xml:space="preserve">
o Via attestation: 
o The provider agency maintains a written Emergency Preparedness Plan that is up to date (current).
o The plan has been formally reviewed and approved by the provider’s leadership within the past 12 months.
o Documentation exists (e.g., a signature or date on the plan or an attestation letter) indicating the annual review.
o The Emergency Preparedness Plan covers all required aspects of emergency response (see 5.2).
o The Emergency Preparedness Plan is comprehensive and addresses all major types of emergencies relevant to Hawaiʻi, including:
 Natural disasters (e.g., hurricanes, floods)
 Human-caused emergencies
 Major technological/infrastructure failures (e.g., power outages, IT disruptions)
 Public health emergencies (e.g., pandemics, disease outbreaks)
 Any other situations requiring emergency response
 For each category, the EPP includes specific procedures or guidelines, such as:
• Evacuation routes for fire
• Communication plan during phone/internet outage
• Infection control protocols for disease outbreak
</t>
    </r>
    <r>
      <rPr>
        <b/>
        <sz val="10"/>
        <rFont val="Arial"/>
        <family val="2"/>
      </rPr>
      <t xml:space="preserve">Transitionally Compliant (JULY 2026-JUNE 2027 ONLY): </t>
    </r>
    <r>
      <rPr>
        <sz val="10"/>
        <rFont val="Arial"/>
        <family val="2"/>
      </rPr>
      <t xml:space="preserve">N/A
</t>
    </r>
    <r>
      <rPr>
        <b/>
        <sz val="10"/>
        <rFont val="Arial"/>
        <family val="2"/>
      </rPr>
      <t xml:space="preserve">Non-Compliant: </t>
    </r>
    <r>
      <rPr>
        <sz val="10"/>
        <rFont val="Arial"/>
        <family val="2"/>
      </rPr>
      <t xml:space="preserve">The provider has no written Emergency Preparedness Plan, or the plan on file is outdated (e.g. last updated several years ago with no indication of annual review). An un-reviewed or expired plan, or absence of leadership sign-off, is non-compliant with this requirement. </t>
    </r>
  </si>
  <si>
    <t>Participant Satisfaction</t>
  </si>
  <si>
    <t>5.1*</t>
  </si>
  <si>
    <r>
      <t xml:space="preserve">Participants indicate that they are satisfied with how their provider supports choice. 
</t>
    </r>
    <r>
      <rPr>
        <b/>
        <sz val="10"/>
        <color rgb="FFFF0000"/>
        <rFont val="Arial"/>
        <family val="2"/>
      </rPr>
      <t>Data Source(s)</t>
    </r>
    <r>
      <rPr>
        <sz val="10"/>
        <color rgb="FFFF0000"/>
        <rFont val="Arial"/>
        <family val="2"/>
      </rPr>
      <t xml:space="preserve">
Participant satisfaction survey</t>
    </r>
  </si>
  <si>
    <r>
      <rPr>
        <b/>
        <sz val="10"/>
        <color rgb="FFFF0000"/>
        <rFont val="Arial"/>
        <family val="2"/>
      </rPr>
      <t xml:space="preserve">Compliant: </t>
    </r>
    <r>
      <rPr>
        <sz val="10"/>
        <color rgb="FFFF0000"/>
        <rFont val="Arial"/>
        <family val="2"/>
      </rPr>
      <t xml:space="preserve">Survey results show that over 85% of respondents report they “always” or “most of the time” get to do the things they like and make choices in their daily routine with the provider’s support.
</t>
    </r>
    <r>
      <rPr>
        <b/>
        <sz val="10"/>
        <color rgb="FFFF0000"/>
        <rFont val="Arial"/>
        <family val="2"/>
      </rPr>
      <t xml:space="preserve">
Transitionally Compliant (JULY 2026-JUNE 2027 ONLY): </t>
    </r>
    <r>
      <rPr>
        <sz val="10"/>
        <color rgb="FFFF0000"/>
        <rFont val="Arial"/>
        <family val="2"/>
      </rPr>
      <t>N/A</t>
    </r>
    <r>
      <rPr>
        <b/>
        <sz val="10"/>
        <color rgb="FFFF0000"/>
        <rFont val="Arial"/>
        <family val="2"/>
      </rPr>
      <t xml:space="preserve">
Non-Compliant: </t>
    </r>
    <r>
      <rPr>
        <sz val="10"/>
        <color rgb="FFFF0000"/>
        <rFont val="Arial"/>
        <family val="2"/>
      </rPr>
      <t>Significant dissatisfaction, e.g. more than 15% of respondents say they “never” get to make choices or do preferred activities with this provider. This suggests a systematic issue. Or the provider failed to collect meaningful data on this (making it impossible to tell). Non-compliance here flags that the provider is not adequately supporting participant choice.</t>
    </r>
  </si>
  <si>
    <t>5.2*</t>
  </si>
  <si>
    <r>
      <t xml:space="preserve">Participants indicate that they feel heard and understood by their provider. 
</t>
    </r>
    <r>
      <rPr>
        <b/>
        <sz val="10"/>
        <color rgb="FFFF0000"/>
        <rFont val="Arial"/>
        <family val="2"/>
      </rPr>
      <t xml:space="preserve">
Data Source(s)
</t>
    </r>
    <r>
      <rPr>
        <sz val="10"/>
        <color rgb="FFFF0000"/>
        <rFont val="Arial"/>
        <family val="2"/>
      </rPr>
      <t>Participant satisfaction survey</t>
    </r>
  </si>
  <si>
    <r>
      <rPr>
        <b/>
        <sz val="10"/>
        <color rgb="FFFF0000"/>
        <rFont val="Arial"/>
        <family val="2"/>
      </rPr>
      <t xml:space="preserve">Compliant: </t>
    </r>
    <r>
      <rPr>
        <sz val="10"/>
        <color rgb="FFFF0000"/>
        <rFont val="Arial"/>
        <family val="2"/>
      </rPr>
      <t>Survey results show that over 85% of respondents report they “always” or “most of the time” feel heard and understood by their provider.</t>
    </r>
    <r>
      <rPr>
        <b/>
        <sz val="10"/>
        <color rgb="FFFF0000"/>
        <rFont val="Arial"/>
        <family val="2"/>
      </rPr>
      <t xml:space="preserve">
Transitionally Compliant (JULY 2026-JUNE 2027 ONLY): </t>
    </r>
    <r>
      <rPr>
        <sz val="10"/>
        <color rgb="FFFF0000"/>
        <rFont val="Arial"/>
        <family val="2"/>
      </rPr>
      <t>N/A</t>
    </r>
    <r>
      <rPr>
        <b/>
        <sz val="10"/>
        <color rgb="FFFF0000"/>
        <rFont val="Arial"/>
        <family val="2"/>
      </rPr>
      <t xml:space="preserve">
Non-Compliant: </t>
    </r>
    <r>
      <rPr>
        <sz val="10"/>
        <color rgb="FFFF0000"/>
        <rFont val="Arial"/>
        <family val="2"/>
      </rPr>
      <t>Significant dissatisfaction, e.g. more than 15% of respondents say they “never” feel heard and understood by their provider. This suggests a systematic issue. Or the provider failed to collect meaningful data on this (making it impossible to tell). Non-compliance here flags that the provider is not adequately supporting participant choice.</t>
    </r>
  </si>
  <si>
    <t>5.3*</t>
  </si>
  <si>
    <r>
      <t xml:space="preserve">Participants indicate that they feel safe.  
</t>
    </r>
    <r>
      <rPr>
        <b/>
        <sz val="10"/>
        <color rgb="FFFF0000"/>
        <rFont val="Arial"/>
        <family val="2"/>
      </rPr>
      <t>Data Source(s)</t>
    </r>
    <r>
      <rPr>
        <sz val="10"/>
        <color rgb="FFFF0000"/>
        <rFont val="Arial"/>
        <family val="2"/>
      </rPr>
      <t xml:space="preserve">
Participant satisfaction survey</t>
    </r>
  </si>
  <si>
    <r>
      <rPr>
        <b/>
        <sz val="10"/>
        <color rgb="FFFF0000"/>
        <rFont val="Arial"/>
        <family val="2"/>
      </rPr>
      <t xml:space="preserve">Compliant: </t>
    </r>
    <r>
      <rPr>
        <sz val="10"/>
        <color rgb="FFFF0000"/>
        <rFont val="Arial"/>
        <family val="2"/>
      </rPr>
      <t xml:space="preserve">Survey results show that over 85% of respondents report they “always” or “most of the time” feel safe.
</t>
    </r>
    <r>
      <rPr>
        <b/>
        <sz val="10"/>
        <color rgb="FFFF0000"/>
        <rFont val="Arial"/>
        <family val="2"/>
      </rPr>
      <t>Transitionally Compliant (JULY 2026-JUNE 2027 ONLY):</t>
    </r>
    <r>
      <rPr>
        <sz val="10"/>
        <color rgb="FFFF0000"/>
        <rFont val="Arial"/>
        <family val="2"/>
      </rPr>
      <t xml:space="preserve"> N/A
</t>
    </r>
    <r>
      <rPr>
        <b/>
        <sz val="10"/>
        <color rgb="FFFF0000"/>
        <rFont val="Arial"/>
        <family val="2"/>
      </rPr>
      <t xml:space="preserve">Non-Compliant: </t>
    </r>
    <r>
      <rPr>
        <sz val="10"/>
        <color rgb="FFFF0000"/>
        <rFont val="Arial"/>
        <family val="2"/>
      </rPr>
      <t>Significant dissatisfaction, more than 15% of respondents answering “never” to the question: “Do you feel safe?” This indicates a systemic issue. Alternatively, if the provider fails to collect meaningful data on this question, making it impossible to assess participant experience, it is considered non-compliant. This flags that the provider is not adequately supporting participant safety.</t>
    </r>
  </si>
  <si>
    <t>Quality Management Plan</t>
  </si>
  <si>
    <t>6.1*</t>
  </si>
  <si>
    <r>
      <t xml:space="preserve">The provider has developed a Quality Management Plan within the past three years.
</t>
    </r>
    <r>
      <rPr>
        <b/>
        <sz val="10"/>
        <rFont val="Arial"/>
        <family val="2"/>
      </rPr>
      <t>Data Source(s)</t>
    </r>
    <r>
      <rPr>
        <sz val="10"/>
        <rFont val="Arial"/>
        <family val="2"/>
      </rPr>
      <t xml:space="preserve">
Quality Management Plan submitted to CRB. (Uploaded to SharePoint)</t>
    </r>
  </si>
  <si>
    <r>
      <rPr>
        <b/>
        <sz val="10"/>
        <rFont val="Arial"/>
        <family val="2"/>
      </rPr>
      <t>Compliant:</t>
    </r>
    <r>
      <rPr>
        <sz val="10"/>
        <rFont val="Arial"/>
        <family val="2"/>
      </rPr>
      <t xml:space="preserve">
</t>
    </r>
    <r>
      <rPr>
        <b/>
        <sz val="10"/>
        <rFont val="Arial"/>
        <family val="2"/>
      </rPr>
      <t>6.1a.</t>
    </r>
    <r>
      <rPr>
        <sz val="10"/>
        <rFont val="Arial"/>
        <family val="2"/>
      </rPr>
      <t xml:space="preserve"> The provider agency has a documented Quality Management Plan (QMP).
</t>
    </r>
    <r>
      <rPr>
        <b/>
        <sz val="10"/>
        <rFont val="Arial"/>
        <family val="2"/>
      </rPr>
      <t xml:space="preserve">6.1b. </t>
    </r>
    <r>
      <rPr>
        <sz val="10"/>
        <rFont val="Arial"/>
        <family val="2"/>
      </rPr>
      <t xml:space="preserve">The QMP was initially developed or last updated within the last 3 years (36 months).
</t>
    </r>
    <r>
      <rPr>
        <b/>
        <sz val="10"/>
        <rFont val="Arial"/>
        <family val="2"/>
      </rPr>
      <t>6.1c.</t>
    </r>
    <r>
      <rPr>
        <sz val="10"/>
        <rFont val="Arial"/>
        <family val="2"/>
      </rPr>
      <t xml:space="preserve"> The QMP document is on file (submitted through SharePoint).
</t>
    </r>
    <r>
      <rPr>
        <b/>
        <sz val="10"/>
        <rFont val="Arial"/>
        <family val="2"/>
      </rPr>
      <t>6.1d.</t>
    </r>
    <r>
      <rPr>
        <sz val="10"/>
        <rFont val="Arial"/>
        <family val="2"/>
      </rPr>
      <t xml:space="preserve"> The QMP addresses the provider’s approach to quality assurance and improvement.
</t>
    </r>
    <r>
      <rPr>
        <b/>
        <sz val="10"/>
        <rFont val="Arial"/>
        <family val="2"/>
      </rPr>
      <t>6.1e.</t>
    </r>
    <r>
      <rPr>
        <sz val="10"/>
        <rFont val="Arial"/>
        <family val="2"/>
      </rPr>
      <t xml:space="preserve"> If the provider has been in operation less than 3 years, a QMP has been in place since their first year.
</t>
    </r>
    <r>
      <rPr>
        <b/>
        <sz val="10"/>
        <rFont val="Arial"/>
        <family val="2"/>
      </rPr>
      <t>Transitionally Compliant (JULY 2026-JUNE 2027 ONLY):</t>
    </r>
    <r>
      <rPr>
        <sz val="10"/>
        <rFont val="Arial"/>
        <family val="2"/>
      </rPr>
      <t xml:space="preserve"> N/A
</t>
    </r>
    <r>
      <rPr>
        <b/>
        <sz val="10"/>
        <rFont val="Arial"/>
        <family val="2"/>
      </rPr>
      <t xml:space="preserve">Non-Compliant: </t>
    </r>
    <r>
      <rPr>
        <sz val="10"/>
        <rFont val="Arial"/>
        <family val="2"/>
      </rPr>
      <t>No Quality Management Plan can be produced, or the plan on file is clearly out-of-date (e.g. created 6+ years ago with no updates). Providers without a current QMP are not meeting DDD requirements.</t>
    </r>
  </si>
  <si>
    <t>6.2*</t>
  </si>
  <si>
    <r>
      <t xml:space="preserve">Quality Management Plan (QMP) has been reviewed and approved by provider agency’s quality review committee within the last three years.
</t>
    </r>
    <r>
      <rPr>
        <b/>
        <sz val="10"/>
        <rFont val="Arial"/>
        <family val="2"/>
      </rPr>
      <t>Data Source(s)</t>
    </r>
    <r>
      <rPr>
        <sz val="10"/>
        <rFont val="Arial"/>
        <family val="2"/>
      </rPr>
      <t xml:space="preserve">
Quality Management Plan submitted to CRB. (Uploaded to SharePoint)</t>
    </r>
  </si>
  <si>
    <r>
      <rPr>
        <b/>
        <sz val="10"/>
        <rFont val="Arial"/>
        <family val="2"/>
      </rPr>
      <t xml:space="preserve">Compliant: </t>
    </r>
    <r>
      <rPr>
        <sz val="10"/>
        <rFont val="Arial"/>
        <family val="2"/>
      </rPr>
      <t xml:space="preserve">
</t>
    </r>
    <r>
      <rPr>
        <b/>
        <sz val="10"/>
        <rFont val="Arial"/>
        <family val="2"/>
      </rPr>
      <t>6.2a.</t>
    </r>
    <r>
      <rPr>
        <sz val="10"/>
        <rFont val="Arial"/>
        <family val="2"/>
      </rPr>
      <t xml:space="preserve"> The provider’s Quality Management Plan (QMP) has been formally reviewed and approved by an established committee within the past three years. 
</t>
    </r>
    <r>
      <rPr>
        <b/>
        <sz val="10"/>
        <rFont val="Arial"/>
        <family val="2"/>
      </rPr>
      <t>6.2b.</t>
    </r>
    <r>
      <rPr>
        <sz val="10"/>
        <rFont val="Arial"/>
        <family val="2"/>
      </rPr>
      <t xml:space="preserve"> Documentation of committee sign-off is available. 
</t>
    </r>
    <r>
      <rPr>
        <b/>
        <sz val="10"/>
        <rFont val="Arial"/>
        <family val="2"/>
      </rPr>
      <t xml:space="preserve">6.3c. </t>
    </r>
    <r>
      <rPr>
        <sz val="10"/>
        <rFont val="Arial"/>
        <family val="2"/>
      </rPr>
      <t xml:space="preserve">Evidence demonstrates that the review occurred as required and reflects organizational oversight and accountability for quality management activities. 
</t>
    </r>
    <r>
      <rPr>
        <b/>
        <sz val="10"/>
        <rFont val="Arial"/>
        <family val="2"/>
      </rPr>
      <t xml:space="preserve">Transitionally Compliant (JULY 2026-JUNE 2027 ONLY): </t>
    </r>
    <r>
      <rPr>
        <sz val="10"/>
        <rFont val="Arial"/>
        <family val="2"/>
      </rPr>
      <t xml:space="preserve">N/A
</t>
    </r>
    <r>
      <rPr>
        <b/>
        <sz val="10"/>
        <rFont val="Arial"/>
        <family val="2"/>
      </rPr>
      <t>Non-Compliant:</t>
    </r>
    <r>
      <rPr>
        <sz val="10"/>
        <rFont val="Arial"/>
        <family val="2"/>
      </rPr>
      <t xml:space="preserve"> The provider has no clear mechanism or team for ongoing quality oversight. No evidence of a QA committee, workgroup, or designated quality manager role. Quality issues may be handled only reactively, with no standing process or responsible group.
</t>
    </r>
    <r>
      <rPr>
        <b/>
        <sz val="10"/>
        <rFont val="Arial"/>
        <family val="2"/>
      </rPr>
      <t>Partially Compliant (AFTER JUNE 2027):</t>
    </r>
    <r>
      <rPr>
        <sz val="10"/>
        <rFont val="Arial"/>
        <family val="2"/>
      </rPr>
      <t xml:space="preserve"> The provider cannot demonstrate that the Quality Management Plan (QMP) has been reviewed and approved by a committee within the past three years. Documentation of committee review or sign‑off is missing, outdated, or cannot be produced, indicating that the provider does not meet requirements for committee‑level oversight of its quality management activities.</t>
    </r>
  </si>
  <si>
    <t>Residential Habilitation</t>
  </si>
  <si>
    <t>7.1*</t>
  </si>
  <si>
    <r>
      <t xml:space="preserve">The provider policies, procedures and practice documentation as previously approved by DDD continue to demonstrate HCBS Settings Compliance.
Provider demonstrates services ensure full access to the community for participants without restrictions (any limitations are documented through a current modification in the ISP, approved by the case manager).
Provider ensures all Licensed and Certified  Caregivers have adequate supervision, knowledge and skills to maintain compliance with HCBS settings requirements. All Plans of Correction are completed timely.
</t>
    </r>
    <r>
      <rPr>
        <b/>
        <sz val="10"/>
        <rFont val="Arial"/>
        <family val="2"/>
      </rPr>
      <t>Data Source(s)</t>
    </r>
    <r>
      <rPr>
        <sz val="10"/>
        <rFont val="Arial"/>
        <family val="2"/>
      </rPr>
      <t xml:space="preserve">
Baseline HCBS Settings Evaluation and submitted policies available on SharePoint. Provider self-attestation regarding any updates and changes.</t>
    </r>
  </si>
  <si>
    <r>
      <rPr>
        <b/>
        <sz val="10"/>
        <rFont val="Arial"/>
        <family val="2"/>
      </rPr>
      <t>Compliant:
7.1a.</t>
    </r>
    <r>
      <rPr>
        <sz val="10"/>
        <rFont val="Arial"/>
        <family val="2"/>
      </rPr>
      <t xml:space="preserve"> A current self-attestation has been submitted confirming that the provider’s policies and procedures remain consistent with those previously approved by DDD during the HCBS Settings Final Rule validation.
o The provider affirms that no changes have been made that would affect compliance with HCBS integration standards.
o Any updates to policies or practices have been submitted to DDD for review and approval as required.
</t>
    </r>
    <r>
      <rPr>
        <b/>
        <sz val="10"/>
        <rFont val="Arial"/>
        <family val="2"/>
      </rPr>
      <t>7.1b.</t>
    </r>
    <r>
      <rPr>
        <sz val="10"/>
        <rFont val="Arial"/>
        <family val="2"/>
      </rPr>
      <t xml:space="preserve"> A current self-attestation has been submitted confirming that the provider’s practices support full community access for all participants, consistent with HCBS Settings Rule requirements.
o The provider affirms that no blanket restrictions exist and that any individual limitations are documented in the ISP as rights modifications with informed consent and regular review.
o The provider ensures each licensed and certified caregiver meets all training and qualification requirements and receives appropriate supervision.
o If any deficiencies are cited by licensing (OHCA) or DDD, a Plan of Correction (POC) is submitted and implemented within the required timeframe (generally 30 days).
o The provider agency assists licensed and certified caregivers in promptly correcting any issues, whether environmental, documentation-related, or otherwise.
o The provider communicates with OCB/OCB as needed to address and resolve any concerns.
o All current licenses and certifications are maintained in good standing.
</t>
    </r>
    <r>
      <rPr>
        <b/>
        <sz val="10"/>
        <rFont val="Arial"/>
        <family val="2"/>
      </rPr>
      <t xml:space="preserve">
Transitionally Compliant (JULY 2026-JUNE 2027): </t>
    </r>
    <r>
      <rPr>
        <sz val="10"/>
        <rFont val="Arial"/>
        <family val="2"/>
      </rPr>
      <t>N/A</t>
    </r>
    <r>
      <rPr>
        <b/>
        <sz val="10"/>
        <rFont val="Arial"/>
        <family val="2"/>
      </rPr>
      <t xml:space="preserve">
Non-Compliant:</t>
    </r>
    <r>
      <rPr>
        <sz val="10"/>
        <rFont val="Arial"/>
        <family val="2"/>
      </rPr>
      <t xml:space="preserve"> A current self-attestation has not been submitted.  The provider has not submitted required documentation affirming continued compliance with HCBS Settings Rule requirements.</t>
    </r>
  </si>
  <si>
    <r>
      <t xml:space="preserve">If the Participant's record includes a formal Behavior Support Plan (BSP):
a. Strategies in the IP align with approaches and methods in the BSP.
b. Strategies in the IP have been updated within 30 days of any revisions to the BSP.
</t>
    </r>
    <r>
      <rPr>
        <b/>
        <sz val="10"/>
        <rFont val="Arial"/>
        <family val="2"/>
      </rPr>
      <t>Data Source(s)</t>
    </r>
    <r>
      <rPr>
        <sz val="10"/>
        <rFont val="Arial"/>
        <family val="2"/>
      </rPr>
      <t xml:space="preserve">
ISP, BSP and IP data and file review of information in the Provider Portal (or other approved submission methods prior to FY2027).  </t>
    </r>
  </si>
  <si>
    <r>
      <rPr>
        <b/>
        <sz val="10"/>
        <rFont val="Arial"/>
        <family val="2"/>
      </rPr>
      <t>Compliant:
7.2a.</t>
    </r>
    <r>
      <rPr>
        <sz val="10"/>
        <rFont val="Arial"/>
        <family val="2"/>
      </rPr>
      <t xml:space="preserve"> For any participant in ResHab with a Behavior Support Plan (BSP) developed, typically by a behavior specialist, the provider’s implementation strategies in the Individualized Plan (IP) are consistent with the BSP.
</t>
    </r>
    <r>
      <rPr>
        <b/>
        <sz val="10"/>
        <rFont val="Arial"/>
        <family val="2"/>
      </rPr>
      <t>7.2b.</t>
    </r>
    <r>
      <rPr>
        <sz val="10"/>
        <rFont val="Arial"/>
        <family val="2"/>
      </rPr>
      <t xml:space="preserve"> The IP does not contradict or omit key behavioral methodologies; staff utilize the same reinforcement or intervention techniques as specified in the BSP.
</t>
    </r>
    <r>
      <rPr>
        <b/>
        <sz val="10"/>
        <rFont val="Arial"/>
        <family val="2"/>
      </rPr>
      <t>7.2c.</t>
    </r>
    <r>
      <rPr>
        <sz val="10"/>
        <rFont val="Arial"/>
        <family val="2"/>
      </rPr>
      <t xml:space="preserve"> If the BSP is revised or updated (for example, when new strategies are added), the provider updates the participant’s IP within 30 days to incorporate those changes.
</t>
    </r>
    <r>
      <rPr>
        <b/>
        <sz val="10"/>
        <rFont val="Arial"/>
        <family val="2"/>
      </rPr>
      <t>7.2d.</t>
    </r>
    <r>
      <rPr>
        <sz val="10"/>
        <rFont val="Arial"/>
        <family val="2"/>
      </rPr>
      <t xml:space="preserve"> All updates are completed promptly, ensuring that the IP is always aligned with the current BSP.
</t>
    </r>
    <r>
      <rPr>
        <b/>
        <sz val="10"/>
        <rFont val="Arial"/>
        <family val="2"/>
      </rPr>
      <t xml:space="preserve">
Transitionally Compliant (JULY 2026-JUNE 2027):</t>
    </r>
    <r>
      <rPr>
        <sz val="10"/>
        <rFont val="Arial"/>
        <family val="2"/>
      </rPr>
      <t xml:space="preserve"> N/A</t>
    </r>
    <r>
      <rPr>
        <b/>
        <sz val="10"/>
        <rFont val="Arial"/>
        <family val="2"/>
      </rPr>
      <t xml:space="preserve">
Non-Compliant: </t>
    </r>
    <r>
      <rPr>
        <sz val="10"/>
        <rFont val="Arial"/>
        <family val="2"/>
      </rPr>
      <t xml:space="preserve">The IP’s strategies for the participant do not reflect the BSP – e.g. BSP calls for specific de-escalation techniques that are not mentioned or used in the IP supports, or the IP includes behavior interventions that are not recommended (or are discouraged) by the BSP. Or the BSP was updated months ago and the IP was never updated, leading to staff following an outdated plan. </t>
    </r>
  </si>
  <si>
    <t>7.3*</t>
  </si>
  <si>
    <r>
      <t xml:space="preserve">If the Participant's record includes a formal Behavior Support Plan (BSP) based on needs identified in the ISP:
a. Provider staff supporting the individual have been trained in BSP implementation by qualified staff (including observation, behavior interventions, skill acquisition, data collection, documentation, and reporting).
</t>
    </r>
    <r>
      <rPr>
        <b/>
        <sz val="10"/>
        <rFont val="Arial"/>
        <family val="2"/>
      </rPr>
      <t>Data Source(s)</t>
    </r>
    <r>
      <rPr>
        <sz val="10"/>
        <rFont val="Arial"/>
        <family val="2"/>
      </rPr>
      <t xml:space="preserve">
Completed attestation form in the Provider Portal (or other approved submission methods prior to FY2027 ).</t>
    </r>
  </si>
  <si>
    <r>
      <rPr>
        <b/>
        <sz val="10"/>
        <rFont val="Arial"/>
        <family val="2"/>
      </rPr>
      <t xml:space="preserve">Compliant: </t>
    </r>
    <r>
      <rPr>
        <sz val="10"/>
        <rFont val="Arial"/>
        <family val="2"/>
      </rPr>
      <t xml:space="preserve">
</t>
    </r>
    <r>
      <rPr>
        <b/>
        <sz val="10"/>
        <rFont val="Arial"/>
        <family val="2"/>
      </rPr>
      <t>7.3a.</t>
    </r>
    <r>
      <rPr>
        <sz val="10"/>
        <rFont val="Arial"/>
        <family val="2"/>
      </rPr>
      <t xml:space="preserve"> Attestation or log that shows the following: 
o All direct support workers and caregivers responsible for the participant have received training from the qualified professional (such as a behavior analyst, psychologist, or BSP author) or by a service supervisor who was trained by a qualified professional on how to implement the BSP.
o Training covers:
 Behavior intervention and skill acquisition
 Data collection procedures
 Documentation requirements
 Reporting procedures as specified in the BSP
o Training records or attendance logs verify that staff have completed the required training.
o Staff can demonstrate knowledge of BSP strategies.
</t>
    </r>
    <r>
      <rPr>
        <b/>
        <sz val="10"/>
        <rFont val="Arial"/>
        <family val="2"/>
      </rPr>
      <t>Transitionally Compliant (JULY 2026-JUNE 2027):</t>
    </r>
    <r>
      <rPr>
        <sz val="10"/>
        <rFont val="Arial"/>
        <family val="2"/>
      </rPr>
      <t xml:space="preserve"> N/A
</t>
    </r>
    <r>
      <rPr>
        <b/>
        <sz val="10"/>
        <rFont val="Arial"/>
        <family val="2"/>
      </rPr>
      <t xml:space="preserve">
Non-Compliant: </t>
    </r>
    <r>
      <rPr>
        <sz val="10"/>
        <rFont val="Arial"/>
        <family val="2"/>
      </rPr>
      <t>Staff have not been properly trained on the BSP. For instance, a new BSP was put in place but the provider did not ensure training by a behavior specialist – staff might be attempting to implement without understanding or using trial-and-error. If staff cannot articulate the BSP procedures or data collection methods, that indicates a failure in training. Any lack of qualified training in behavior support (especially if serious behaviors are involved) is non-compliant.</t>
    </r>
  </si>
  <si>
    <r>
      <t xml:space="preserve">If the Participant's ISP indicates a need for nurse delegated medical tasks, the provider documentation includes: 
a. Completed Nursing Assessment, signed by qualified medical professional
b. Nurse Delegation Plan completed within 30 days of the Nursing Assessment, signed by the delegating RN and delegate staff.
c. Training and skills verification were performed prior to the start and at least annually thereafter for each delegate performing nurse delegated tasks.
</t>
    </r>
    <r>
      <rPr>
        <b/>
        <sz val="10"/>
        <rFont val="Arial"/>
        <family val="2"/>
      </rPr>
      <t>Data Source(s)</t>
    </r>
    <r>
      <rPr>
        <sz val="10"/>
        <rFont val="Arial"/>
        <family val="2"/>
      </rPr>
      <t xml:space="preserve">
ISP and IP data and file review through the Provider Portal (or other approved submission methods prior to FY2027); Training logs; Nurse assessment; Nurse delegation plan.</t>
    </r>
  </si>
  <si>
    <r>
      <rPr>
        <b/>
        <sz val="9"/>
        <rFont val="Arial"/>
        <family val="2"/>
      </rPr>
      <t>Compliant:</t>
    </r>
    <r>
      <rPr>
        <sz val="9"/>
        <rFont val="Arial"/>
        <family val="2"/>
      </rPr>
      <t xml:space="preserve">
</t>
    </r>
    <r>
      <rPr>
        <b/>
        <sz val="9"/>
        <rFont val="Arial"/>
        <family val="2"/>
      </rPr>
      <t>7.4a.</t>
    </r>
    <r>
      <rPr>
        <sz val="9"/>
        <rFont val="Arial"/>
        <family val="2"/>
      </rPr>
      <t xml:space="preserve"> When a participant’s ISP indicates any nursing need:
o A completed Nursing Assessment conducted by a qualified RN, on file and signed/dated by the RN.
o A written Nurse Delegation Plan was developed within 30 days of the assessment if the RN Assessment identifies tasks that can be delegated.
</t>
    </r>
    <r>
      <rPr>
        <b/>
        <sz val="9"/>
        <rFont val="Arial"/>
        <family val="2"/>
      </rPr>
      <t>7.4b.</t>
    </r>
    <r>
      <rPr>
        <sz val="9"/>
        <rFont val="Arial"/>
        <family val="2"/>
      </rPr>
      <t xml:space="preserve"> The plan details the specific tasks to be delegated.
</t>
    </r>
    <r>
      <rPr>
        <b/>
        <sz val="9"/>
        <rFont val="Arial"/>
        <family val="2"/>
      </rPr>
      <t>7.4c.</t>
    </r>
    <r>
      <rPr>
        <sz val="9"/>
        <rFont val="Arial"/>
        <family val="2"/>
      </rPr>
      <t xml:space="preserve"> The plan is signed by both the delegating RN and each staff member delegated these tasks, acknowledging their training and competency.
</t>
    </r>
    <r>
      <rPr>
        <b/>
        <sz val="9"/>
        <rFont val="Arial"/>
        <family val="2"/>
      </rPr>
      <t>7.4d.</t>
    </r>
    <r>
      <rPr>
        <sz val="9"/>
        <rFont val="Arial"/>
        <family val="2"/>
      </rPr>
      <t xml:space="preserve"> The delegation plan is also signed by the delegatee staff to confirm acceptance.
</t>
    </r>
    <r>
      <rPr>
        <b/>
        <sz val="9"/>
        <rFont val="Arial"/>
        <family val="2"/>
      </rPr>
      <t>7.4e.</t>
    </r>
    <r>
      <rPr>
        <sz val="9"/>
        <rFont val="Arial"/>
        <family val="2"/>
      </rPr>
      <t xml:space="preserve"> All delegated tasks have current documentation, updated if there are changes in tasks or staff.
</t>
    </r>
    <r>
      <rPr>
        <b/>
        <sz val="9"/>
        <rFont val="Arial"/>
        <family val="2"/>
      </rPr>
      <t>7.4f.</t>
    </r>
    <r>
      <rPr>
        <sz val="9"/>
        <rFont val="Arial"/>
        <family val="2"/>
      </rPr>
      <t xml:space="preserve"> Documentation of training and skills verification is on file and includes: Delegatee name(s); Date(s) training and skills verification were completed; The specific nurse delegated task(s) verified
</t>
    </r>
    <r>
      <rPr>
        <b/>
        <sz val="9"/>
        <rFont val="Arial"/>
        <family val="2"/>
      </rPr>
      <t>7.4g.</t>
    </r>
    <r>
      <rPr>
        <sz val="9"/>
        <rFont val="Arial"/>
        <family val="2"/>
      </rPr>
      <t xml:space="preserve"> All delegated tasks have current documentation, and records are updated when there are changes in: Delegated tasks; Delegatee staff; Participant condition or needs
</t>
    </r>
    <r>
      <rPr>
        <b/>
        <sz val="9"/>
        <rFont val="Arial"/>
        <family val="2"/>
      </rPr>
      <t>Transitionally Compliant (JULY 2026-JUNE 2027):</t>
    </r>
    <r>
      <rPr>
        <sz val="9"/>
        <rFont val="Arial"/>
        <family val="2"/>
      </rPr>
      <t xml:space="preserve"> The participant's record includes a Nursing Assessment based on the needs identified in the ISP.
The Nursing Assessment was completed within fifteen (15) calendar days of the start date (of the service authorization), or date otherwise specified in the ISP. 
There is a Nurse Delegation Plan for each task identified in the Nursing Assessment and each person performing delegated tasks.
Training and skills verification were performed prior to the start and at least annually thereafter for each delegatee performing nurse delegated tasks.
A copy of the completed Nurse Delegation Plan(s) was sent to the DOH-DDD case manager within fifteen (15) calendar days of completion of the training and skills verification. Required elements to review: (i) The nursing task(s) to be delegated are identified in the Nurse Delegation Plan and align with tasks in the Provider Nursing Assessment. (ii) Nurse Delegation Plan(s) are signed by the delegating RN and each delegatee completing the task(s). (iii) Documentation of training and skills verification must include the delegatee’s name(s), date(s) training and skills verification was completed, and the nurse delegated task(s) to be performed. (iv) Distribution is documented.
</t>
    </r>
    <r>
      <rPr>
        <b/>
        <sz val="9"/>
        <rFont val="Arial"/>
        <family val="2"/>
      </rPr>
      <t>Noncompliant:</t>
    </r>
    <r>
      <rPr>
        <sz val="9"/>
        <rFont val="Arial"/>
        <family val="2"/>
      </rPr>
      <t xml:space="preserve"> Essential nursing documentation is missing. Examples include a lack of RN assessment for participants needing nurse-delegated tasks, unlicensed staff performing tasks without a written Nurse Delegation Plan signed by the RN and delegatee, or delegation done verbally without proper records. Noncompliance also includes missing nursing assessments, undocumented training or skills verification, and incomplete training documents lacking delegatee names, dates, or task details, indicating failure to meet required standards. </t>
    </r>
  </si>
  <si>
    <t>Adult Day Health</t>
  </si>
  <si>
    <t>8.1*</t>
  </si>
  <si>
    <r>
      <t xml:space="preserve">The provider policies, procedures and practice documentation as previously approved by DDD continue to demonstrate HCBS Settings Compliance.
Provider demonstrates services ensure full access to the community for participants without restrictions (any limitations are documented through a current modification in the ISP, approved by the case manager).
</t>
    </r>
    <r>
      <rPr>
        <b/>
        <sz val="10"/>
        <rFont val="Arial"/>
        <family val="2"/>
      </rPr>
      <t>Data Source(s)</t>
    </r>
    <r>
      <rPr>
        <sz val="10"/>
        <rFont val="Arial"/>
        <family val="2"/>
      </rPr>
      <t xml:space="preserve">
Baseline HCBS Settings Evaluation and submitted policies available on SharePoint. Provider self-attestation regarding any updates and changes.</t>
    </r>
  </si>
  <si>
    <r>
      <rPr>
        <b/>
        <sz val="10"/>
        <rFont val="Arial"/>
        <family val="2"/>
      </rPr>
      <t>Compliant:
8.1a.</t>
    </r>
    <r>
      <rPr>
        <sz val="10"/>
        <rFont val="Arial"/>
        <family val="2"/>
      </rPr>
      <t xml:space="preserve"> A current self-attestation has been submitted confirming that the provider’s ADH program policies remain consistent with those previously approved by DDD during the HCBS Settings Final Rule validation.  
o The provider affirms that no changes have been made that would affect compliance with HCBS integration standards.
o Any updates to policies or practices have been submitted to DDD for review and approval as required.  
</t>
    </r>
    <r>
      <rPr>
        <b/>
        <sz val="10"/>
        <rFont val="Arial"/>
        <family val="2"/>
      </rPr>
      <t>8.1b.</t>
    </r>
    <r>
      <rPr>
        <sz val="10"/>
        <rFont val="Arial"/>
        <family val="2"/>
      </rPr>
      <t xml:space="preserve"> A current self-attestation has been submitted confirming that the provider’s practices support full community access for all participants, consistent with HCBS Settings Rule requirements.
o The provider affirms that no blanket restrictions exist and that any individual limitations are documented in the ISP as rights modifications with informed consent and regular review.
o If any deficiencies are cited by DDD, a Plan of Correction (POC) is submitted and implemented within the required timeframe (generally 30 days).
</t>
    </r>
    <r>
      <rPr>
        <b/>
        <sz val="10"/>
        <rFont val="Arial"/>
        <family val="2"/>
      </rPr>
      <t xml:space="preserve">
Transitionally Compliant (JULY 2026-JUNE 2027 ONLY): </t>
    </r>
    <r>
      <rPr>
        <sz val="10"/>
        <rFont val="Arial"/>
        <family val="2"/>
      </rPr>
      <t>N/A</t>
    </r>
    <r>
      <rPr>
        <b/>
        <sz val="10"/>
        <rFont val="Arial"/>
        <family val="2"/>
      </rPr>
      <t xml:space="preserve">
Non-Compliant: </t>
    </r>
    <r>
      <rPr>
        <sz val="10"/>
        <rFont val="Arial"/>
        <family val="2"/>
      </rPr>
      <t>A current self-attestation has been submitted.  The provider has not submitted required documentation affirming continued compliance with HCBS Settings Rule requirements for the ADH program.</t>
    </r>
  </si>
  <si>
    <r>
      <t xml:space="preserve">If the Participant's record includes a formal Behavior Support Plan (BSP):
a. Strategies in the IP align with approaches and methods in the BSP.
b. Strategies in the IP have been updated within 30 days of any revisions to the BSP.
</t>
    </r>
    <r>
      <rPr>
        <b/>
        <sz val="10"/>
        <rFont val="Arial"/>
        <family val="2"/>
      </rPr>
      <t>Data Source(s)</t>
    </r>
    <r>
      <rPr>
        <sz val="10"/>
        <rFont val="Arial"/>
        <family val="2"/>
      </rPr>
      <t xml:space="preserve">
ISP, BSP and IP data and file review of information in the Provider Portal (or other approved submission methods prior to FY2027). </t>
    </r>
  </si>
  <si>
    <r>
      <rPr>
        <b/>
        <sz val="10"/>
        <rFont val="Arial"/>
        <family val="2"/>
      </rPr>
      <t>Compliant:</t>
    </r>
    <r>
      <rPr>
        <sz val="10"/>
        <rFont val="Arial"/>
        <family val="2"/>
      </rPr>
      <t xml:space="preserve">
</t>
    </r>
    <r>
      <rPr>
        <b/>
        <sz val="10"/>
        <rFont val="Arial"/>
        <family val="2"/>
      </rPr>
      <t>8.2a.</t>
    </r>
    <r>
      <rPr>
        <sz val="10"/>
        <rFont val="Arial"/>
        <family val="2"/>
      </rPr>
      <t xml:space="preserve"> For any participant in ADH with a Behavior Support Plan (BSP) developed, typically by a behavior specialist, the provider’s implementation strategies in the Individualized Plan (IP) are consistent with the BSP.
</t>
    </r>
    <r>
      <rPr>
        <b/>
        <sz val="10"/>
        <rFont val="Arial"/>
        <family val="2"/>
      </rPr>
      <t>8.2b.</t>
    </r>
    <r>
      <rPr>
        <sz val="10"/>
        <rFont val="Arial"/>
        <family val="2"/>
      </rPr>
      <t xml:space="preserve"> The IP does not contradict or omit key behavioral methodologies; staff utilize the same reinforcement or intervention techniques as specified in the BSP.
</t>
    </r>
    <r>
      <rPr>
        <b/>
        <sz val="10"/>
        <rFont val="Arial"/>
        <family val="2"/>
      </rPr>
      <t>8.2c.</t>
    </r>
    <r>
      <rPr>
        <sz val="10"/>
        <rFont val="Arial"/>
        <family val="2"/>
      </rPr>
      <t xml:space="preserve"> If the BSP is revised or updated (for example, when new strategies are added), the provider updates the participant’s IP within 30 days to incorporate those changes.
</t>
    </r>
    <r>
      <rPr>
        <b/>
        <sz val="10"/>
        <rFont val="Arial"/>
        <family val="2"/>
      </rPr>
      <t>8.2d.</t>
    </r>
    <r>
      <rPr>
        <sz val="10"/>
        <rFont val="Arial"/>
        <family val="2"/>
      </rPr>
      <t xml:space="preserve"> All updates are completed promptly, ensuring that the IP is always aligned with the current BSP.
</t>
    </r>
    <r>
      <rPr>
        <b/>
        <sz val="10"/>
        <rFont val="Arial"/>
        <family val="2"/>
      </rPr>
      <t xml:space="preserve">Transitionally Compliant (JULY 2026-JUNE 2027 ONLY): </t>
    </r>
    <r>
      <rPr>
        <sz val="10"/>
        <rFont val="Arial"/>
        <family val="2"/>
      </rPr>
      <t xml:space="preserve">Strategies in the IP align with methods in the BSP (as appropriate) 
</t>
    </r>
    <r>
      <rPr>
        <b/>
        <sz val="10"/>
        <rFont val="Arial"/>
        <family val="2"/>
      </rPr>
      <t xml:space="preserve">Non-Compliant: </t>
    </r>
    <r>
      <rPr>
        <sz val="10"/>
        <rFont val="Arial"/>
        <family val="2"/>
      </rPr>
      <t>The IP’s strategies for the participant do not reflect the BSP – e.g. BSP calls for specific de-escalation techniques that are not mentioned or used in the IP supports, or the IP includes behavior interventions that are not recommended (or are discouraged) by the BSP. Or the BSP was updated months ago and the IP was never updated, leading to staff following an outdated plan.</t>
    </r>
  </si>
  <si>
    <t>8.3*</t>
  </si>
  <si>
    <r>
      <rPr>
        <b/>
        <sz val="10"/>
        <rFont val="Arial"/>
        <family val="2"/>
      </rPr>
      <t>Compliant:
8.3a.</t>
    </r>
    <r>
      <rPr>
        <sz val="10"/>
        <rFont val="Arial"/>
        <family val="2"/>
      </rPr>
      <t xml:space="preserve"> Attestation or log that shows the following: 
o All direct support workers and caregivers responsible for the participant have received training from the qualified professional (such as a behavior analyst, psychologist, or BSP author) or by a service supervisor who was trained by a qualified professional on how to implement the BSP.
o Training covers: Behavior intervention and skill acquisition; Data collection procedures; Documentation requirements; Reporting procedures as specified in the BSP. 
o Training records or attendance logs verify that staff have completed the required training.
o Staff can demonstrate knowledge of BSP strategies.
</t>
    </r>
    <r>
      <rPr>
        <b/>
        <sz val="10"/>
        <rFont val="Arial"/>
        <family val="2"/>
      </rPr>
      <t xml:space="preserve">
Transitionally Compliant (JULY 2026-JUNE 2027 ONLY): </t>
    </r>
    <r>
      <rPr>
        <sz val="10"/>
        <rFont val="Arial"/>
        <family val="2"/>
      </rPr>
      <t>N/A</t>
    </r>
    <r>
      <rPr>
        <b/>
        <sz val="10"/>
        <rFont val="Arial"/>
        <family val="2"/>
      </rPr>
      <t xml:space="preserve">
Non-Compliant: </t>
    </r>
    <r>
      <rPr>
        <sz val="10"/>
        <rFont val="Arial"/>
        <family val="2"/>
      </rPr>
      <t>Staff have not been properly trained on the BSP. For instance, a new BSP was put in place but the provider did not ensure training by a behavior specialist – staff might be attempting to implement without understanding or using trial-and-error. If staff cannot articulate the BSP procedures or data collection methods, that indicates a failure in training. Any lack of qualified training in behavior support (especially if serious behaviors are involved) is non-compliant.</t>
    </r>
  </si>
  <si>
    <r>
      <t xml:space="preserve">If the Participant's ISP indicates a need for nurse delegated medical tasks, the provider documentation includes: 
a. Completed Nursing Assessment, signed by qualified medical professional
b. Nurse Delegation Plan completed within 30 days of the Nursing Assessment, signed by the delegating RN and delegate staff.
c. Training and skills verification were performed prior to the start and at least annually thereafter for each delegate performing nurse delegated tasks.
</t>
    </r>
    <r>
      <rPr>
        <b/>
        <sz val="10"/>
        <rFont val="Arial"/>
        <family val="2"/>
      </rPr>
      <t>Data Source(s)</t>
    </r>
    <r>
      <rPr>
        <sz val="10"/>
        <rFont val="Arial"/>
        <family val="2"/>
      </rPr>
      <t xml:space="preserve">
ISP and IP data and file review through the Provider Portal (or other approved submission methods prior to FY2027). </t>
    </r>
  </si>
  <si>
    <r>
      <rPr>
        <b/>
        <sz val="9"/>
        <rFont val="Arial"/>
        <family val="2"/>
      </rPr>
      <t>Compliant:
8.4a</t>
    </r>
    <r>
      <rPr>
        <sz val="9"/>
        <rFont val="Arial"/>
        <family val="2"/>
      </rPr>
      <t xml:space="preserve">. When a participant’s ISP indicates any nursing need:
o A completed Nursing Assessment conducted by a qualified RN, on file and signed/dated by the RN.
o A written Nurse Delegation Plan was developed within 30 days of the assessment if the RN Assessment identifies tasks that can be delegated.
</t>
    </r>
    <r>
      <rPr>
        <b/>
        <sz val="9"/>
        <rFont val="Arial"/>
        <family val="2"/>
      </rPr>
      <t>8.4b.</t>
    </r>
    <r>
      <rPr>
        <sz val="9"/>
        <rFont val="Arial"/>
        <family val="2"/>
      </rPr>
      <t xml:space="preserve"> The plan details the specific tasks to be delegated.
</t>
    </r>
    <r>
      <rPr>
        <b/>
        <sz val="9"/>
        <rFont val="Arial"/>
        <family val="2"/>
      </rPr>
      <t>8.4c.</t>
    </r>
    <r>
      <rPr>
        <sz val="9"/>
        <rFont val="Arial"/>
        <family val="2"/>
      </rPr>
      <t xml:space="preserve"> The plan is signed by both the delegating RN and each staff member delegated these tasks, acknowledging their training and competency.
</t>
    </r>
    <r>
      <rPr>
        <b/>
        <sz val="9"/>
        <rFont val="Arial"/>
        <family val="2"/>
      </rPr>
      <t>8.4d</t>
    </r>
    <r>
      <rPr>
        <sz val="9"/>
        <rFont val="Arial"/>
        <family val="2"/>
      </rPr>
      <t xml:space="preserve">. The delegation plan is also signed by the delegatee staff to confirm acceptance.
</t>
    </r>
    <r>
      <rPr>
        <b/>
        <sz val="9"/>
        <rFont val="Arial"/>
        <family val="2"/>
      </rPr>
      <t>8.5e.</t>
    </r>
    <r>
      <rPr>
        <sz val="9"/>
        <rFont val="Arial"/>
        <family val="2"/>
      </rPr>
      <t xml:space="preserve"> All delegated tasks have current documentation, updated if there are changes in tasks or staff.
</t>
    </r>
    <r>
      <rPr>
        <b/>
        <sz val="9"/>
        <rFont val="Arial"/>
        <family val="2"/>
      </rPr>
      <t>8.5f.</t>
    </r>
    <r>
      <rPr>
        <sz val="9"/>
        <rFont val="Arial"/>
        <family val="2"/>
      </rPr>
      <t xml:space="preserve"> Documentation of training and skills verification is on file and includes: Delegatee name(s); Date(s) training and skills verification were completed; The specific nurse delegated task(s) verified
</t>
    </r>
    <r>
      <rPr>
        <b/>
        <sz val="9"/>
        <rFont val="Arial"/>
        <family val="2"/>
      </rPr>
      <t>8.5g.</t>
    </r>
    <r>
      <rPr>
        <sz val="9"/>
        <rFont val="Arial"/>
        <family val="2"/>
      </rPr>
      <t xml:space="preserve"> All delegated tasks have current documentation, and records are updated when there are changes in: Delegated tasks; Delegatee staff; Participant condition or needs
</t>
    </r>
    <r>
      <rPr>
        <b/>
        <sz val="9"/>
        <rFont val="Arial"/>
        <family val="2"/>
      </rPr>
      <t xml:space="preserve">
Transitionally Compliant (JULY 2026-JUNE 2027): </t>
    </r>
    <r>
      <rPr>
        <sz val="9"/>
        <rFont val="Arial"/>
        <family val="2"/>
      </rPr>
      <t xml:space="preserve">The participant's record includes a Nursing Assessment based on the needs identified in the ISP.
The Nursing Assessment was completed within fifteen (15) calendar days of the start date (of the service authorization), or date otherwise specified in the ISP. 
There is a Nurse Delegation Plan for each task identified in the Nursing Assessment and each person performing delegated tasks.
Training and skills verification were performed prior to the start and at least annually thereafter for each delegatee performing nurse delegated tasks.
A copy of the completed Nurse Delegation Plan(s) was sent to the DOH-DDD case manager within fifteen (15) calendar days of completion of the training and skills verification. Required elements to review: (i) The nursing task(s) to be delegated are identified in the Nurse Delegation Plan and align with tasks in the Provider Nursing Assessment. (ii) Nurse Delegation Plan(s) are signed by the delegating RN and each delegatee completing the task(s). (iii) Documentation of training and skills verification must include the delegatee’s name(s), date(s) training and skills verification was completed, and the nurse delegated task(s) to be performed. (iv) Distribution is documented.
</t>
    </r>
    <r>
      <rPr>
        <b/>
        <sz val="9"/>
        <rFont val="Arial"/>
        <family val="2"/>
      </rPr>
      <t xml:space="preserve">
Noncompliant: </t>
    </r>
    <r>
      <rPr>
        <sz val="9"/>
        <rFont val="Arial"/>
        <family val="2"/>
      </rPr>
      <t xml:space="preserve">Essential nursing documentation is missing. Examples include a lack of RN assessment for participants needing nurse-delegated tasks, unlicensed staff performing tasks without a written Nurse Delegation Plan signed by the RN and delegatee, or delegation done verbally without proper records. Noncompliance also includes missing nursing assessments, undocumented training or skills verification, and incomplete training documents lacking delegatee names, dates, or task details, indicating failure to meet required standards. </t>
    </r>
  </si>
  <si>
    <t>Group Community Learning Services</t>
  </si>
  <si>
    <t>9.1*</t>
  </si>
  <si>
    <r>
      <t xml:space="preserve">Staff have completed specialized training in community integration.
</t>
    </r>
    <r>
      <rPr>
        <b/>
        <sz val="10"/>
        <rFont val="Arial"/>
        <family val="2"/>
      </rPr>
      <t>Data Source(s)</t>
    </r>
    <r>
      <rPr>
        <sz val="10"/>
        <rFont val="Arial"/>
        <family val="2"/>
      </rPr>
      <t xml:space="preserve">
Completed attestation form in the Provider Portal (or other approved submission methods prior to FY2027).</t>
    </r>
  </si>
  <si>
    <r>
      <rPr>
        <b/>
        <sz val="10"/>
        <rFont val="Arial"/>
        <family val="2"/>
      </rPr>
      <t>Compliant:</t>
    </r>
    <r>
      <rPr>
        <sz val="10"/>
        <rFont val="Arial"/>
        <family val="2"/>
      </rPr>
      <t xml:space="preserve">
</t>
    </r>
    <r>
      <rPr>
        <b/>
        <sz val="10"/>
        <rFont val="Arial"/>
        <family val="2"/>
      </rPr>
      <t>9.1a.</t>
    </r>
    <r>
      <rPr>
        <sz val="10"/>
        <rFont val="Arial"/>
        <family val="2"/>
      </rPr>
      <t xml:space="preserve"> Attestation or log that shows the following: 
o Staff who facilitate CLS-Group activities have received training focused on community integration skills, such as:
 Accessing community resources
 Fostering inclusion
 Supporting participants in community settings
 Travel training
o Training records or certificates demonstrate completion of a community integration module (maybe DDD or agency-provided training).
o All current CLS-G staff are up-to-date on the community integration training requirement.
</t>
    </r>
    <r>
      <rPr>
        <b/>
        <sz val="10"/>
        <rFont val="Arial"/>
        <family val="2"/>
      </rPr>
      <t xml:space="preserve">Transitionally Compliant (JULY 2026-JUNE 2027 ONLY): </t>
    </r>
    <r>
      <rPr>
        <sz val="10"/>
        <rFont val="Arial"/>
        <family val="2"/>
      </rPr>
      <t xml:space="preserve">N/A
</t>
    </r>
    <r>
      <rPr>
        <b/>
        <sz val="10"/>
        <rFont val="Arial"/>
        <family val="2"/>
      </rPr>
      <t xml:space="preserve">Non-Compliant: </t>
    </r>
    <r>
      <rPr>
        <sz val="10"/>
        <rFont val="Arial"/>
        <family val="2"/>
      </rPr>
      <t>There is no evidence that CLS-Group staff received any specialized integration training. Staff may not be knowledgeable about community inclusion practices, which could hinder the service’s effectiveness.</t>
    </r>
  </si>
  <si>
    <r>
      <t xml:space="preserve">If the Participant's record includes a formal Behavior Support Plan (BSP):
a. Strategies in the IP align with approaches and methods in the BSP.
b. Strategies in the IP have been updated within 30 days of any revisions to the BSP.
</t>
    </r>
    <r>
      <rPr>
        <b/>
        <sz val="10"/>
        <rFont val="Arial"/>
        <family val="2"/>
      </rPr>
      <t>Data Source(s)</t>
    </r>
    <r>
      <rPr>
        <sz val="10"/>
        <rFont val="Arial"/>
        <family val="2"/>
      </rPr>
      <t xml:space="preserve">
ISP, BSP and IP data and file review of information in the Provider Portal (or other approved submission methods prior to FY2027).</t>
    </r>
  </si>
  <si>
    <r>
      <rPr>
        <b/>
        <sz val="10"/>
        <rFont val="Arial"/>
        <family val="2"/>
      </rPr>
      <t>Compliant:
9.2a.</t>
    </r>
    <r>
      <rPr>
        <sz val="10"/>
        <rFont val="Arial"/>
        <family val="2"/>
      </rPr>
      <t xml:space="preserve"> For any participant with a Behavior Support Plan (BSP) developed, typically by a behavior specialist, the provider’s implementation strategies in the Individualized Plan (IP) are consistent with the BSP.
</t>
    </r>
    <r>
      <rPr>
        <b/>
        <sz val="10"/>
        <rFont val="Arial"/>
        <family val="2"/>
      </rPr>
      <t>9.2b.</t>
    </r>
    <r>
      <rPr>
        <sz val="10"/>
        <rFont val="Arial"/>
        <family val="2"/>
      </rPr>
      <t xml:space="preserve"> The IP does not contradict or omit key behavioral methodologies; staff utilize the same reinforcement or intervention techniques as specified in the BSP.
</t>
    </r>
    <r>
      <rPr>
        <b/>
        <sz val="10"/>
        <rFont val="Arial"/>
        <family val="2"/>
      </rPr>
      <t>9.2c.</t>
    </r>
    <r>
      <rPr>
        <sz val="10"/>
        <rFont val="Arial"/>
        <family val="2"/>
      </rPr>
      <t xml:space="preserve"> If the BSP is revised or updated (for example, when new strategies are added), the provider updates the participant’s IP within 30 days to incorporate those changes.
</t>
    </r>
    <r>
      <rPr>
        <b/>
        <sz val="10"/>
        <rFont val="Arial"/>
        <family val="2"/>
      </rPr>
      <t>9.2d.</t>
    </r>
    <r>
      <rPr>
        <sz val="10"/>
        <rFont val="Arial"/>
        <family val="2"/>
      </rPr>
      <t xml:space="preserve"> All updates are completed promptly, ensuring that the IP is always aligned with the current BSP.
</t>
    </r>
    <r>
      <rPr>
        <b/>
        <sz val="10"/>
        <rFont val="Arial"/>
        <family val="2"/>
      </rPr>
      <t xml:space="preserve">
Transitionally Compliant (JULY 2026-JUNE 2027 ONLY):</t>
    </r>
    <r>
      <rPr>
        <sz val="10"/>
        <rFont val="Arial"/>
        <family val="2"/>
      </rPr>
      <t xml:space="preserve"> Strategies in the IP align with methods in the BSP (as appropriate). </t>
    </r>
    <r>
      <rPr>
        <b/>
        <sz val="10"/>
        <rFont val="Arial"/>
        <family val="2"/>
      </rPr>
      <t xml:space="preserve">
Non-Compliant: </t>
    </r>
    <r>
      <rPr>
        <sz val="10"/>
        <rFont val="Arial"/>
        <family val="2"/>
      </rPr>
      <t xml:space="preserve">The IP’s strategies for the participant do not reflect the BSP – e.g. BSP calls for specific de-escalation techniques that are not mentioned or used in the IP supports, or the IP includes behavior interventions that are not recommended (or are discouraged) by the BSP. Or the BSP was updated months ago and the IP was never updated, leading to staff following an outdated plan. </t>
    </r>
  </si>
  <si>
    <t>9.3*</t>
  </si>
  <si>
    <r>
      <t xml:space="preserve">If the Participant's record includes a formal Behavior Support Plan (BSP) based on needs identified in the ISP: Provider staff supporting the individual have been trained in BSP implementation by qualified staff (including observation, behavior interventions, skill acquisition, data collection, documentation, and reporting).
</t>
    </r>
    <r>
      <rPr>
        <b/>
        <sz val="10"/>
        <rFont val="Arial"/>
        <family val="2"/>
      </rPr>
      <t xml:space="preserve">
Data Source(s)</t>
    </r>
    <r>
      <rPr>
        <sz val="10"/>
        <rFont val="Arial"/>
        <family val="2"/>
      </rPr>
      <t xml:space="preserve">
Training log submitted into Provider Portal (or other approved submission methods prior to FY2027)</t>
    </r>
  </si>
  <si>
    <r>
      <rPr>
        <b/>
        <sz val="10"/>
        <rFont val="Arial"/>
        <family val="2"/>
      </rPr>
      <t>Compliant:
9.3a.</t>
    </r>
    <r>
      <rPr>
        <sz val="10"/>
        <rFont val="Arial"/>
        <family val="2"/>
      </rPr>
      <t xml:space="preserve"> Training log that shows the following: 
o All direct support workers and caregivers responsible for the participant have received training from the qualified professional (such as a behavior analyst, psychologist, or BSP author) or by a service supervisor who was trained by a qualified professional on how to implement the BSP.
o Training covers:
 Behavior intervention and skill acquisition
 Data collection procedures
 Documentation requirements
 Reporting procedures as specified in the BSP
o Training records or attendance logs verify that staff have completed the required training.
o Staff can demonstrate knowledge of BSP strategies.
</t>
    </r>
    <r>
      <rPr>
        <b/>
        <sz val="10"/>
        <rFont val="Arial"/>
        <family val="2"/>
      </rPr>
      <t xml:space="preserve">
Transitionally Compliant (JULY 2026-JUNE 2027 ONLY): </t>
    </r>
    <r>
      <rPr>
        <sz val="10"/>
        <rFont val="Arial"/>
        <family val="2"/>
      </rPr>
      <t>N/A</t>
    </r>
    <r>
      <rPr>
        <b/>
        <sz val="10"/>
        <rFont val="Arial"/>
        <family val="2"/>
      </rPr>
      <t xml:space="preserve">
Non-Compliant: </t>
    </r>
    <r>
      <rPr>
        <sz val="10"/>
        <rFont val="Arial"/>
        <family val="2"/>
      </rPr>
      <t>Staff have not been properly trained on the BSP. For instance, a new BSP was put in place but the provider did not ensure training by a behavior specialist – staff might be attempting to implement without understanding or using trial-and-error. If staff cannot articulate the BSP procedures or data collection methods, that indicates a failure in training. Any lack of qualified training in behavior support (especially if serious behaviors are involved) is non-compliant.</t>
    </r>
  </si>
  <si>
    <r>
      <t xml:space="preserve">If the Participant's ISP indicates a need for nurse delegated medical tasks, the provider documentation includes: 
a. Completed Nursing Assessment, signed by qualified medical professional
b. Nurse Delegation Plan completed within 30 days of the Nursing Assessment, signed by the delegating RN and delegate staff.
c. Training and skills verification were performed prior to the start and at least annually thereafter for each delegate performing nurse delegated tasks.
</t>
    </r>
    <r>
      <rPr>
        <b/>
        <sz val="10"/>
        <rFont val="Arial"/>
        <family val="2"/>
      </rPr>
      <t>Data Source(s)</t>
    </r>
    <r>
      <rPr>
        <sz val="10"/>
        <rFont val="Arial"/>
        <family val="2"/>
      </rPr>
      <t xml:space="preserve">
ISP and IP data and file review through the Provider Portal (or other approved submission methods prior to FY2027).</t>
    </r>
  </si>
  <si>
    <r>
      <rPr>
        <b/>
        <sz val="9"/>
        <rFont val="Arial"/>
        <family val="2"/>
      </rPr>
      <t>Compliant:</t>
    </r>
    <r>
      <rPr>
        <sz val="9"/>
        <rFont val="Arial"/>
        <family val="2"/>
      </rPr>
      <t xml:space="preserve">
</t>
    </r>
    <r>
      <rPr>
        <b/>
        <sz val="9"/>
        <rFont val="Arial"/>
        <family val="2"/>
      </rPr>
      <t>9.4a.</t>
    </r>
    <r>
      <rPr>
        <sz val="9"/>
        <rFont val="Arial"/>
        <family val="2"/>
      </rPr>
      <t xml:space="preserve"> When a participant’s ISP indicates any nursing need:
o A completed Nursing Assessment conducted by a qualified RN, on file and signed/dated by the RN.
o A written Nurse Delegation Plan was developed within 30 days of the assessment if the RN Assessment identifies tasks that can be delegated.
</t>
    </r>
    <r>
      <rPr>
        <b/>
        <sz val="9"/>
        <rFont val="Arial"/>
        <family val="2"/>
      </rPr>
      <t>9.4b.</t>
    </r>
    <r>
      <rPr>
        <sz val="9"/>
        <rFont val="Arial"/>
        <family val="2"/>
      </rPr>
      <t xml:space="preserve"> The plan details the specific tasks to be delegated.
</t>
    </r>
    <r>
      <rPr>
        <b/>
        <sz val="9"/>
        <rFont val="Arial"/>
        <family val="2"/>
      </rPr>
      <t xml:space="preserve">9.4c. </t>
    </r>
    <r>
      <rPr>
        <sz val="9"/>
        <rFont val="Arial"/>
        <family val="2"/>
      </rPr>
      <t xml:space="preserve">The plan is signed by both the delegating RN and each staff member delegated these tasks, acknowledging their training and competency.
</t>
    </r>
    <r>
      <rPr>
        <b/>
        <sz val="9"/>
        <rFont val="Arial"/>
        <family val="2"/>
      </rPr>
      <t>9.4d.</t>
    </r>
    <r>
      <rPr>
        <sz val="9"/>
        <rFont val="Arial"/>
        <family val="2"/>
      </rPr>
      <t xml:space="preserve"> The delegation plan is also signed by the delegatee staff to confirm acceptance.
</t>
    </r>
    <r>
      <rPr>
        <b/>
        <sz val="9"/>
        <rFont val="Arial"/>
        <family val="2"/>
      </rPr>
      <t>9.4e.</t>
    </r>
    <r>
      <rPr>
        <sz val="9"/>
        <rFont val="Arial"/>
        <family val="2"/>
      </rPr>
      <t xml:space="preserve"> All delegated tasks have current documentation, updated if there are changes in tasks or staff.
</t>
    </r>
    <r>
      <rPr>
        <b/>
        <sz val="9"/>
        <rFont val="Arial"/>
        <family val="2"/>
      </rPr>
      <t>9.4f.</t>
    </r>
    <r>
      <rPr>
        <sz val="9"/>
        <rFont val="Arial"/>
        <family val="2"/>
      </rPr>
      <t xml:space="preserve"> Documentation of training and skills verification is on file and includes: Delegatee name(s); Date(s) training and skills verification were completed; The specific nurse delegated task(s) verified
</t>
    </r>
    <r>
      <rPr>
        <b/>
        <sz val="9"/>
        <rFont val="Arial"/>
        <family val="2"/>
      </rPr>
      <t>9.4g.</t>
    </r>
    <r>
      <rPr>
        <sz val="9"/>
        <rFont val="Arial"/>
        <family val="2"/>
      </rPr>
      <t xml:space="preserve"> All delegated tasks have current documentation, and records are updated when there are changes in: Delegated tasks; Delegatee staff; Participant condition or needs
</t>
    </r>
    <r>
      <rPr>
        <b/>
        <sz val="9"/>
        <rFont val="Arial"/>
        <family val="2"/>
      </rPr>
      <t xml:space="preserve">
Transitionally Compliant (JULY 2026-JUNE 2027):</t>
    </r>
    <r>
      <rPr>
        <sz val="9"/>
        <rFont val="Arial"/>
        <family val="2"/>
      </rPr>
      <t xml:space="preserve"> The participant's record includes a Nursing Assessment based on the needs identified in the ISP.
The Nursing Assessment was completed within fifteen (15) calendar days of the start date (of the service authorization), or date otherwise specified in the ISP. 
There is a Nurse Delegation Plan for each task identified in the Nursing Assessment and each person performing delegated tasks.
Training and skills verification were performed prior to the start and at least annually thereafter for each delegatee performing nurse delegated tasks.
A copy of the completed Nurse Delegation Plan(s) was sent to the DOH-DDD case manager within fifteen (15) calendar days of completion of the training and skills verification. Required elements to review: (i) The nursing task(s) to be delegated are identified in the Nurse Delegation Plan and align with tasks in the Provider Nursing Assessment. (ii) Nurse Delegation Plan(s) are signed by the delegating RN and each delegatee completing the task(s). (iii) Documentation of training and skills verification must include the delegatee’s name(s), date(s) training and skills verification was completed, and the nurse delegated task(s) to be performed. (iv) Distribution is documented.
</t>
    </r>
    <r>
      <rPr>
        <b/>
        <sz val="9"/>
        <rFont val="Arial"/>
        <family val="2"/>
      </rPr>
      <t xml:space="preserve">
Noncompliant: </t>
    </r>
    <r>
      <rPr>
        <sz val="9"/>
        <rFont val="Arial"/>
        <family val="2"/>
      </rPr>
      <t xml:space="preserve">Essential nursing documentation is missing. Examples include a lack of RN assessment for participants needing nurse-delegated tasks, unlicensed staff performing tasks without a written Nurse Delegation Plan signed by the RN and delegatee, or delegation done verbally without proper records. Noncompliance also includes missing nursing assessments, undocumented training or skills verification, and incomplete training documents lacking delegatee names, dates, or task details, indicating failure to meet required standards. </t>
    </r>
  </si>
  <si>
    <t>Individual Community Learning Services</t>
  </si>
  <si>
    <t>10.1*</t>
  </si>
  <si>
    <r>
      <t xml:space="preserve">Staff have completed specialized training in community integration.
</t>
    </r>
    <r>
      <rPr>
        <b/>
        <sz val="10"/>
        <rFont val="Arial"/>
        <family val="2"/>
      </rPr>
      <t>Data Source(s)</t>
    </r>
    <r>
      <rPr>
        <sz val="10"/>
        <rFont val="Arial"/>
        <family val="2"/>
      </rPr>
      <t xml:space="preserve">
Completed attestation or training log inputted into the Provider Portal (or other approved submission methods prior to FY2027).</t>
    </r>
  </si>
  <si>
    <r>
      <rPr>
        <b/>
        <sz val="10"/>
        <rFont val="Arial"/>
        <family val="2"/>
      </rPr>
      <t>Compliant:</t>
    </r>
    <r>
      <rPr>
        <sz val="10"/>
        <rFont val="Arial"/>
        <family val="2"/>
      </rPr>
      <t xml:space="preserve">
o Attestation or training log: 
o Staff who facilitate CLS-Individual activities have received training focused on community integration skills, such as:
 Accessing community resources
 Fostering inclusion
 Supporting participants in community settings
 Travel training
o Training records or certificates demonstrate completion of a community integration module (maybe DDD or agency-provided training).
o All current CLS-I staff are up-to-date on the community integration training requirement.
</t>
    </r>
    <r>
      <rPr>
        <b/>
        <sz val="10"/>
        <rFont val="Arial"/>
        <family val="2"/>
      </rPr>
      <t>Transitionally Compliant (JULY 2026-JUNE 2027 ONLY):</t>
    </r>
    <r>
      <rPr>
        <sz val="10"/>
        <rFont val="Arial"/>
        <family val="2"/>
      </rPr>
      <t xml:space="preserve"> N/A
</t>
    </r>
    <r>
      <rPr>
        <b/>
        <sz val="10"/>
        <rFont val="Arial"/>
        <family val="2"/>
      </rPr>
      <t>Non-Compliant:</t>
    </r>
    <r>
      <rPr>
        <sz val="10"/>
        <rFont val="Arial"/>
        <family val="2"/>
      </rPr>
      <t xml:space="preserve"> There is no evidence that CLS-Individual staff received any specialized integration training. Staff may not be knowledgeable about community inclusion practices, which could hinder the service’s effectiveness.</t>
    </r>
  </si>
  <si>
    <t>10.2*</t>
  </si>
  <si>
    <r>
      <t xml:space="preserve">Provider demonstrates services ensure full access to the community for participants without restrictions (any limitations are documented through a current modification in the ISP, approved by the case manager).
</t>
    </r>
    <r>
      <rPr>
        <b/>
        <sz val="10"/>
        <rFont val="Arial"/>
        <family val="2"/>
      </rPr>
      <t>Data Source(s)</t>
    </r>
    <r>
      <rPr>
        <sz val="10"/>
        <rFont val="Arial"/>
        <family val="2"/>
      </rPr>
      <t xml:space="preserve">
Completed attestation form in the Provider Portal (or other approved submission methods prior to FY2027).</t>
    </r>
  </si>
  <si>
    <r>
      <rPr>
        <b/>
        <sz val="10"/>
        <rFont val="Arial"/>
        <family val="2"/>
      </rPr>
      <t>Compliant:</t>
    </r>
    <r>
      <rPr>
        <sz val="10"/>
        <rFont val="Arial"/>
        <family val="2"/>
      </rPr>
      <t xml:space="preserve">
</t>
    </r>
    <r>
      <rPr>
        <b/>
        <sz val="10"/>
        <rFont val="Arial"/>
        <family val="2"/>
      </rPr>
      <t>10.2a.</t>
    </r>
    <r>
      <rPr>
        <sz val="10"/>
        <rFont val="Arial"/>
        <family val="2"/>
      </rPr>
      <t xml:space="preserve"> A current self-attestation has been submitted confirming that the provider’s practices support full community access for all participants, consistent with HCBS Settings Rule requirements.
o The provider affirms that no blanket restrictions exist and that any individual limitations are documented in the ISP as rights modifications with informed consent and regular review.
</t>
    </r>
    <r>
      <rPr>
        <b/>
        <sz val="10"/>
        <rFont val="Arial"/>
        <family val="2"/>
      </rPr>
      <t xml:space="preserve">Transitionally Compliant (JULY 2026-JUNE 2027 ONLY): </t>
    </r>
    <r>
      <rPr>
        <sz val="10"/>
        <rFont val="Arial"/>
        <family val="2"/>
      </rPr>
      <t xml:space="preserve">N/A
</t>
    </r>
    <r>
      <rPr>
        <b/>
        <sz val="10"/>
        <rFont val="Arial"/>
        <family val="2"/>
      </rPr>
      <t>Non-Compliant:</t>
    </r>
    <r>
      <rPr>
        <sz val="10"/>
        <rFont val="Arial"/>
        <family val="2"/>
      </rPr>
      <t xml:space="preserve"> Participants’ community access is restricted by CLS-I program design or staff practice without appropriate ISP documentation. For example, if the individual community living service requires participants to stay on-site most days and seldom offers individual outings, or if staff impose limits (such as, “the individual can  only go out once a month,” regardless of participant’s interests), this does not meet the HCBS access requirement. Any limitation not justified and documented in an ISP modification is considered non-compliant.</t>
    </r>
  </si>
  <si>
    <r>
      <rPr>
        <b/>
        <sz val="10"/>
        <rFont val="Arial"/>
        <family val="2"/>
      </rPr>
      <t xml:space="preserve">Compliant: </t>
    </r>
    <r>
      <rPr>
        <sz val="10"/>
        <rFont val="Arial"/>
        <family val="2"/>
      </rPr>
      <t xml:space="preserve">
</t>
    </r>
    <r>
      <rPr>
        <b/>
        <sz val="10"/>
        <rFont val="Arial"/>
        <family val="2"/>
      </rPr>
      <t>10.3a.</t>
    </r>
    <r>
      <rPr>
        <sz val="10"/>
        <rFont val="Arial"/>
        <family val="2"/>
      </rPr>
      <t xml:space="preserve"> For any participant with a Behavior Support Plan (BSP) developed, typically by a behavior specialist, the provider’s implementation strategies in the Individualized Plan (IP) are consistent with the BSP.
</t>
    </r>
    <r>
      <rPr>
        <b/>
        <sz val="10"/>
        <rFont val="Arial"/>
        <family val="2"/>
      </rPr>
      <t>10.3b.</t>
    </r>
    <r>
      <rPr>
        <sz val="10"/>
        <rFont val="Arial"/>
        <family val="2"/>
      </rPr>
      <t xml:space="preserve"> The IP does not contradict or omit key behavioral methodologies; staff utilize the same reinforcement or intervention techniques as specified in the BSP.
</t>
    </r>
    <r>
      <rPr>
        <b/>
        <sz val="10"/>
        <rFont val="Arial"/>
        <family val="2"/>
      </rPr>
      <t>10.3c.</t>
    </r>
    <r>
      <rPr>
        <sz val="10"/>
        <rFont val="Arial"/>
        <family val="2"/>
      </rPr>
      <t xml:space="preserve"> If the BSP is revised or updated (for example, when new strategies are added), the provider updates the participant’s IP within 30 days to incorporate those changes.
</t>
    </r>
    <r>
      <rPr>
        <b/>
        <sz val="10"/>
        <rFont val="Arial"/>
        <family val="2"/>
      </rPr>
      <t>10.3d.</t>
    </r>
    <r>
      <rPr>
        <sz val="10"/>
        <rFont val="Arial"/>
        <family val="2"/>
      </rPr>
      <t xml:space="preserve"> All updates are completed promptly, ensuring that the IP is always aligned with the current BSP.
</t>
    </r>
    <r>
      <rPr>
        <b/>
        <sz val="10"/>
        <rFont val="Arial"/>
        <family val="2"/>
      </rPr>
      <t>Transitionally Compliant (JULY 2026-JUNE 2027 ONLY):</t>
    </r>
    <r>
      <rPr>
        <sz val="10"/>
        <rFont val="Arial"/>
        <family val="2"/>
      </rPr>
      <t xml:space="preserve"> Strategies in the IP align with methods in the BSP (as appropriate) 
</t>
    </r>
    <r>
      <rPr>
        <b/>
        <sz val="10"/>
        <rFont val="Arial"/>
        <family val="2"/>
      </rPr>
      <t>Non-Compliant:</t>
    </r>
    <r>
      <rPr>
        <sz val="10"/>
        <rFont val="Arial"/>
        <family val="2"/>
      </rPr>
      <t xml:space="preserve"> The IP’s strategies for the participant do not reflect the BSP – e.g. BSP calls for specific de-escalation techniques that are not mentioned or used in the IP supports, or the IP includes behavior interventions that are not recommended (or are discouraged) by the BSP. Or the BSP was updated months ago and the IP was never updated, leading to staff following an outdated plan. </t>
    </r>
  </si>
  <si>
    <t>10.4*</t>
  </si>
  <si>
    <r>
      <t xml:space="preserve">If the Participant's record includes a formal Behavior Support Plan (BSP) based on needs identified in the ISP:
a. Provider staff supporting the individual have been trained in BSP implementation by qualified staff (including observation, behavior interventions, skill acquisition, data collection, documentation, and reporting).
</t>
    </r>
    <r>
      <rPr>
        <b/>
        <sz val="10"/>
        <rFont val="Arial"/>
        <family val="2"/>
      </rPr>
      <t xml:space="preserve">Data Source(s)
</t>
    </r>
    <r>
      <rPr>
        <sz val="10"/>
        <rFont val="Arial"/>
        <family val="2"/>
      </rPr>
      <t>Training log submitted into Provider Portal (or other approved submission methods prior to FY2027)</t>
    </r>
  </si>
  <si>
    <r>
      <rPr>
        <b/>
        <sz val="10"/>
        <rFont val="Arial"/>
        <family val="2"/>
      </rPr>
      <t xml:space="preserve">Compliant: </t>
    </r>
    <r>
      <rPr>
        <sz val="10"/>
        <rFont val="Arial"/>
        <family val="2"/>
      </rPr>
      <t xml:space="preserve">
</t>
    </r>
    <r>
      <rPr>
        <b/>
        <sz val="10"/>
        <rFont val="Arial"/>
        <family val="2"/>
      </rPr>
      <t xml:space="preserve">10.4a. </t>
    </r>
    <r>
      <rPr>
        <sz val="10"/>
        <rFont val="Arial"/>
        <family val="2"/>
      </rPr>
      <t xml:space="preserve">Attestation or log that shows the following: 
o All direct support workers and caregivers responsible for the participant have received training from the qualified professional (such as a behavior analyst, psychologist, or BSP author) or by a service supervisor who was trained by a qualified professional on how to implement the BSP.
o Training covers:
 Behavior intervention and skill acquisition
 Data collection procedures
 Documentation requirements
 Reporting procedures as specified in the BSP
o Training records or attendance logs verify that staff have completed the required training.
o Staff can demonstrate knowledge of BSP strategies.
</t>
    </r>
    <r>
      <rPr>
        <b/>
        <sz val="10"/>
        <rFont val="Arial"/>
        <family val="2"/>
      </rPr>
      <t>Transitionally Compliant (JULY 2026-JUNE 2027 ONLY):</t>
    </r>
    <r>
      <rPr>
        <sz val="10"/>
        <rFont val="Arial"/>
        <family val="2"/>
      </rPr>
      <t xml:space="preserve"> N/A
</t>
    </r>
    <r>
      <rPr>
        <b/>
        <sz val="10"/>
        <rFont val="Arial"/>
        <family val="2"/>
      </rPr>
      <t xml:space="preserve">Non-Compliant: </t>
    </r>
    <r>
      <rPr>
        <sz val="10"/>
        <rFont val="Arial"/>
        <family val="2"/>
      </rPr>
      <t>Staff have not been properly trained on the BSP. For instance, a new BSP was put in place but the provider did not ensure training by a behavior specialist – staff might be attempting to implement without understanding or using trial-and-error. If staff cannot articulate the BSP procedures or data collection methods, that indicates a failure in training. Any lack of qualified training in behavior support (especially if serious behaviors are involved) is non-compliant.</t>
    </r>
  </si>
  <si>
    <r>
      <t xml:space="preserve">If the Participant's ISP indicates a need for nurse delegated medical tasks, the provider documentation includes: 
a. Completed Nursing Assessment, signed by qualified medical professional
b. Nurse Delegation Plan completed within 30 days of the Nursing Assessment, signed by the delegating RN and delegate staff.
</t>
    </r>
    <r>
      <rPr>
        <b/>
        <sz val="10"/>
        <rFont val="Arial"/>
        <family val="2"/>
      </rPr>
      <t>Data Source(s)</t>
    </r>
    <r>
      <rPr>
        <sz val="10"/>
        <rFont val="Arial"/>
        <family val="2"/>
      </rPr>
      <t xml:space="preserve">
ISP and IP data and file review through the Provider Portal (or other approved submission methods prior to FY2027).</t>
    </r>
  </si>
  <si>
    <r>
      <rPr>
        <b/>
        <sz val="9"/>
        <rFont val="Arial"/>
        <family val="2"/>
      </rPr>
      <t>Compliant:</t>
    </r>
    <r>
      <rPr>
        <sz val="9"/>
        <rFont val="Arial"/>
        <family val="2"/>
      </rPr>
      <t xml:space="preserve">
</t>
    </r>
    <r>
      <rPr>
        <b/>
        <sz val="9"/>
        <rFont val="Arial"/>
        <family val="2"/>
      </rPr>
      <t>10.5a.</t>
    </r>
    <r>
      <rPr>
        <sz val="9"/>
        <rFont val="Arial"/>
        <family val="2"/>
      </rPr>
      <t xml:space="preserve"> When a participant’s ISP indicates any nursing need:
o A completed Nursing Assessment conducted by a qualified RN, on file and signed/dated by the RN.
o A written Nurse Delegation Plan was developed within 30 days of the assessment if the RN Assessment identifies tasks that can be delegated.
</t>
    </r>
    <r>
      <rPr>
        <b/>
        <sz val="9"/>
        <rFont val="Arial"/>
        <family val="2"/>
      </rPr>
      <t>10.5b.</t>
    </r>
    <r>
      <rPr>
        <sz val="9"/>
        <rFont val="Arial"/>
        <family val="2"/>
      </rPr>
      <t xml:space="preserve"> The plan details the specific tasks to be delegated.
</t>
    </r>
    <r>
      <rPr>
        <b/>
        <sz val="9"/>
        <rFont val="Arial"/>
        <family val="2"/>
      </rPr>
      <t>10.5c.</t>
    </r>
    <r>
      <rPr>
        <sz val="9"/>
        <rFont val="Arial"/>
        <family val="2"/>
      </rPr>
      <t xml:space="preserve"> The plan is signed by both the delegating RN and each staff member delegated these tasks, acknowledging their training and competency.
</t>
    </r>
    <r>
      <rPr>
        <b/>
        <sz val="9"/>
        <rFont val="Arial"/>
        <family val="2"/>
      </rPr>
      <t>10.5d.</t>
    </r>
    <r>
      <rPr>
        <sz val="9"/>
        <rFont val="Arial"/>
        <family val="2"/>
      </rPr>
      <t xml:space="preserve"> The delegation plan is also signed by the delegatee staff to confirm acceptance.
</t>
    </r>
    <r>
      <rPr>
        <b/>
        <sz val="9"/>
        <rFont val="Arial"/>
        <family val="2"/>
      </rPr>
      <t>10.5e.</t>
    </r>
    <r>
      <rPr>
        <sz val="9"/>
        <rFont val="Arial"/>
        <family val="2"/>
      </rPr>
      <t xml:space="preserve"> All delegated tasks have current documentation, updated if there are changes in tasks or staff.
</t>
    </r>
    <r>
      <rPr>
        <b/>
        <sz val="9"/>
        <rFont val="Arial"/>
        <family val="2"/>
      </rPr>
      <t>10.5f.</t>
    </r>
    <r>
      <rPr>
        <sz val="9"/>
        <rFont val="Arial"/>
        <family val="2"/>
      </rPr>
      <t xml:space="preserve"> Documentation of training and skills verification is on file and includes: Delegatee name(s); Date(s) training and skills verification were completed; The specific nurse delegated task(s) verified
</t>
    </r>
    <r>
      <rPr>
        <b/>
        <sz val="9"/>
        <rFont val="Arial"/>
        <family val="2"/>
      </rPr>
      <t>10.5g.</t>
    </r>
    <r>
      <rPr>
        <sz val="9"/>
        <rFont val="Arial"/>
        <family val="2"/>
      </rPr>
      <t xml:space="preserve"> All delegated tasks have current documentation, and records are updated when there are changes in: Delegated tasks; Delegatee staff; Participant condition or needs
</t>
    </r>
    <r>
      <rPr>
        <b/>
        <sz val="9"/>
        <rFont val="Arial"/>
        <family val="2"/>
      </rPr>
      <t xml:space="preserve">
Transitionally Compliant (JULY 2026-JUNE 2027): </t>
    </r>
    <r>
      <rPr>
        <sz val="9"/>
        <rFont val="Arial"/>
        <family val="2"/>
      </rPr>
      <t xml:space="preserve">The participant's record includes a Nursing Assessment based on the needs identified in the ISP.
The Nursing Assessment was completed within fifteen (15) calendar days of the start date (of the service authorization), or date otherwise specified in the ISP. 
There is a Nurse Delegation Plan for each task identified in the Nursing Assessment and each person performing delegated tasks.
Training and skills verification were performed prior to the start and at least annually thereafter for each delegatee performing nurse delegated tasks.
A copy of the completed Nurse Delegation Plan(s) was sent to the DOH-DDD case manager within fifteen (15) calendar days of completion of the training and skills verification. Required elements to review: (i) The nursing task(s) to be delegated are identified in the Nurse Delegation Plan and align with tasks in the Provider Nursing Assessment. (ii) Nurse Delegation Plan(s) are signed by the delegating RN and each delegatee completing the task(s). (iii) Documentation of training and skills verification must include the delegatee’s name(s), date(s) training and skills verification was completed, and the nurse delegated task(s) to be performed. (iv) Distribution is documented.
</t>
    </r>
    <r>
      <rPr>
        <b/>
        <sz val="9"/>
        <rFont val="Arial"/>
        <family val="2"/>
      </rPr>
      <t xml:space="preserve">
Noncompliant:</t>
    </r>
    <r>
      <rPr>
        <sz val="9"/>
        <rFont val="Arial"/>
        <family val="2"/>
      </rPr>
      <t xml:space="preserve"> Essential nursing documentation is missing. Examples include a lack of RN assessment for participants needing nurse-delegated tasks, unlicensed staff performing tasks without a written Nurse Delegation Plan signed by the RN and delegatee, or delegation done verbally without proper records. Noncompliance also includes missing nursing assessments, undocumented training or skills verification, and incomplete training documents lacking delegatee names, dates, or task details, indicating failure to meet required standards. </t>
    </r>
  </si>
  <si>
    <t xml:space="preserve">Discovery &amp; Career Planning </t>
  </si>
  <si>
    <t>11.1*</t>
  </si>
  <si>
    <r>
      <t xml:space="preserve">Discovery Profiles I, II, III completed in timeframes as required: 
- Profile I completed within the first quarter (months 1–3 after  start of services and uploaded to the Provider Portal (or submitted to case manager prior to FY2027) within 30 calendar days of the end of the quarter ).
- Profile II completed in the second quarter (months 4–6 and uploaded to the Provider Portal (or submitted to case manager prior to FY2027) within 30 calendar days of the end of the quarter).
- Profile III completed in the third quarter (months 7–9 and uploaded to the Provider Portal (or submitted to case manager prior to FY2027) within 30 calendar days of the end of the quarter).
</t>
    </r>
    <r>
      <rPr>
        <b/>
        <sz val="10"/>
        <rFont val="Arial"/>
        <family val="2"/>
      </rPr>
      <t>Data Source(s)</t>
    </r>
    <r>
      <rPr>
        <sz val="10"/>
        <rFont val="Arial"/>
        <family val="2"/>
      </rPr>
      <t xml:space="preserve">
Discovery Profiles uploaded to the Provider Portal (or submitted to case manager prior to FY2027).
(Dates of files may fall outside of review period dependent upon the start of DCP services)</t>
    </r>
  </si>
  <si>
    <r>
      <rPr>
        <b/>
        <sz val="10"/>
        <rFont val="Arial"/>
        <family val="2"/>
      </rPr>
      <t xml:space="preserve">Compliant: </t>
    </r>
    <r>
      <rPr>
        <sz val="10"/>
        <rFont val="Arial"/>
        <family val="2"/>
      </rPr>
      <t xml:space="preserve">
</t>
    </r>
    <r>
      <rPr>
        <b/>
        <sz val="10"/>
        <rFont val="Arial"/>
        <family val="2"/>
      </rPr>
      <t>11.1a</t>
    </r>
    <r>
      <rPr>
        <sz val="10"/>
        <rFont val="Arial"/>
        <family val="2"/>
      </rPr>
      <t xml:space="preserve"> For a participant authorized for Discovery &amp; Career Planning:
o Provider completed Profile I by the end of month 3 (as indicated by date on Profile)
o Provider completed Profile II by the end of month 6 (as indicated by date on Profile)
o Provider completed Profile III by the end of month 9 (as indicated by date on Profile)
</t>
    </r>
    <r>
      <rPr>
        <b/>
        <sz val="10"/>
        <rFont val="Arial"/>
        <family val="2"/>
      </rPr>
      <t>11.1b.</t>
    </r>
    <r>
      <rPr>
        <sz val="10"/>
        <rFont val="Arial"/>
        <family val="2"/>
      </rPr>
      <t xml:space="preserve"> These Profiles correspond to the phased discovery process timing and were uploaded in the Provider Portal for the case manager (or submitted to case manager prior to FY2027) within 30 calendar days of the end of each quarter.
</t>
    </r>
    <r>
      <rPr>
        <b/>
        <sz val="10"/>
        <rFont val="Arial"/>
        <family val="2"/>
      </rPr>
      <t>11.1c.</t>
    </r>
    <r>
      <rPr>
        <sz val="10"/>
        <rFont val="Arial"/>
        <family val="2"/>
      </rPr>
      <t xml:space="preserve"> If DCP service started mid-quarter, profiles may fall just outside the review period but are still sequenced properly.
</t>
    </r>
    <r>
      <rPr>
        <b/>
        <sz val="10"/>
        <rFont val="Arial"/>
        <family val="2"/>
      </rPr>
      <t xml:space="preserve">
Transitionally Compliant (JULY 2026-JUNE 2027 ONLY): </t>
    </r>
    <r>
      <rPr>
        <sz val="10"/>
        <rFont val="Arial"/>
        <family val="2"/>
      </rPr>
      <t>N/A</t>
    </r>
    <r>
      <rPr>
        <b/>
        <sz val="10"/>
        <rFont val="Arial"/>
        <family val="2"/>
      </rPr>
      <t xml:space="preserve">
Non-Compliant: </t>
    </r>
    <r>
      <rPr>
        <sz val="10"/>
        <rFont val="Arial"/>
        <family val="2"/>
      </rPr>
      <t>One or more Discovery profiles were not completed within the required quarter. For example, Profile I wasn’t done until month 5, or Profile III still isn’t done by month 10+. Missing or severely late profiles indicate non-compliance with the DCP process schedule.</t>
    </r>
  </si>
  <si>
    <t>11.2*</t>
  </si>
  <si>
    <r>
      <t xml:space="preserve">Discovery Action Meeting completed in the fourth quarter (months 10–12  and documentation of meeting uploaded to the Provider Portal (or submitted to case manager prior to FY2027) within 30 calendar days of the Discovery Action Meeting).
</t>
    </r>
    <r>
      <rPr>
        <b/>
        <sz val="10"/>
        <rFont val="Arial"/>
        <family val="2"/>
      </rPr>
      <t>Data Source(s)</t>
    </r>
    <r>
      <rPr>
        <sz val="10"/>
        <rFont val="Arial"/>
        <family val="2"/>
      </rPr>
      <t xml:space="preserve">
Document review of evidence submitted by provider, including meeting notes with completion dates and uploaded to the Provider Portal (or submitted to case manager prior to FY2027).
(Dates of files may fall outside of review period dependent upon the start of DCP services.)</t>
    </r>
  </si>
  <si>
    <r>
      <rPr>
        <b/>
        <sz val="10"/>
        <rFont val="Arial"/>
        <family val="2"/>
      </rPr>
      <t xml:space="preserve">Compliant: </t>
    </r>
    <r>
      <rPr>
        <sz val="10"/>
        <rFont val="Arial"/>
        <family val="2"/>
      </rPr>
      <t xml:space="preserve">
</t>
    </r>
    <r>
      <rPr>
        <b/>
        <sz val="10"/>
        <rFont val="Arial"/>
        <family val="2"/>
      </rPr>
      <t>11.2a.</t>
    </r>
    <r>
      <rPr>
        <sz val="10"/>
        <rFont val="Arial"/>
        <family val="2"/>
      </rPr>
      <t xml:space="preserve"> The Discovery Action Meeting was held by the end of month 12 of the DCP service.
</t>
    </r>
    <r>
      <rPr>
        <b/>
        <sz val="10"/>
        <rFont val="Arial"/>
        <family val="2"/>
      </rPr>
      <t>11.2b.</t>
    </r>
    <r>
      <rPr>
        <sz val="10"/>
        <rFont val="Arial"/>
        <family val="2"/>
      </rPr>
      <t xml:space="preserve"> Meeting notes or related evidence with the date confirm the meeting occurred on schedule.
</t>
    </r>
    <r>
      <rPr>
        <b/>
        <sz val="10"/>
        <rFont val="Arial"/>
        <family val="2"/>
      </rPr>
      <t>11.2c.</t>
    </r>
    <r>
      <rPr>
        <sz val="10"/>
        <rFont val="Arial"/>
        <family val="2"/>
      </rPr>
      <t xml:space="preserve"> Participants included: the individual, case manager, family, and others as appropriate.
</t>
    </r>
    <r>
      <rPr>
        <b/>
        <sz val="10"/>
        <rFont val="Arial"/>
        <family val="2"/>
      </rPr>
      <t>11.2d.</t>
    </r>
    <r>
      <rPr>
        <sz val="10"/>
        <rFont val="Arial"/>
        <family val="2"/>
      </rPr>
      <t xml:space="preserve"> If DCP services started off-cycle, the meeting was held approximately 10–12 months after the start date.
</t>
    </r>
    <r>
      <rPr>
        <b/>
        <sz val="10"/>
        <rFont val="Arial"/>
        <family val="2"/>
      </rPr>
      <t>11.2e.</t>
    </r>
    <r>
      <rPr>
        <sz val="10"/>
        <rFont val="Arial"/>
        <family val="2"/>
      </rPr>
      <t xml:space="preserve"> Discovery Action Meeting documentation is uploaded to the Provider Portal (or submitted to case manager prior to FY2027) within 30 calendar days from the Discovery Action Meeting.
</t>
    </r>
    <r>
      <rPr>
        <b/>
        <sz val="10"/>
        <rFont val="Arial"/>
        <family val="2"/>
      </rPr>
      <t xml:space="preserve">
Transitionally Compliant (JULY 2026-JUNE 2027 ONLY): </t>
    </r>
    <r>
      <rPr>
        <sz val="10"/>
        <rFont val="Arial"/>
        <family val="2"/>
      </rPr>
      <t xml:space="preserve">N/A
</t>
    </r>
    <r>
      <rPr>
        <b/>
        <sz val="10"/>
        <rFont val="Arial"/>
        <family val="2"/>
      </rPr>
      <t xml:space="preserve">Non-Compliant: </t>
    </r>
    <r>
      <rPr>
        <sz val="10"/>
        <rFont val="Arial"/>
        <family val="2"/>
      </rPr>
      <t>No Discovery Action Meeting by the end of the service year, or it was held so late that it impeded timely progression (e.g. well into month 15 with no good cause).</t>
    </r>
  </si>
  <si>
    <t>11.3*</t>
  </si>
  <si>
    <r>
      <t xml:space="preserve">Customized Employment Plan to guide job development is completed and uploaded to the Provider Portal (or submitted to case manager prior to FY2027) within 30 calendar days from the Discovery Action Meeting
</t>
    </r>
    <r>
      <rPr>
        <b/>
        <sz val="10"/>
        <rFont val="Arial"/>
        <family val="2"/>
      </rPr>
      <t>Data Source(s)</t>
    </r>
    <r>
      <rPr>
        <sz val="10"/>
        <rFont val="Arial"/>
        <family val="2"/>
      </rPr>
      <t xml:space="preserve">
Customized Employment Plan uploaded to the Provider Portal (or submitted to case manager prior to FY2027).
(Dates of files may fall outside of review period dependent upon the start of DCP services.)</t>
    </r>
  </si>
  <si>
    <r>
      <rPr>
        <b/>
        <sz val="10"/>
        <rFont val="Arial"/>
        <family val="2"/>
      </rPr>
      <t xml:space="preserve">Compliant: </t>
    </r>
    <r>
      <rPr>
        <sz val="10"/>
        <rFont val="Arial"/>
        <family val="2"/>
      </rPr>
      <t xml:space="preserve">
</t>
    </r>
    <r>
      <rPr>
        <b/>
        <sz val="10"/>
        <rFont val="Arial"/>
        <family val="2"/>
      </rPr>
      <t>11.3a.</t>
    </r>
    <r>
      <rPr>
        <sz val="10"/>
        <rFont val="Arial"/>
        <family val="2"/>
      </rPr>
      <t xml:space="preserve"> If the participant proceeded to Customized Employment Planning after Discovery, the provider completed a Customized Employment Plan at the conclusion of Discovery (or as otherwise authorized).
</t>
    </r>
    <r>
      <rPr>
        <b/>
        <sz val="10"/>
        <rFont val="Arial"/>
        <family val="2"/>
      </rPr>
      <t>11.3b.</t>
    </r>
    <r>
      <rPr>
        <sz val="10"/>
        <rFont val="Arial"/>
        <family val="2"/>
      </rPr>
      <t xml:space="preserve"> The customized employment plan was uploaded to the Provider Portal (or submitted to case manager prior to FY2027) within 30 calendar days after the Discovery Action Meeting 
</t>
    </r>
    <r>
      <rPr>
        <b/>
        <sz val="10"/>
        <rFont val="Arial"/>
        <family val="2"/>
      </rPr>
      <t>11.3c.</t>
    </r>
    <r>
      <rPr>
        <sz val="10"/>
        <rFont val="Arial"/>
        <family val="2"/>
      </rPr>
      <t xml:space="preserve"> The customized employment plan contains evidence of the participant’s employment goals and strategies.
</t>
    </r>
    <r>
      <rPr>
        <b/>
        <sz val="10"/>
        <rFont val="Arial"/>
        <family val="2"/>
      </rPr>
      <t xml:space="preserve">Transitionally Compliant (JULY 2026-JUNE 2027 ONLY): </t>
    </r>
    <r>
      <rPr>
        <sz val="10"/>
        <rFont val="Arial"/>
        <family val="2"/>
      </rPr>
      <t xml:space="preserve">N/A
</t>
    </r>
    <r>
      <rPr>
        <b/>
        <sz val="10"/>
        <rFont val="Arial"/>
        <family val="2"/>
      </rPr>
      <t xml:space="preserve">Non-Compliant: </t>
    </r>
    <r>
      <rPr>
        <sz val="10"/>
        <rFont val="Arial"/>
        <family val="2"/>
      </rPr>
      <t>The participant was supposed to have a customized employment plan , but the provider did not produce one or it was extremely delayed without reason.</t>
    </r>
  </si>
  <si>
    <t>11.4*</t>
  </si>
  <si>
    <r>
      <t xml:space="preserve">The Customized Employment Plan aligns with the goals, needs and preferences of the participant.
</t>
    </r>
    <r>
      <rPr>
        <b/>
        <sz val="10"/>
        <rFont val="Arial"/>
        <family val="2"/>
      </rPr>
      <t>Data Source(s)</t>
    </r>
    <r>
      <rPr>
        <sz val="10"/>
        <rFont val="Arial"/>
        <family val="2"/>
      </rPr>
      <t xml:space="preserve">
Review of a Customized Employment Plan and Discovery Profiles uploaded to the Provider Portal (or submitted to case manager prior to FY2027).</t>
    </r>
  </si>
  <si>
    <r>
      <rPr>
        <b/>
        <sz val="10"/>
        <rFont val="Arial"/>
        <family val="2"/>
      </rPr>
      <t xml:space="preserve">Compliant: </t>
    </r>
    <r>
      <rPr>
        <sz val="10"/>
        <rFont val="Arial"/>
        <family val="2"/>
      </rPr>
      <t xml:space="preserve">
</t>
    </r>
    <r>
      <rPr>
        <b/>
        <sz val="10"/>
        <rFont val="Arial"/>
        <family val="2"/>
      </rPr>
      <t>11.4a.</t>
    </r>
    <r>
      <rPr>
        <sz val="10"/>
        <rFont val="Arial"/>
        <family val="2"/>
      </rPr>
      <t xml:space="preserve"> The content of the Customized Employment Plan clearly reflects the participant’s expressed employment goals, skills, needs, and preferences from the Discovery phase.
</t>
    </r>
    <r>
      <rPr>
        <b/>
        <sz val="10"/>
        <rFont val="Arial"/>
        <family val="2"/>
      </rPr>
      <t>11.4b.</t>
    </r>
    <r>
      <rPr>
        <sz val="10"/>
        <rFont val="Arial"/>
        <family val="2"/>
      </rPr>
      <t xml:space="preserve"> The Customized Employment Plan was developed in a person-centered manner, such as matching job search activities to the individual’s interests and conditions for success.
</t>
    </r>
    <r>
      <rPr>
        <b/>
        <sz val="10"/>
        <rFont val="Arial"/>
        <family val="2"/>
      </rPr>
      <t>11.4c.</t>
    </r>
    <r>
      <rPr>
        <sz val="10"/>
        <rFont val="Arial"/>
        <family val="2"/>
      </rPr>
      <t xml:space="preserve"> There are no elements in the Customized Employment Plan that conflict with what was learned in Discovery.
</t>
    </r>
    <r>
      <rPr>
        <b/>
        <sz val="10"/>
        <rFont val="Arial"/>
        <family val="2"/>
      </rPr>
      <t xml:space="preserve">Transitionally Compliant (JULY 2026-JUNE 2027 ONLY): </t>
    </r>
    <r>
      <rPr>
        <sz val="10"/>
        <rFont val="Arial"/>
        <family val="2"/>
      </rPr>
      <t xml:space="preserve">N/A
</t>
    </r>
    <r>
      <rPr>
        <b/>
        <sz val="10"/>
        <rFont val="Arial"/>
        <family val="2"/>
      </rPr>
      <t xml:space="preserve">Non-Compliant: </t>
    </r>
    <r>
      <rPr>
        <sz val="10"/>
        <rFont val="Arial"/>
        <family val="2"/>
      </rPr>
      <t>The customized employment plan seems disconnected from the Discovery findings – e.g. participant wanted an outdoor job working with animals, but the  customized employment plan is targeting only indoor janitorial positions with no explanation. A plan that does not honor the participant’s preferences or needs indicates non-compliance with person-centered planning.</t>
    </r>
  </si>
  <si>
    <t xml:space="preserve">Individual Employment Services </t>
  </si>
  <si>
    <t>12.1*</t>
  </si>
  <si>
    <r>
      <t xml:space="preserve">IES job development is related to the participant’s goals, needs and preferences. 
</t>
    </r>
    <r>
      <rPr>
        <b/>
        <sz val="10"/>
        <rFont val="Arial"/>
        <family val="2"/>
      </rPr>
      <t>Data Source(s)</t>
    </r>
    <r>
      <rPr>
        <sz val="10"/>
        <rFont val="Arial"/>
        <family val="2"/>
      </rPr>
      <t xml:space="preserve">
Review of Customized Employment Plan (if applicable) or IP/ISP as entered in the Provider Portal (or other approved submission methods prior to FY2027).</t>
    </r>
  </si>
  <si>
    <r>
      <rPr>
        <b/>
        <sz val="10"/>
        <rFont val="Arial"/>
        <family val="2"/>
      </rPr>
      <t xml:space="preserve">Compliant: </t>
    </r>
    <r>
      <rPr>
        <sz val="10"/>
        <rFont val="Arial"/>
        <family val="2"/>
      </rPr>
      <t xml:space="preserve">
</t>
    </r>
    <r>
      <rPr>
        <b/>
        <sz val="10"/>
        <rFont val="Arial"/>
        <family val="2"/>
      </rPr>
      <t>12.1a.</t>
    </r>
    <r>
      <rPr>
        <sz val="10"/>
        <rFont val="Arial"/>
        <family val="2"/>
      </rPr>
      <t xml:space="preserve"> Job development activities, such as job searches, employer outreach, and job carving, are directly aligned with the participant’s stated employment goals.
</t>
    </r>
    <r>
      <rPr>
        <b/>
        <sz val="10"/>
        <rFont val="Arial"/>
        <family val="2"/>
      </rPr>
      <t>12.1b.</t>
    </r>
    <r>
      <rPr>
        <sz val="10"/>
        <rFont val="Arial"/>
        <family val="2"/>
      </rPr>
      <t xml:space="preserve"> Activities reflect the participant’s personal interests and abilities as documented in their ISP and Customized Employment Plan (if applicable).
</t>
    </r>
    <r>
      <rPr>
        <b/>
        <sz val="10"/>
        <rFont val="Arial"/>
        <family val="2"/>
      </rPr>
      <t xml:space="preserve">
Transitionally Compliant (JULY 2026-JUNE 2027 ONLY): </t>
    </r>
    <r>
      <rPr>
        <sz val="10"/>
        <rFont val="Arial"/>
        <family val="2"/>
      </rPr>
      <t>N/A</t>
    </r>
    <r>
      <rPr>
        <b/>
        <sz val="10"/>
        <rFont val="Arial"/>
        <family val="2"/>
      </rPr>
      <t xml:space="preserve">
Non-Compliant: </t>
    </r>
    <r>
      <rPr>
        <sz val="10"/>
        <rFont val="Arial"/>
        <family val="2"/>
      </rPr>
      <t>The job development being done appears unrelated to what the participant wants or needs. This misalignment indicates the service is not person-centered or effective.</t>
    </r>
  </si>
  <si>
    <t>12.2*</t>
  </si>
  <si>
    <r>
      <t xml:space="preserve">Job Coaching is provided in a community-integrated setting that aligns with a participant’s goals, needs and preferences.
</t>
    </r>
    <r>
      <rPr>
        <b/>
        <sz val="10"/>
        <rFont val="Arial"/>
        <family val="2"/>
      </rPr>
      <t>Data Source(s)</t>
    </r>
    <r>
      <rPr>
        <sz val="10"/>
        <rFont val="Arial"/>
        <family val="2"/>
      </rPr>
      <t xml:space="preserve">
Review of Customized Employment Plan (if applicable) or IP/ISP as and job details included in the Quarterly Report data entered in the Provider Portal (or other approved submission methods prior to FY2027).</t>
    </r>
  </si>
  <si>
    <r>
      <rPr>
        <b/>
        <sz val="10"/>
        <rFont val="Arial"/>
        <family val="2"/>
      </rPr>
      <t>Compliant:</t>
    </r>
    <r>
      <rPr>
        <sz val="10"/>
        <rFont val="Arial"/>
        <family val="2"/>
      </rPr>
      <t xml:space="preserve"> 
</t>
    </r>
    <r>
      <rPr>
        <b/>
        <sz val="10"/>
        <rFont val="Arial"/>
        <family val="2"/>
      </rPr>
      <t>12.2a.</t>
    </r>
    <r>
      <rPr>
        <sz val="10"/>
        <rFont val="Arial"/>
        <family val="2"/>
      </rPr>
      <t xml:space="preserve"> The participant’s job placement is in a typical community workplace, not a sheltered or segregated setting.
</t>
    </r>
    <r>
      <rPr>
        <b/>
        <sz val="10"/>
        <rFont val="Arial"/>
        <family val="2"/>
      </rPr>
      <t>12.2b.</t>
    </r>
    <r>
      <rPr>
        <sz val="10"/>
        <rFont val="Arial"/>
        <family val="2"/>
      </rPr>
      <t xml:space="preserve"> The position is consistent with what the participant wants to do.
</t>
    </r>
    <r>
      <rPr>
        <b/>
        <sz val="10"/>
        <rFont val="Arial"/>
        <family val="2"/>
      </rPr>
      <t>12.2c.</t>
    </r>
    <r>
      <rPr>
        <sz val="10"/>
        <rFont val="Arial"/>
        <family val="2"/>
      </rPr>
      <t xml:space="preserve"> The job role, environment, and hours align with the participant’s preferences and support needs as documented in their ISP, IP and , job details included in the Quarterly Report, and Customized Employment Plan (if applicable).
</t>
    </r>
    <r>
      <rPr>
        <b/>
        <sz val="10"/>
        <rFont val="Arial"/>
        <family val="2"/>
      </rPr>
      <t>12.2d.</t>
    </r>
    <r>
      <rPr>
        <sz val="10"/>
        <rFont val="Arial"/>
        <family val="2"/>
      </rPr>
      <t xml:space="preserve"> Job coaching is provided on-site in an integrated workplace alongside employees without disabilities.
</t>
    </r>
    <r>
      <rPr>
        <b/>
        <sz val="10"/>
        <rFont val="Arial"/>
        <family val="2"/>
      </rPr>
      <t xml:space="preserve">
Transitionally Compliant (JULY 2026-JUNE 2027 ONLY): </t>
    </r>
    <r>
      <rPr>
        <sz val="10"/>
        <rFont val="Arial"/>
        <family val="2"/>
      </rPr>
      <t>N/A</t>
    </r>
    <r>
      <rPr>
        <b/>
        <sz val="10"/>
        <rFont val="Arial"/>
        <family val="2"/>
      </rPr>
      <t xml:space="preserve">
Non-Compliant: </t>
    </r>
    <r>
      <rPr>
        <sz val="10"/>
        <rFont val="Arial"/>
        <family val="2"/>
      </rPr>
      <t>The participant is working in a setting that is not integrated (e.g. enclave or primarily other waiver participants, contrary to the goal of community employment), or in a job incongruent with their interests (suggesting they took it due to lack of better options, not a person-centered outcome). Job coaching in a non-community setting fails the HCBS competitive integrated employment expectation.</t>
    </r>
  </si>
  <si>
    <t>12.3*</t>
  </si>
  <si>
    <r>
      <t xml:space="preserve">Job Coaching Fade Plan submitted to the Case Manager within the first quarter of IES job coaching (Limited to participants who have started IES job coaching.)
</t>
    </r>
    <r>
      <rPr>
        <b/>
        <sz val="10"/>
        <rFont val="Arial"/>
        <family val="2"/>
      </rPr>
      <t>Data Source(s)</t>
    </r>
    <r>
      <rPr>
        <sz val="10"/>
        <rFont val="Arial"/>
        <family val="2"/>
      </rPr>
      <t xml:space="preserve">
Review Fade Plan and plan is uploaded to the Provider Portal (or other approved submission methods prior to FY2027). (Dates of files may fall outside of review period dependent upon the start of IES job coaching services.) </t>
    </r>
  </si>
  <si>
    <r>
      <rPr>
        <b/>
        <sz val="10"/>
        <rFont val="Arial"/>
        <family val="2"/>
      </rPr>
      <t xml:space="preserve">Compliant: </t>
    </r>
    <r>
      <rPr>
        <sz val="10"/>
        <rFont val="Arial"/>
        <family val="2"/>
      </rPr>
      <t xml:space="preserve">
</t>
    </r>
    <r>
      <rPr>
        <b/>
        <sz val="10"/>
        <rFont val="Arial"/>
        <family val="2"/>
      </rPr>
      <t>12.3a.</t>
    </r>
    <r>
      <rPr>
        <sz val="10"/>
        <rFont val="Arial"/>
        <family val="2"/>
      </rPr>
      <t xml:space="preserve"> Within the first 3 months of providing job coaching at a new job, the provider developed and uploaded a Fade Plan to the Provider Portal (or other approved submission methods prior to FY2027).
</t>
    </r>
    <r>
      <rPr>
        <b/>
        <sz val="10"/>
        <rFont val="Arial"/>
        <family val="2"/>
      </rPr>
      <t>12.3b.</t>
    </r>
    <r>
      <rPr>
        <sz val="10"/>
        <rFont val="Arial"/>
        <family val="2"/>
      </rPr>
      <t xml:space="preserve"> The Fade Plan outlines how and when the job coach will systematically reduce supports as the participant becomes more independent on the job.
</t>
    </r>
    <r>
      <rPr>
        <b/>
        <sz val="10"/>
        <rFont val="Arial"/>
        <family val="2"/>
      </rPr>
      <t>12.3c.</t>
    </r>
    <r>
      <rPr>
        <sz val="10"/>
        <rFont val="Arial"/>
        <family val="2"/>
      </rPr>
      <t xml:space="preserve"> The plan includes criteria for fading, target dates or milestones, and is tailored to the participant’s role.
</t>
    </r>
    <r>
      <rPr>
        <b/>
        <sz val="10"/>
        <rFont val="Arial"/>
        <family val="2"/>
      </rPr>
      <t xml:space="preserve">
Transitionally Compliant (JULY 2026-JUNE 2027 ONLY): </t>
    </r>
    <r>
      <rPr>
        <sz val="10"/>
        <rFont val="Arial"/>
        <family val="2"/>
      </rPr>
      <t>N/A</t>
    </r>
    <r>
      <rPr>
        <b/>
        <sz val="10"/>
        <rFont val="Arial"/>
        <family val="2"/>
      </rPr>
      <t xml:space="preserve">
Non-Compliant: </t>
    </r>
    <r>
      <rPr>
        <sz val="10"/>
        <rFont val="Arial"/>
        <family val="2"/>
      </rPr>
      <t>No fade plan was submitted within the expected timeframe. If job coaching has been ongoing beyond a quarter with no formal plan to fade supports, this is non-compliant with waiver expectations of increasing independence. The absence of a fade plan suggests a lack of strategy for independence.</t>
    </r>
  </si>
  <si>
    <t>12.4*</t>
  </si>
  <si>
    <r>
      <t xml:space="preserve">Provider Quarterly Reports (QRs) document details of participant’s employment including name of employer, hours, wages, job title, a complete list and explanation of job duties, implementation strategies to help the participant learn their job and activities performed to help the participant reach their employment goals.
</t>
    </r>
    <r>
      <rPr>
        <b/>
        <sz val="10"/>
        <rFont val="Arial"/>
        <family val="2"/>
      </rPr>
      <t>Data Source(s)</t>
    </r>
    <r>
      <rPr>
        <sz val="10"/>
        <rFont val="Arial"/>
        <family val="2"/>
      </rPr>
      <t xml:space="preserve">
Review of IP and Quarterly Report data entered in the Provider Portal (or other approved submission methods prior to FY2027).</t>
    </r>
  </si>
  <si>
    <r>
      <rPr>
        <b/>
        <sz val="10"/>
        <rFont val="Arial"/>
        <family val="2"/>
      </rPr>
      <t xml:space="preserve">Compliant: </t>
    </r>
    <r>
      <rPr>
        <sz val="10"/>
        <rFont val="Arial"/>
        <family val="2"/>
      </rPr>
      <t xml:space="preserve">
</t>
    </r>
    <r>
      <rPr>
        <b/>
        <sz val="10"/>
        <rFont val="Arial"/>
        <family val="2"/>
      </rPr>
      <t>12.4a.</t>
    </r>
    <r>
      <rPr>
        <sz val="10"/>
        <rFont val="Arial"/>
        <family val="2"/>
      </rPr>
      <t xml:space="preserve"> Quarterly reports include comprehensive information about the participant’s employment status.
</t>
    </r>
    <r>
      <rPr>
        <b/>
        <sz val="10"/>
        <rFont val="Arial"/>
        <family val="2"/>
      </rPr>
      <t>12.4b.</t>
    </r>
    <r>
      <rPr>
        <sz val="10"/>
        <rFont val="Arial"/>
        <family val="2"/>
      </rPr>
      <t xml:space="preserve"> Details provided:
o Employer’s name
o Job title and duties performed
o Number of hours worked
o Wages earned (if employed)
o Supports and strategies used by the job coach during the quarter
</t>
    </r>
    <r>
      <rPr>
        <b/>
        <sz val="10"/>
        <rFont val="Arial"/>
        <family val="2"/>
      </rPr>
      <t>12.4c.</t>
    </r>
    <r>
      <rPr>
        <sz val="10"/>
        <rFont val="Arial"/>
        <family val="2"/>
      </rPr>
      <t xml:space="preserve"> Reports note any changes in duties, new skills acquired, or challenges encountered.
</t>
    </r>
    <r>
      <rPr>
        <b/>
        <sz val="10"/>
        <rFont val="Arial"/>
        <family val="2"/>
      </rPr>
      <t>12.4d.</t>
    </r>
    <r>
      <rPr>
        <sz val="10"/>
        <rFont val="Arial"/>
        <family val="2"/>
      </rPr>
      <t xml:space="preserve"> Information is linked to the participant’s employment goals, such as levels of independence reached.
</t>
    </r>
    <r>
      <rPr>
        <b/>
        <sz val="10"/>
        <rFont val="Arial"/>
        <family val="2"/>
      </rPr>
      <t>12.4e.</t>
    </r>
    <r>
      <rPr>
        <sz val="10"/>
        <rFont val="Arial"/>
        <family val="2"/>
      </rPr>
      <t xml:space="preserve"> Provides a clear picture of the participant’s work performance and how the job coach is supporting progress.
</t>
    </r>
    <r>
      <rPr>
        <b/>
        <sz val="10"/>
        <rFont val="Arial"/>
        <family val="2"/>
      </rPr>
      <t xml:space="preserve">Transitionally Compliant (JULY 2026-JUNE 2027 ONLY): </t>
    </r>
    <r>
      <rPr>
        <sz val="10"/>
        <rFont val="Arial"/>
        <family val="2"/>
      </rPr>
      <t xml:space="preserve">N/A
</t>
    </r>
    <r>
      <rPr>
        <b/>
        <sz val="10"/>
        <rFont val="Arial"/>
        <family val="2"/>
      </rPr>
      <t xml:space="preserve">Non-Compliant: </t>
    </r>
    <r>
      <rPr>
        <sz val="10"/>
        <rFont val="Arial"/>
        <family val="2"/>
      </rPr>
      <t>The quarterly reports are missing key employment details – for instance, they do not mention the participant’s employer or actual job duties, or they lack data on hours and wages. A report that merely states “providing job coaching, working on skills” without specifying context is insufficient. Given the importance of this information for oversight, any absence of these critical details is non-compliant. Also, failing to submit a quarterly report for IES at all (missing content entirely) is non-compliant.</t>
    </r>
  </si>
  <si>
    <t xml:space="preserve">Personal Assistance/Habilitation (PAB) </t>
  </si>
  <si>
    <t>If the Participant's record includes a formal Behavior Support Plan (BSP):
a. Strategies in the IP align with approaches and methods in the BSP.
b. Strategies in the IP have been updated within 30 days of any revisions to the BSP.
Data Source(s)
ISP, BSP and IP data and file review of information in the Provider Portal (or other approved submission methods prior to FY2027).</t>
  </si>
  <si>
    <r>
      <rPr>
        <b/>
        <sz val="10"/>
        <rFont val="Arial"/>
        <family val="2"/>
      </rPr>
      <t xml:space="preserve">Compliant: </t>
    </r>
    <r>
      <rPr>
        <sz val="10"/>
        <rFont val="Arial"/>
        <family val="2"/>
      </rPr>
      <t xml:space="preserve">
</t>
    </r>
    <r>
      <rPr>
        <b/>
        <sz val="10"/>
        <rFont val="Arial"/>
        <family val="2"/>
      </rPr>
      <t>13.1a.</t>
    </r>
    <r>
      <rPr>
        <sz val="10"/>
        <rFont val="Arial"/>
        <family val="2"/>
      </rPr>
      <t xml:space="preserve"> For any participant with a Behavior Support Plan (BSP) developed, typically by a behavior specialist, the provider’s implementation strategies in the Individualized Plan (IP) are consistent with the BSP.
</t>
    </r>
    <r>
      <rPr>
        <b/>
        <sz val="10"/>
        <rFont val="Arial"/>
        <family val="2"/>
      </rPr>
      <t>13.1b.</t>
    </r>
    <r>
      <rPr>
        <sz val="10"/>
        <rFont val="Arial"/>
        <family val="2"/>
      </rPr>
      <t xml:space="preserve"> The IP does not contradict or omit key behavioral methodologies; staff utilize the same reinforcement or intervention techniques as specified in the BSP.
</t>
    </r>
    <r>
      <rPr>
        <b/>
        <sz val="10"/>
        <rFont val="Arial"/>
        <family val="2"/>
      </rPr>
      <t>13.1c.</t>
    </r>
    <r>
      <rPr>
        <sz val="10"/>
        <rFont val="Arial"/>
        <family val="2"/>
      </rPr>
      <t xml:space="preserve"> If the BSP is revised or updated (for example, when new strategies are added), the provider updates the participant’s IP within 30 days to incorporate those changes.
</t>
    </r>
    <r>
      <rPr>
        <b/>
        <sz val="10"/>
        <rFont val="Arial"/>
        <family val="2"/>
      </rPr>
      <t>13.1d.</t>
    </r>
    <r>
      <rPr>
        <sz val="10"/>
        <rFont val="Arial"/>
        <family val="2"/>
      </rPr>
      <t xml:space="preserve"> All updates are completed promptly, ensuring that the IP is always aligned with the current BSP.
</t>
    </r>
    <r>
      <rPr>
        <b/>
        <sz val="10"/>
        <rFont val="Arial"/>
        <family val="2"/>
      </rPr>
      <t xml:space="preserve">Transitionally Compliant (JULY 2026-JUNE 2027 ONLY): </t>
    </r>
    <r>
      <rPr>
        <sz val="10"/>
        <rFont val="Arial"/>
        <family val="2"/>
      </rPr>
      <t>Strategies in the IP align with methods in the BSP (as appropriate)</t>
    </r>
    <r>
      <rPr>
        <b/>
        <sz val="10"/>
        <rFont val="Arial"/>
        <family val="2"/>
      </rPr>
      <t xml:space="preserve">
Non-Compliant: </t>
    </r>
    <r>
      <rPr>
        <sz val="10"/>
        <rFont val="Arial"/>
        <family val="2"/>
      </rPr>
      <t xml:space="preserve">The IP’s strategies for the participant do not reflect the BSP – e.g. BSP calls for specific de-escalation techniques that are not mentioned or used in the IP supports, or the IP includes behavior interventions that are not recommended (or are discouraged) by the BSP. Or the BSP was updated months ago and the IP was never updated, leading to staff following an outdated plan. </t>
    </r>
  </si>
  <si>
    <t>13.2*</t>
  </si>
  <si>
    <r>
      <t xml:space="preserve">If the Participant's record includes a formal Behavior Support Plan (BSP) based on needs identified in the ISP:
a. Provider staff supporting the individual have been trained in BSP implementation by qualified staff (including observation, behavior interventions, skill acquisition, data collection, documentation, and reporting).
</t>
    </r>
    <r>
      <rPr>
        <b/>
        <sz val="10"/>
        <rFont val="Arial"/>
        <family val="2"/>
      </rPr>
      <t>Data Source(s)</t>
    </r>
    <r>
      <rPr>
        <sz val="10"/>
        <rFont val="Arial"/>
        <family val="2"/>
      </rPr>
      <t xml:space="preserve">
Completed attestation or training log inputted into the Provider Portal  (or other approved submission methods prior to FY2027).</t>
    </r>
  </si>
  <si>
    <r>
      <rPr>
        <b/>
        <sz val="10"/>
        <rFont val="Arial"/>
        <family val="2"/>
      </rPr>
      <t xml:space="preserve">Compliant: </t>
    </r>
    <r>
      <rPr>
        <sz val="10"/>
        <rFont val="Arial"/>
        <family val="2"/>
      </rPr>
      <t xml:space="preserve">
</t>
    </r>
    <r>
      <rPr>
        <b/>
        <sz val="10"/>
        <rFont val="Arial"/>
        <family val="2"/>
      </rPr>
      <t>13.2a.</t>
    </r>
    <r>
      <rPr>
        <sz val="10"/>
        <rFont val="Arial"/>
        <family val="2"/>
      </rPr>
      <t xml:space="preserve"> Attestation or log that shows the following: 
o All direct support workers and caregivers responsible for the participant have received training from the qualified professional (such as a behavior analyst, psychologist, or BSP author) or by a service supervisor who was trained by a qualified professional on how to implement the BSP.
o Training covers:
 Behavior intervention and skill acquisition
 Data collection procedures
 Documentation requirements
 Reporting procedures as specified in the BSP
o Training records or attendance logs verify that staff have completed the required training.
o Staff can demonstrate knowledge of BSP strategies.
</t>
    </r>
    <r>
      <rPr>
        <b/>
        <sz val="10"/>
        <rFont val="Arial"/>
        <family val="2"/>
      </rPr>
      <t xml:space="preserve">
Transitionally Compliant (JULY 2026-JUNE 2027 ONLY): </t>
    </r>
    <r>
      <rPr>
        <sz val="10"/>
        <rFont val="Arial"/>
        <family val="2"/>
      </rPr>
      <t>N/A</t>
    </r>
    <r>
      <rPr>
        <b/>
        <sz val="10"/>
        <rFont val="Arial"/>
        <family val="2"/>
      </rPr>
      <t xml:space="preserve">
Non-Compliant:</t>
    </r>
    <r>
      <rPr>
        <sz val="10"/>
        <rFont val="Arial"/>
        <family val="2"/>
      </rPr>
      <t xml:space="preserve"> Staff have not been properly trained on the BSP. For instance, a new BSP was put in place but the provider did not ensure training by a behavior specialist – staff might be attempting to implement without understanding or using trial-and-error. If staff cannot articulate the BSP procedures or data collection methods, that indicates a failure in training. Any lack of qualified training in behavior support (especially if serious behaviors are involved) is non-compliant.</t>
    </r>
  </si>
  <si>
    <r>
      <rPr>
        <b/>
        <sz val="9"/>
        <rFont val="Arial"/>
        <family val="2"/>
      </rPr>
      <t xml:space="preserve">Compliant:
13.3a </t>
    </r>
    <r>
      <rPr>
        <sz val="9"/>
        <rFont val="Arial"/>
        <family val="2"/>
      </rPr>
      <t xml:space="preserve">When a participant’s ISP indicates any nursing need:
o A completed Nursing Assessment conducted by a qualified RN, on file and signed/dated by the RN.
o A written Nurse Delegation Plan was developed within 30 days of the assessment if the RN Assessment identifies tasks that can be delegated.
</t>
    </r>
    <r>
      <rPr>
        <b/>
        <sz val="9"/>
        <rFont val="Arial"/>
        <family val="2"/>
      </rPr>
      <t>13.3b.</t>
    </r>
    <r>
      <rPr>
        <sz val="9"/>
        <rFont val="Arial"/>
        <family val="2"/>
      </rPr>
      <t xml:space="preserve"> The plan details the specific tasks to be delegated.
</t>
    </r>
    <r>
      <rPr>
        <b/>
        <sz val="9"/>
        <rFont val="Arial"/>
        <family val="2"/>
      </rPr>
      <t>13.3c.</t>
    </r>
    <r>
      <rPr>
        <sz val="9"/>
        <rFont val="Arial"/>
        <family val="2"/>
      </rPr>
      <t xml:space="preserve"> The plan is signed by both the delegating RN and each staff member delegated these tasks, acknowledging their training and competency.
 The delegation plan is also signed by the delegatee staff to confirm acceptance.
</t>
    </r>
    <r>
      <rPr>
        <b/>
        <sz val="9"/>
        <rFont val="Arial"/>
        <family val="2"/>
      </rPr>
      <t>13.3d.</t>
    </r>
    <r>
      <rPr>
        <sz val="9"/>
        <rFont val="Arial"/>
        <family val="2"/>
      </rPr>
      <t xml:space="preserve"> All delegated tasks have current documentation, updated if there are changes in tasks or staff.
</t>
    </r>
    <r>
      <rPr>
        <b/>
        <sz val="9"/>
        <rFont val="Arial"/>
        <family val="2"/>
      </rPr>
      <t>13.3e.</t>
    </r>
    <r>
      <rPr>
        <sz val="9"/>
        <rFont val="Arial"/>
        <family val="2"/>
      </rPr>
      <t xml:space="preserve"> Documentation of training and skills verification is on file and includes: Delegatee name(s); Date(s) training and skills verification were completed; The specific nurse delegated task(s) verified
</t>
    </r>
    <r>
      <rPr>
        <b/>
        <sz val="9"/>
        <rFont val="Arial"/>
        <family val="2"/>
      </rPr>
      <t>13.3f.</t>
    </r>
    <r>
      <rPr>
        <sz val="9"/>
        <rFont val="Arial"/>
        <family val="2"/>
      </rPr>
      <t xml:space="preserve"> All delegated tasks have current documentation, and records are updated when there are changes in: Delegated tasks; Delegatee staff; Participant condition or needs
</t>
    </r>
    <r>
      <rPr>
        <b/>
        <sz val="9"/>
        <rFont val="Arial"/>
        <family val="2"/>
      </rPr>
      <t xml:space="preserve">
Transitionally Compliant (JULY 2026-JUNE 2027): </t>
    </r>
    <r>
      <rPr>
        <sz val="9"/>
        <rFont val="Arial"/>
        <family val="2"/>
      </rPr>
      <t xml:space="preserve">The participant's record includes a Nursing Assessment based on the needs identified in the ISP.
The Nursing Assessment was completed within fifteen (15) calendar days of the start date (of the service authorization), or date otherwise specified in the ISP. 
There is a Nurse Delegation Plan for each task identified in the Nursing Assessment and each person performing delegated tasks.
Training and skills verification were performed prior to the start and at least annually thereafter for each delegatee performing nurse delegated tasks.
A copy of the completed Nurse Delegation Plan(s) was sent to the DOH-DDD case manager within fifteen (15) calendar days of completion of the training and skills verification. Required elements to review: (i) The nursing task(s) to be delegated are identified in the Nurse Delegation Plan and align with tasks in the Provider Nursing Assessment. (ii) Nurse Delegation Plan(s) are signed by the delegating RN and each delegatee completing the task(s). (iii) Documentation of training and skills verification must include the delegatee’s name(s), date(s) training and skills verification was completed, and the nurse delegated task(s) to be performed. (iv) Distribution is documented.
</t>
    </r>
    <r>
      <rPr>
        <b/>
        <sz val="9"/>
        <rFont val="Arial"/>
        <family val="2"/>
      </rPr>
      <t xml:space="preserve">
Noncompliant: </t>
    </r>
    <r>
      <rPr>
        <sz val="9"/>
        <rFont val="Arial"/>
        <family val="2"/>
      </rPr>
      <t xml:space="preserve">Essential nursing documentation is missing. Examples include a lack of RN assessment for participants needing nurse-delegated tasks, unlicensed staff performing tasks without a written Nurse Delegation Plan signed by the RN and delegatee, or delegation done verbally without proper records. Noncompliance also includes missing nursing assessments, undocumented training or skills verification, and incomplete training documents lacking delegatee names, dates, or task details, indicating failure to meet required standards. </t>
    </r>
  </si>
  <si>
    <t>SUMMARY</t>
  </si>
  <si>
    <t xml:space="preserve">Provider Agency In Review: </t>
  </si>
  <si>
    <t>[Agency In Review]</t>
  </si>
  <si>
    <t xml:space="preserve">Monitor Name: </t>
  </si>
  <si>
    <t>[Monitor Name]</t>
  </si>
  <si>
    <t>Compliance Status</t>
  </si>
  <si>
    <t>Scoring Key</t>
  </si>
  <si>
    <t>OVERALL COMPLIANCE</t>
  </si>
  <si>
    <t>Compliant</t>
  </si>
  <si>
    <r>
      <rPr>
        <b/>
        <sz val="10"/>
        <rFont val="Aptos Narrow"/>
        <family val="2"/>
      </rPr>
      <t>≥ 86</t>
    </r>
    <r>
      <rPr>
        <b/>
        <sz val="8.6999999999999993"/>
        <rFont val="Arial"/>
        <family val="2"/>
      </rPr>
      <t>%</t>
    </r>
  </si>
  <si>
    <r>
      <rPr>
        <b/>
        <sz val="10"/>
        <rFont val="Aptos Narrow"/>
        <family val="2"/>
      </rPr>
      <t>≤</t>
    </r>
    <r>
      <rPr>
        <b/>
        <sz val="8.6999999999999993"/>
        <rFont val="Arial"/>
        <family val="2"/>
      </rPr>
      <t xml:space="preserve"> 85%</t>
    </r>
  </si>
  <si>
    <t>N/A</t>
  </si>
  <si>
    <t>BLANK</t>
  </si>
  <si>
    <t>Total Possible</t>
  </si>
  <si>
    <t>USED</t>
  </si>
  <si>
    <t>TOTAL INDICATORS</t>
  </si>
  <si>
    <t>Total Percentages</t>
  </si>
  <si>
    <t>COMPLIANCE STATUS</t>
  </si>
  <si>
    <t>TOTAL PERCENTAGES of INDICATORS</t>
  </si>
  <si>
    <t>NO</t>
  </si>
  <si>
    <t>RESHAB</t>
  </si>
  <si>
    <t>ADH</t>
  </si>
  <si>
    <t>CLS-G</t>
  </si>
  <si>
    <t>CLS-I</t>
  </si>
  <si>
    <t>DCP</t>
  </si>
  <si>
    <t>IES</t>
  </si>
  <si>
    <t>PAB</t>
  </si>
  <si>
    <t>RESPITE</t>
  </si>
  <si>
    <t>T&amp;C BS</t>
  </si>
  <si>
    <t>SCORING SHEET</t>
  </si>
  <si>
    <t>Provider Agency Name:</t>
  </si>
  <si>
    <t>MAJOR REQUIREMENTS</t>
  </si>
  <si>
    <t>Section</t>
  </si>
  <si>
    <t>Name</t>
  </si>
  <si>
    <t>Met</t>
  </si>
  <si>
    <t>Not Met</t>
  </si>
  <si>
    <t>Not Applicable</t>
  </si>
  <si>
    <t>Comments</t>
  </si>
  <si>
    <t>IP</t>
  </si>
  <si>
    <t>Quarterly Reports</t>
  </si>
  <si>
    <t>General Supervision Requirements</t>
  </si>
  <si>
    <t xml:space="preserve">Participant Safeguards - Behavior Supports </t>
  </si>
  <si>
    <t>Participant Experience Survey</t>
  </si>
  <si>
    <t>SUBTOTAL</t>
  </si>
  <si>
    <r>
      <rPr>
        <b/>
        <sz val="10"/>
        <color rgb="FFFF0000"/>
        <rFont val="Arial"/>
        <family val="2"/>
      </rPr>
      <t>Compliant:</t>
    </r>
    <r>
      <rPr>
        <sz val="10"/>
        <color rgb="FFFF0000"/>
        <rFont val="Arial"/>
        <family val="2"/>
      </rPr>
      <t xml:space="preserve">
</t>
    </r>
    <r>
      <rPr>
        <b/>
        <sz val="10"/>
        <color rgb="FFFF0000"/>
        <rFont val="Arial"/>
        <family val="2"/>
      </rPr>
      <t>2.7a.</t>
    </r>
    <r>
      <rPr>
        <sz val="10"/>
        <color rgb="FFFF0000"/>
        <rFont val="Arial"/>
        <family val="2"/>
      </rPr>
      <t xml:space="preserve"> The provider submits at least 86 percent of required quarterly reports within 30 days of the end of the reporting period at the organizational level. 
</t>
    </r>
    <r>
      <rPr>
        <b/>
        <sz val="10"/>
        <color rgb="FFFF0000"/>
        <rFont val="Arial"/>
        <family val="2"/>
      </rPr>
      <t>2.7b.</t>
    </r>
    <r>
      <rPr>
        <sz val="10"/>
        <color rgb="FFFF0000"/>
        <rFont val="Arial"/>
        <family val="2"/>
      </rPr>
      <t xml:space="preserve"> Timeliness reflects effective internal tracking, supervision, and accountability processes. 
</t>
    </r>
    <r>
      <rPr>
        <b/>
        <sz val="10"/>
        <color rgb="FFFF0000"/>
        <rFont val="Arial"/>
        <family val="2"/>
      </rPr>
      <t>2.7c.</t>
    </r>
    <r>
      <rPr>
        <sz val="10"/>
        <color rgb="FFFF0000"/>
        <rFont val="Arial"/>
        <family val="2"/>
      </rPr>
      <t xml:space="preserve"> Any late submissions are limited, isolated, and do not interfere with the state’s ability to monitor service delivery, participant progress, or provider performance.
</t>
    </r>
    <r>
      <rPr>
        <b/>
        <sz val="10"/>
        <color rgb="FFFF0000"/>
        <rFont val="Arial"/>
        <family val="2"/>
      </rPr>
      <t>Transitionally Compliant (JULY 2026-JUNE 2027 ONLY):</t>
    </r>
    <r>
      <rPr>
        <sz val="10"/>
        <color rgb="FFFF0000"/>
        <rFont val="Arial"/>
        <family val="2"/>
      </rPr>
      <t xml:space="preserve"> N/A
</t>
    </r>
    <r>
      <rPr>
        <b/>
        <sz val="10"/>
        <color rgb="FFFF0000"/>
        <rFont val="Arial"/>
        <family val="2"/>
      </rPr>
      <t>Non-Compliant:</t>
    </r>
    <r>
      <rPr>
        <sz val="10"/>
        <color rgb="FFFF0000"/>
        <rFont val="Arial"/>
        <family val="2"/>
      </rPr>
      <t xml:space="preserve"> The provider submits fewer than 86 percent of required quarterly reports within the required 30‑day timeframe, demonstrating systemic and persistent failures in organizational reporting processes.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</si>
</sst>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0.0"/>
    <numFmt numFmtId="165" formatCode="_(* #,##0_);_(* \(#,##0\);_(* &quot;-&quot;??_);_(@_)"/>
  </numFmts>
  <fonts count="42" x14ac:knownFonts="1">
    <font>
      <sz val="10"/>
      <name val="Arial"/>
    </font>
    <font>
      <sz val="11"/>
      <color theme="1"/>
      <name val="Calibri"/>
      <family val="2"/>
      <scheme val="minor"/>
    </font>
    <font>
      <b/>
      <sz val="10"/>
      <name val="Arial"/>
      <family val="2"/>
    </font>
    <font>
      <sz val="10"/>
      <name val="Arial"/>
      <family val="2"/>
    </font>
    <font>
      <b/>
      <sz val="11"/>
      <name val="Arial"/>
      <family val="2"/>
    </font>
    <font>
      <b/>
      <sz val="14"/>
      <color theme="1"/>
      <name val="Arial"/>
      <family val="2"/>
    </font>
    <font>
      <b/>
      <sz val="12"/>
      <color theme="1"/>
      <name val="Arial"/>
      <family val="2"/>
    </font>
    <font>
      <sz val="10"/>
      <color theme="1"/>
      <name val="Arial"/>
      <family val="2"/>
    </font>
    <font>
      <b/>
      <sz val="12"/>
      <name val="Arial"/>
      <family val="2"/>
    </font>
    <font>
      <b/>
      <sz val="10"/>
      <color theme="0" tint="-4.9989318521683403E-2"/>
      <name val="Arial"/>
      <family val="2"/>
    </font>
    <font>
      <b/>
      <i/>
      <sz val="10"/>
      <color theme="1"/>
      <name val="Arial"/>
      <family val="2"/>
    </font>
    <font>
      <b/>
      <sz val="10"/>
      <color theme="0"/>
      <name val="Arial"/>
      <family val="2"/>
    </font>
    <font>
      <sz val="10"/>
      <color theme="0"/>
      <name val="Arial"/>
      <family val="2"/>
    </font>
    <font>
      <b/>
      <sz val="14"/>
      <color theme="0"/>
      <name val="Arial"/>
      <family val="2"/>
    </font>
    <font>
      <i/>
      <sz val="12"/>
      <name val="Arial"/>
      <family val="2"/>
    </font>
    <font>
      <i/>
      <sz val="10"/>
      <name val="Arial"/>
      <family val="2"/>
    </font>
    <font>
      <sz val="8"/>
      <name val="Arial"/>
      <family val="2"/>
    </font>
    <font>
      <b/>
      <sz val="10"/>
      <name val="Aptos Narrow"/>
      <family val="2"/>
    </font>
    <font>
      <b/>
      <sz val="8.6999999999999993"/>
      <name val="Arial"/>
      <family val="2"/>
    </font>
    <font>
      <sz val="10"/>
      <name val="Arial"/>
      <family val="2"/>
    </font>
    <font>
      <b/>
      <sz val="10"/>
      <color rgb="FF000000"/>
      <name val="Arial"/>
      <family val="2"/>
    </font>
    <font>
      <sz val="10"/>
      <color rgb="FF000000"/>
      <name val="Arial"/>
      <family val="2"/>
    </font>
    <font>
      <b/>
      <i/>
      <sz val="10"/>
      <name val="Arial"/>
      <family val="2"/>
    </font>
    <font>
      <b/>
      <sz val="16"/>
      <color rgb="FF002060"/>
      <name val="Arial"/>
      <family val="2"/>
    </font>
    <font>
      <b/>
      <sz val="10"/>
      <color rgb="FFFF0000"/>
      <name val="Arial"/>
      <family val="2"/>
    </font>
    <font>
      <sz val="10"/>
      <color rgb="FFFF0000"/>
      <name val="Arial"/>
      <family val="2"/>
    </font>
    <font>
      <sz val="9"/>
      <name val="Arial"/>
      <family val="2"/>
    </font>
    <font>
      <b/>
      <sz val="9"/>
      <name val="Arial"/>
      <family val="2"/>
    </font>
    <font>
      <b/>
      <sz val="14"/>
      <color rgb="FF002060"/>
      <name val="Arial"/>
      <family val="2"/>
    </font>
    <font>
      <b/>
      <sz val="8"/>
      <name val="Arial"/>
      <family val="2"/>
    </font>
    <font>
      <b/>
      <u/>
      <sz val="8"/>
      <name val="Arial"/>
      <family val="2"/>
    </font>
    <font>
      <b/>
      <u/>
      <sz val="8"/>
      <color rgb="FF0070C0"/>
      <name val="Arial"/>
      <family val="2"/>
    </font>
    <font>
      <b/>
      <sz val="8"/>
      <color rgb="FFFF0000"/>
      <name val="Arial"/>
      <family val="2"/>
    </font>
    <font>
      <sz val="8"/>
      <color rgb="FFFF0000"/>
      <name val="Arial"/>
      <family val="2"/>
    </font>
    <font>
      <i/>
      <sz val="10"/>
      <color theme="0"/>
      <name val="Arial"/>
      <family val="2"/>
    </font>
    <font>
      <sz val="10"/>
      <name val="Arial"/>
      <family val="2"/>
    </font>
    <font>
      <b/>
      <sz val="10"/>
      <color theme="7" tint="0.79998168889431442"/>
      <name val="Arial"/>
      <family val="2"/>
    </font>
    <font>
      <b/>
      <sz val="11"/>
      <color theme="0"/>
      <name val="Arial"/>
      <family val="2"/>
    </font>
    <font>
      <b/>
      <sz val="12"/>
      <color theme="0" tint="-4.9989318521683403E-2"/>
      <name val="Arial"/>
      <family val="2"/>
    </font>
    <font>
      <b/>
      <i/>
      <sz val="10"/>
      <color theme="0" tint="-4.9989318521683403E-2"/>
      <name val="Arial"/>
      <family val="2"/>
    </font>
    <font>
      <b/>
      <sz val="8"/>
      <color rgb="FF0070C0"/>
      <name val="Arial"/>
      <family val="2"/>
    </font>
    <font>
      <b/>
      <sz val="8"/>
      <color rgb="FF00823B"/>
      <name val="Arial"/>
      <family val="2"/>
    </font>
  </fonts>
  <fills count="15">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bgColor indexed="64"/>
      </patternFill>
    </fill>
    <fill>
      <patternFill patternType="solid">
        <fgColor rgb="FF00206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7030A0"/>
        <bgColor indexed="64"/>
      </patternFill>
    </fill>
    <fill>
      <patternFill patternType="solid">
        <fgColor theme="7" tint="0.79998168889431442"/>
        <bgColor indexed="64"/>
      </patternFill>
    </fill>
    <fill>
      <patternFill patternType="solid">
        <fgColor theme="1" tint="0.34998626667073579"/>
        <bgColor indexed="64"/>
      </patternFill>
    </fill>
  </fills>
  <borders count="38">
    <border>
      <left/>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5">
    <xf numFmtId="0" fontId="0" fillId="0" borderId="0"/>
    <xf numFmtId="9" fontId="3" fillId="0" borderId="0" applyFont="0" applyFill="0" applyBorder="0" applyAlignment="0" applyProtection="0"/>
    <xf numFmtId="0" fontId="3" fillId="0" borderId="0"/>
    <xf numFmtId="9" fontId="19" fillId="0" borderId="0" applyFont="0" applyFill="0" applyBorder="0" applyAlignment="0" applyProtection="0"/>
    <xf numFmtId="43" fontId="35" fillId="0" borderId="0" applyFont="0" applyFill="0" applyBorder="0" applyAlignment="0" applyProtection="0"/>
  </cellStyleXfs>
  <cellXfs count="194">
    <xf numFmtId="0" fontId="0" fillId="0" borderId="0" xfId="0"/>
    <xf numFmtId="0" fontId="2" fillId="0" borderId="0" xfId="0" applyFont="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left"/>
    </xf>
    <xf numFmtId="0" fontId="2" fillId="0" borderId="6" xfId="0" applyFont="1" applyBorder="1" applyAlignment="1">
      <alignment horizontal="center"/>
    </xf>
    <xf numFmtId="0" fontId="2" fillId="0" borderId="5" xfId="0" applyFont="1" applyBorder="1" applyAlignment="1">
      <alignment horizontal="left" wrapText="1"/>
    </xf>
    <xf numFmtId="0" fontId="5" fillId="0" borderId="4" xfId="0" applyFont="1" applyBorder="1" applyAlignment="1">
      <alignment horizontal="right" vertical="center" wrapText="1"/>
    </xf>
    <xf numFmtId="0" fontId="6" fillId="0" borderId="4" xfId="0" applyFont="1" applyBorder="1" applyAlignment="1">
      <alignment horizontal="right" wrapText="1"/>
    </xf>
    <xf numFmtId="0" fontId="7" fillId="0" borderId="4" xfId="0" applyFont="1" applyBorder="1"/>
    <xf numFmtId="0" fontId="7" fillId="0" borderId="4" xfId="0" applyFont="1" applyBorder="1" applyAlignment="1">
      <alignment vertical="top"/>
    </xf>
    <xf numFmtId="0" fontId="2" fillId="0" borderId="5" xfId="0" applyFont="1" applyBorder="1" applyAlignment="1">
      <alignment horizontal="center" wrapText="1"/>
    </xf>
    <xf numFmtId="0" fontId="8" fillId="7" borderId="0" xfId="0" applyFont="1" applyFill="1"/>
    <xf numFmtId="0" fontId="2" fillId="6" borderId="10" xfId="0" applyFont="1" applyFill="1" applyBorder="1" applyAlignment="1">
      <alignment horizontal="center" vertical="top" wrapText="1"/>
    </xf>
    <xf numFmtId="0" fontId="0" fillId="6" borderId="10" xfId="0" applyFill="1" applyBorder="1" applyAlignment="1">
      <alignment horizontal="center" vertical="top" wrapText="1"/>
    </xf>
    <xf numFmtId="164" fontId="2" fillId="5" borderId="11" xfId="0" applyNumberFormat="1" applyFont="1" applyFill="1" applyBorder="1" applyAlignment="1">
      <alignment horizontal="left" vertical="center"/>
    </xf>
    <xf numFmtId="0" fontId="3" fillId="5" borderId="9" xfId="0" applyFont="1" applyFill="1" applyBorder="1" applyAlignment="1">
      <alignment vertical="center"/>
    </xf>
    <xf numFmtId="0" fontId="0" fillId="5" borderId="9" xfId="0" applyFill="1" applyBorder="1" applyAlignment="1">
      <alignment vertical="center"/>
    </xf>
    <xf numFmtId="0" fontId="0" fillId="5" borderId="12" xfId="0" applyFill="1" applyBorder="1" applyAlignment="1">
      <alignment vertical="center"/>
    </xf>
    <xf numFmtId="0" fontId="2" fillId="6" borderId="0" xfId="0" applyFont="1" applyFill="1" applyAlignment="1">
      <alignment horizontal="left" vertical="top"/>
    </xf>
    <xf numFmtId="0" fontId="2" fillId="6" borderId="14" xfId="0" applyFont="1" applyFill="1" applyBorder="1" applyAlignment="1">
      <alignment horizontal="left" vertical="top"/>
    </xf>
    <xf numFmtId="0" fontId="9" fillId="6" borderId="0" xfId="0" applyFont="1" applyFill="1" applyAlignment="1">
      <alignment horizontal="left" vertical="top"/>
    </xf>
    <xf numFmtId="0" fontId="9" fillId="6" borderId="10" xfId="0" applyFont="1" applyFill="1" applyBorder="1" applyAlignment="1">
      <alignment horizontal="left" vertical="top"/>
    </xf>
    <xf numFmtId="0" fontId="0" fillId="6" borderId="1" xfId="0" applyFill="1" applyBorder="1" applyAlignment="1">
      <alignment horizontal="center"/>
    </xf>
    <xf numFmtId="0" fontId="2" fillId="6" borderId="7" xfId="0" applyFont="1" applyFill="1" applyBorder="1" applyAlignment="1">
      <alignment horizontal="left"/>
    </xf>
    <xf numFmtId="0" fontId="8" fillId="7" borderId="0" xfId="0" applyFont="1" applyFill="1" applyAlignment="1">
      <alignment horizontal="center" wrapText="1"/>
    </xf>
    <xf numFmtId="0" fontId="0" fillId="6" borderId="2" xfId="0" applyFill="1" applyBorder="1" applyAlignment="1">
      <alignment horizontal="center"/>
    </xf>
    <xf numFmtId="164" fontId="0" fillId="5" borderId="17" xfId="0" applyNumberFormat="1" applyFill="1" applyBorder="1" applyAlignment="1">
      <alignment horizontal="left" vertical="center"/>
    </xf>
    <xf numFmtId="0" fontId="0" fillId="5" borderId="13" xfId="0" applyFill="1" applyBorder="1" applyAlignment="1">
      <alignment vertical="center"/>
    </xf>
    <xf numFmtId="0" fontId="0" fillId="8" borderId="0" xfId="0" applyFill="1"/>
    <xf numFmtId="0" fontId="0" fillId="5" borderId="13" xfId="0" applyFill="1" applyBorder="1" applyAlignment="1">
      <alignment horizontal="center" vertical="center"/>
    </xf>
    <xf numFmtId="0" fontId="0" fillId="9" borderId="0" xfId="0" applyFill="1"/>
    <xf numFmtId="0" fontId="13" fillId="9" borderId="0" xfId="0" applyFont="1" applyFill="1" applyAlignment="1">
      <alignment horizontal="left" vertical="center"/>
    </xf>
    <xf numFmtId="0" fontId="12" fillId="9" borderId="0" xfId="0" applyFont="1" applyFill="1" applyAlignment="1">
      <alignment horizontal="left" vertical="center" indent="1"/>
    </xf>
    <xf numFmtId="0" fontId="14" fillId="7" borderId="0" xfId="0" applyFont="1" applyFill="1"/>
    <xf numFmtId="0" fontId="3" fillId="0" borderId="0" xfId="0" applyFont="1"/>
    <xf numFmtId="0" fontId="13" fillId="0" borderId="0" xfId="0" applyFont="1" applyAlignment="1">
      <alignment horizontal="left" vertical="center"/>
    </xf>
    <xf numFmtId="0" fontId="12" fillId="0" borderId="0" xfId="0" applyFont="1" applyAlignment="1">
      <alignment horizontal="left" vertical="center" indent="1"/>
    </xf>
    <xf numFmtId="0" fontId="0" fillId="6" borderId="22" xfId="0" applyFill="1" applyBorder="1"/>
    <xf numFmtId="0" fontId="0" fillId="6" borderId="0" xfId="0" applyFill="1"/>
    <xf numFmtId="0" fontId="0" fillId="6" borderId="23" xfId="0" applyFill="1" applyBorder="1"/>
    <xf numFmtId="0" fontId="2" fillId="10" borderId="24" xfId="0" applyFont="1" applyFill="1" applyBorder="1" applyAlignment="1">
      <alignment horizontal="center"/>
    </xf>
    <xf numFmtId="0" fontId="2" fillId="11" borderId="25" xfId="0" applyFont="1" applyFill="1" applyBorder="1" applyAlignment="1">
      <alignment horizontal="center"/>
    </xf>
    <xf numFmtId="0" fontId="2" fillId="10" borderId="28" xfId="0" applyFont="1" applyFill="1" applyBorder="1" applyAlignment="1">
      <alignment horizontal="center"/>
    </xf>
    <xf numFmtId="0" fontId="0" fillId="6" borderId="26" xfId="0" applyFill="1" applyBorder="1"/>
    <xf numFmtId="0" fontId="0" fillId="6" borderId="14" xfId="0" applyFill="1" applyBorder="1"/>
    <xf numFmtId="0" fontId="0" fillId="6" borderId="27" xfId="0" applyFill="1" applyBorder="1"/>
    <xf numFmtId="0" fontId="2" fillId="11" borderId="29" xfId="0" applyFont="1" applyFill="1" applyBorder="1" applyAlignment="1">
      <alignment horizontal="center" wrapText="1"/>
    </xf>
    <xf numFmtId="0" fontId="0" fillId="6" borderId="5" xfId="0" applyFill="1" applyBorder="1" applyAlignment="1">
      <alignment horizontal="center"/>
    </xf>
    <xf numFmtId="0" fontId="0" fillId="6" borderId="4" xfId="0" applyFill="1" applyBorder="1" applyAlignment="1">
      <alignment horizontal="center"/>
    </xf>
    <xf numFmtId="10" fontId="3" fillId="5" borderId="13" xfId="3" applyNumberFormat="1" applyFont="1" applyFill="1" applyBorder="1"/>
    <xf numFmtId="0" fontId="2" fillId="5" borderId="24" xfId="0" applyFont="1" applyFill="1" applyBorder="1" applyAlignment="1">
      <alignment wrapText="1"/>
    </xf>
    <xf numFmtId="10" fontId="0" fillId="6" borderId="0" xfId="3" applyNumberFormat="1" applyFont="1" applyFill="1" applyBorder="1"/>
    <xf numFmtId="0" fontId="22" fillId="9" borderId="0" xfId="0" applyFont="1" applyFill="1"/>
    <xf numFmtId="0" fontId="22" fillId="0" borderId="0" xfId="0" applyFont="1"/>
    <xf numFmtId="0" fontId="22" fillId="6" borderId="0" xfId="0" applyFont="1" applyFill="1"/>
    <xf numFmtId="10" fontId="0" fillId="6" borderId="14" xfId="3" applyNumberFormat="1" applyFont="1" applyFill="1" applyBorder="1"/>
    <xf numFmtId="10" fontId="3" fillId="5" borderId="10" xfId="3" applyNumberFormat="1" applyFont="1" applyFill="1" applyBorder="1" applyAlignment="1">
      <alignment vertical="center"/>
    </xf>
    <xf numFmtId="0" fontId="0" fillId="5" borderId="10" xfId="0" applyFill="1" applyBorder="1" applyAlignment="1">
      <alignment vertical="center"/>
    </xf>
    <xf numFmtId="10" fontId="0" fillId="5" borderId="10" xfId="3" applyNumberFormat="1" applyFont="1" applyFill="1" applyBorder="1" applyAlignment="1">
      <alignment vertical="center"/>
    </xf>
    <xf numFmtId="0" fontId="2" fillId="2" borderId="17" xfId="0" applyFont="1" applyFill="1" applyBorder="1" applyAlignment="1">
      <alignment vertical="center"/>
    </xf>
    <xf numFmtId="0" fontId="2" fillId="2" borderId="26" xfId="0" applyFont="1" applyFill="1" applyBorder="1" applyAlignment="1">
      <alignment horizontal="center" wrapText="1"/>
    </xf>
    <xf numFmtId="0" fontId="23" fillId="0" borderId="0" xfId="0" applyFont="1"/>
    <xf numFmtId="0" fontId="4" fillId="0" borderId="0" xfId="0" applyFont="1"/>
    <xf numFmtId="0" fontId="28" fillId="0" borderId="0" xfId="0" applyFont="1"/>
    <xf numFmtId="0" fontId="34" fillId="9" borderId="0" xfId="0" applyFont="1" applyFill="1" applyAlignment="1">
      <alignment horizontal="left" vertical="center"/>
    </xf>
    <xf numFmtId="0" fontId="34" fillId="9" borderId="0" xfId="0" applyFont="1" applyFill="1" applyAlignment="1">
      <alignment horizontal="left" vertical="center" indent="1"/>
    </xf>
    <xf numFmtId="0" fontId="0" fillId="5" borderId="18" xfId="0" applyFill="1" applyBorder="1" applyAlignment="1">
      <alignment horizontal="center" vertical="center"/>
    </xf>
    <xf numFmtId="0" fontId="2" fillId="13" borderId="0" xfId="0" applyFont="1" applyFill="1" applyAlignment="1">
      <alignment horizontal="left" vertical="top"/>
    </xf>
    <xf numFmtId="0" fontId="9" fillId="13" borderId="0" xfId="0" applyFont="1" applyFill="1" applyAlignment="1">
      <alignment horizontal="left" vertical="top"/>
    </xf>
    <xf numFmtId="0" fontId="9" fillId="13" borderId="10" xfId="0" applyFont="1" applyFill="1" applyBorder="1" applyAlignment="1">
      <alignment horizontal="left" vertical="top"/>
    </xf>
    <xf numFmtId="0" fontId="36" fillId="13" borderId="0" xfId="0" applyFont="1" applyFill="1" applyAlignment="1">
      <alignment horizontal="left" vertical="top"/>
    </xf>
    <xf numFmtId="0" fontId="36" fillId="13" borderId="10" xfId="0" applyFont="1" applyFill="1" applyBorder="1" applyAlignment="1">
      <alignment horizontal="left" vertical="top"/>
    </xf>
    <xf numFmtId="0" fontId="24" fillId="13" borderId="14" xfId="0" applyFont="1" applyFill="1" applyBorder="1" applyAlignment="1">
      <alignment horizontal="left" vertical="top"/>
    </xf>
    <xf numFmtId="0" fontId="2" fillId="13" borderId="14" xfId="0" applyFont="1" applyFill="1" applyBorder="1" applyAlignment="1">
      <alignment horizontal="left" vertical="top"/>
    </xf>
    <xf numFmtId="0" fontId="8" fillId="0" borderId="0" xfId="0" applyFont="1" applyAlignment="1">
      <alignment vertical="center" textRotation="90"/>
    </xf>
    <xf numFmtId="0" fontId="10" fillId="13" borderId="10" xfId="0" applyFont="1" applyFill="1" applyBorder="1" applyAlignment="1">
      <alignment horizontal="center" vertical="center" textRotation="90"/>
    </xf>
    <xf numFmtId="0" fontId="2" fillId="13" borderId="10" xfId="0" applyFont="1" applyFill="1" applyBorder="1" applyAlignment="1">
      <alignment horizontal="center" vertical="top" wrapText="1"/>
    </xf>
    <xf numFmtId="0" fontId="0" fillId="13" borderId="10" xfId="0" applyFill="1" applyBorder="1" applyAlignment="1">
      <alignment horizontal="center" vertical="top" wrapText="1"/>
    </xf>
    <xf numFmtId="0" fontId="0" fillId="3" borderId="5" xfId="0" applyFill="1" applyBorder="1" applyAlignment="1">
      <alignment wrapText="1"/>
    </xf>
    <xf numFmtId="0" fontId="0" fillId="3" borderId="4" xfId="0" applyFill="1" applyBorder="1" applyAlignment="1">
      <alignment wrapText="1"/>
    </xf>
    <xf numFmtId="0" fontId="3" fillId="3" borderId="4" xfId="0" applyFont="1" applyFill="1" applyBorder="1" applyAlignment="1">
      <alignment wrapText="1"/>
    </xf>
    <xf numFmtId="0" fontId="1" fillId="4" borderId="5" xfId="0" applyFont="1" applyFill="1" applyBorder="1" applyAlignment="1">
      <alignment horizontal="left" vertical="center"/>
    </xf>
    <xf numFmtId="0" fontId="37" fillId="14" borderId="5" xfId="0" applyFont="1" applyFill="1" applyBorder="1" applyAlignment="1">
      <alignment horizontal="center" vertical="center" wrapText="1"/>
    </xf>
    <xf numFmtId="0" fontId="37" fillId="14" borderId="4" xfId="0" applyFont="1" applyFill="1" applyBorder="1" applyAlignment="1">
      <alignment horizontal="center" vertical="center"/>
    </xf>
    <xf numFmtId="0" fontId="3" fillId="3" borderId="5" xfId="0" applyFont="1" applyFill="1" applyBorder="1" applyAlignment="1">
      <alignment wrapText="1"/>
    </xf>
    <xf numFmtId="0" fontId="0" fillId="9" borderId="0" xfId="0" applyFill="1" applyAlignment="1">
      <alignment vertical="top"/>
    </xf>
    <xf numFmtId="0" fontId="8" fillId="7" borderId="0" xfId="0" applyFont="1" applyFill="1" applyAlignment="1">
      <alignment vertical="top"/>
    </xf>
    <xf numFmtId="0" fontId="0" fillId="5" borderId="9" xfId="0" applyFill="1" applyBorder="1" applyAlignment="1">
      <alignment vertical="top"/>
    </xf>
    <xf numFmtId="0" fontId="3" fillId="4" borderId="5" xfId="0" applyFont="1" applyFill="1" applyBorder="1" applyAlignment="1">
      <alignment vertical="top" wrapText="1"/>
    </xf>
    <xf numFmtId="0" fontId="3" fillId="4" borderId="4" xfId="0" applyFont="1" applyFill="1" applyBorder="1" applyAlignment="1">
      <alignment vertical="top" wrapText="1"/>
    </xf>
    <xf numFmtId="0" fontId="0" fillId="4" borderId="4" xfId="0" applyFill="1" applyBorder="1" applyAlignment="1">
      <alignment vertical="top" wrapText="1"/>
    </xf>
    <xf numFmtId="0" fontId="0" fillId="0" borderId="0" xfId="0" applyAlignment="1">
      <alignment vertical="top"/>
    </xf>
    <xf numFmtId="164" fontId="2" fillId="5" borderId="21" xfId="0" applyNumberFormat="1" applyFont="1" applyFill="1" applyBorder="1" applyAlignment="1">
      <alignment horizontal="left" vertical="center"/>
    </xf>
    <xf numFmtId="0" fontId="10" fillId="6" borderId="10" xfId="0" applyFont="1" applyFill="1" applyBorder="1" applyAlignment="1">
      <alignment horizontal="center" vertical="center" textRotation="90"/>
    </xf>
    <xf numFmtId="0" fontId="0" fillId="9" borderId="0" xfId="0" applyFill="1" applyAlignment="1">
      <alignment textRotation="90"/>
    </xf>
    <xf numFmtId="0" fontId="0" fillId="0" borderId="0" xfId="0" applyAlignment="1">
      <alignment textRotation="90"/>
    </xf>
    <xf numFmtId="0" fontId="36" fillId="6" borderId="10" xfId="0" applyFont="1" applyFill="1" applyBorder="1" applyAlignment="1">
      <alignment horizontal="center" vertical="top" wrapText="1"/>
    </xf>
    <xf numFmtId="0" fontId="36" fillId="13" borderId="10" xfId="0" applyFont="1" applyFill="1" applyBorder="1" applyAlignment="1">
      <alignment horizontal="center" vertical="top" wrapText="1"/>
    </xf>
    <xf numFmtId="0" fontId="39" fillId="13" borderId="10" xfId="0" applyFont="1" applyFill="1" applyBorder="1" applyAlignment="1">
      <alignment horizontal="center" vertical="center" textRotation="90"/>
    </xf>
    <xf numFmtId="0" fontId="3" fillId="8" borderId="22" xfId="0" applyFont="1" applyFill="1" applyBorder="1"/>
    <xf numFmtId="0" fontId="0" fillId="6" borderId="29" xfId="0" applyFill="1" applyBorder="1" applyAlignment="1">
      <alignment horizontal="center"/>
    </xf>
    <xf numFmtId="0" fontId="0" fillId="8" borderId="22" xfId="0" applyFill="1" applyBorder="1"/>
    <xf numFmtId="0" fontId="0" fillId="6" borderId="31" xfId="0" applyFill="1" applyBorder="1" applyAlignment="1">
      <alignment horizontal="center"/>
    </xf>
    <xf numFmtId="0" fontId="11" fillId="9" borderId="17" xfId="0" applyFont="1" applyFill="1" applyBorder="1"/>
    <xf numFmtId="0" fontId="11" fillId="9" borderId="13" xfId="0" applyFont="1" applyFill="1" applyBorder="1"/>
    <xf numFmtId="0" fontId="11" fillId="9" borderId="18" xfId="0" applyFont="1" applyFill="1" applyBorder="1"/>
    <xf numFmtId="10" fontId="2" fillId="2" borderId="13" xfId="0" applyNumberFormat="1" applyFont="1" applyFill="1" applyBorder="1" applyAlignment="1">
      <alignment vertical="center"/>
    </xf>
    <xf numFmtId="10" fontId="2" fillId="2" borderId="13" xfId="0" applyNumberFormat="1" applyFont="1" applyFill="1" applyBorder="1" applyAlignment="1">
      <alignment horizontal="left" vertical="center"/>
    </xf>
    <xf numFmtId="164" fontId="2" fillId="7" borderId="18" xfId="0" applyNumberFormat="1" applyFont="1" applyFill="1" applyBorder="1" applyAlignment="1">
      <alignment horizontal="center" vertical="center" wrapText="1"/>
    </xf>
    <xf numFmtId="0" fontId="2" fillId="10" borderId="26" xfId="0" applyFont="1" applyFill="1" applyBorder="1" applyAlignment="1">
      <alignment horizontal="center" vertical="center"/>
    </xf>
    <xf numFmtId="0" fontId="2" fillId="10" borderId="14" xfId="0" applyFont="1" applyFill="1" applyBorder="1" applyAlignment="1">
      <alignment horizontal="center" vertical="center" wrapText="1"/>
    </xf>
    <xf numFmtId="0" fontId="2" fillId="10" borderId="27" xfId="0" applyFont="1" applyFill="1" applyBorder="1" applyAlignment="1">
      <alignment horizontal="center" vertical="center" wrapText="1"/>
    </xf>
    <xf numFmtId="0" fontId="2" fillId="11" borderId="27" xfId="0" applyFont="1" applyFill="1" applyBorder="1" applyAlignment="1">
      <alignment horizontal="center" vertical="center" wrapText="1"/>
    </xf>
    <xf numFmtId="0" fontId="0" fillId="2" borderId="35" xfId="0" applyFill="1" applyBorder="1"/>
    <xf numFmtId="0" fontId="0" fillId="6" borderId="36" xfId="0" applyFill="1" applyBorder="1"/>
    <xf numFmtId="0" fontId="0" fillId="6" borderId="37" xfId="0" applyFill="1" applyBorder="1"/>
    <xf numFmtId="0" fontId="2" fillId="5" borderId="35" xfId="0" applyFont="1" applyFill="1" applyBorder="1" applyAlignment="1">
      <alignment wrapText="1"/>
    </xf>
    <xf numFmtId="0" fontId="0" fillId="2" borderId="13" xfId="0" applyFill="1" applyBorder="1" applyAlignment="1">
      <alignment horizontal="center"/>
    </xf>
    <xf numFmtId="0" fontId="0" fillId="2" borderId="18" xfId="0" applyFill="1" applyBorder="1" applyAlignment="1">
      <alignment horizontal="center"/>
    </xf>
    <xf numFmtId="0" fontId="0" fillId="6" borderId="14" xfId="0" applyFill="1" applyBorder="1" applyAlignment="1">
      <alignment horizontal="center"/>
    </xf>
    <xf numFmtId="0" fontId="0" fillId="6" borderId="27" xfId="0" applyFill="1" applyBorder="1" applyAlignment="1">
      <alignment horizontal="center"/>
    </xf>
    <xf numFmtId="0" fontId="0" fillId="6" borderId="0" xfId="0" applyFill="1" applyAlignment="1">
      <alignment horizontal="center"/>
    </xf>
    <xf numFmtId="0" fontId="0" fillId="6" borderId="23" xfId="0" applyFill="1" applyBorder="1" applyAlignment="1">
      <alignment horizontal="center"/>
    </xf>
    <xf numFmtId="165" fontId="3" fillId="5" borderId="13" xfId="4" applyNumberFormat="1" applyFont="1" applyFill="1" applyBorder="1"/>
    <xf numFmtId="0" fontId="15" fillId="6" borderId="35" xfId="0" applyFont="1" applyFill="1" applyBorder="1"/>
    <xf numFmtId="0" fontId="0" fillId="6" borderId="13" xfId="0" applyFill="1" applyBorder="1" applyAlignment="1">
      <alignment horizontal="center"/>
    </xf>
    <xf numFmtId="0" fontId="15" fillId="6" borderId="13" xfId="0" applyFont="1" applyFill="1" applyBorder="1" applyAlignment="1">
      <alignment horizontal="center"/>
    </xf>
    <xf numFmtId="0" fontId="15" fillId="6" borderId="18" xfId="0" applyFont="1" applyFill="1" applyBorder="1" applyAlignment="1">
      <alignment horizontal="center"/>
    </xf>
    <xf numFmtId="0" fontId="0" fillId="0" borderId="35" xfId="0" applyBorder="1"/>
    <xf numFmtId="0" fontId="3" fillId="2" borderId="35" xfId="0" applyFont="1" applyFill="1" applyBorder="1"/>
    <xf numFmtId="0" fontId="26" fillId="0" borderId="0" xfId="0" applyFont="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vertical="center" wrapText="1"/>
    </xf>
    <xf numFmtId="0" fontId="8" fillId="0" borderId="0" xfId="0" applyFont="1" applyAlignment="1">
      <alignment horizontal="center" vertical="center" textRotation="90"/>
    </xf>
    <xf numFmtId="0" fontId="38" fillId="12" borderId="0" xfId="0" applyFont="1" applyFill="1" applyAlignment="1">
      <alignment horizontal="center" vertical="center" textRotation="90"/>
    </xf>
    <xf numFmtId="0" fontId="25" fillId="13" borderId="15" xfId="0" applyFont="1" applyFill="1" applyBorder="1" applyAlignment="1">
      <alignment horizontal="left" vertical="top" wrapText="1"/>
    </xf>
    <xf numFmtId="0" fontId="25" fillId="13" borderId="16" xfId="0" applyFont="1" applyFill="1" applyBorder="1" applyAlignment="1">
      <alignment horizontal="left" vertical="top" wrapText="1"/>
    </xf>
    <xf numFmtId="0" fontId="25" fillId="13" borderId="0" xfId="0" applyFont="1" applyFill="1" applyAlignment="1">
      <alignment horizontal="left" vertical="top" wrapText="1"/>
    </xf>
    <xf numFmtId="0" fontId="25" fillId="13" borderId="10" xfId="0" applyFont="1" applyFill="1" applyBorder="1" applyAlignment="1">
      <alignment horizontal="left" vertical="top" wrapText="1"/>
    </xf>
    <xf numFmtId="0" fontId="3" fillId="13" borderId="15" xfId="0" applyFont="1" applyFill="1" applyBorder="1" applyAlignment="1">
      <alignment horizontal="left" vertical="top" wrapText="1"/>
    </xf>
    <xf numFmtId="0" fontId="3" fillId="13" borderId="16" xfId="0" applyFont="1" applyFill="1" applyBorder="1" applyAlignment="1">
      <alignment horizontal="left" vertical="top" wrapText="1"/>
    </xf>
    <xf numFmtId="0" fontId="3" fillId="13" borderId="0" xfId="0" applyFont="1" applyFill="1" applyAlignment="1">
      <alignment horizontal="left" vertical="top" wrapText="1"/>
    </xf>
    <xf numFmtId="0" fontId="3" fillId="13" borderId="10" xfId="0" applyFont="1" applyFill="1" applyBorder="1" applyAlignment="1">
      <alignment horizontal="left" vertical="top" wrapText="1"/>
    </xf>
    <xf numFmtId="0" fontId="3" fillId="6" borderId="15" xfId="0" applyFont="1" applyFill="1" applyBorder="1" applyAlignment="1">
      <alignment horizontal="left" vertical="top" wrapText="1"/>
    </xf>
    <xf numFmtId="0" fontId="3" fillId="6" borderId="16" xfId="0" applyFont="1" applyFill="1" applyBorder="1" applyAlignment="1">
      <alignment horizontal="left" vertical="top" wrapText="1"/>
    </xf>
    <xf numFmtId="0" fontId="3" fillId="6" borderId="0" xfId="0" applyFont="1" applyFill="1" applyAlignment="1">
      <alignment horizontal="left" vertical="top" wrapText="1"/>
    </xf>
    <xf numFmtId="0" fontId="3" fillId="6" borderId="10" xfId="0" applyFont="1" applyFill="1" applyBorder="1" applyAlignment="1">
      <alignment horizontal="left" vertical="top" wrapText="1"/>
    </xf>
    <xf numFmtId="0" fontId="0" fillId="13" borderId="16" xfId="0" applyFill="1" applyBorder="1" applyAlignment="1">
      <alignment horizontal="left" vertical="top" wrapText="1"/>
    </xf>
    <xf numFmtId="0" fontId="3" fillId="13" borderId="19" xfId="0" applyFont="1" applyFill="1" applyBorder="1" applyAlignment="1">
      <alignment horizontal="left" vertical="top" wrapText="1"/>
    </xf>
    <xf numFmtId="0" fontId="0" fillId="13" borderId="21" xfId="0" applyFill="1" applyBorder="1" applyAlignment="1">
      <alignment horizontal="left" vertical="top" wrapText="1"/>
    </xf>
    <xf numFmtId="0" fontId="3" fillId="13" borderId="3"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14" xfId="0" applyFont="1" applyFill="1" applyBorder="1" applyAlignment="1">
      <alignment horizontal="left" vertical="top" wrapText="1"/>
    </xf>
    <xf numFmtId="0" fontId="20" fillId="13" borderId="0" xfId="0" applyFont="1" applyFill="1" applyAlignment="1">
      <alignment horizontal="left" vertical="top" wrapText="1"/>
    </xf>
    <xf numFmtId="0" fontId="3" fillId="13" borderId="14" xfId="0" applyFont="1" applyFill="1" applyBorder="1" applyAlignment="1">
      <alignment horizontal="left" vertical="top" wrapText="1"/>
    </xf>
    <xf numFmtId="0" fontId="25" fillId="13" borderId="14" xfId="0" applyFont="1" applyFill="1" applyBorder="1" applyAlignment="1">
      <alignment horizontal="left" vertical="top" wrapText="1"/>
    </xf>
    <xf numFmtId="0" fontId="26" fillId="6" borderId="14" xfId="0" applyFont="1" applyFill="1" applyBorder="1" applyAlignment="1">
      <alignment horizontal="left" vertical="top" wrapText="1"/>
    </xf>
    <xf numFmtId="0" fontId="26" fillId="6" borderId="0" xfId="0" applyFont="1" applyFill="1" applyAlignment="1">
      <alignment horizontal="left" vertical="top" wrapText="1"/>
    </xf>
    <xf numFmtId="0" fontId="26" fillId="6" borderId="10" xfId="0" applyFont="1" applyFill="1" applyBorder="1" applyAlignment="1">
      <alignment horizontal="left" vertical="top" wrapText="1"/>
    </xf>
    <xf numFmtId="0" fontId="26" fillId="6" borderId="19" xfId="0" applyFont="1" applyFill="1" applyBorder="1" applyAlignment="1">
      <alignment horizontal="left" vertical="top" wrapText="1"/>
    </xf>
    <xf numFmtId="0" fontId="26" fillId="6" borderId="20" xfId="0" applyFont="1" applyFill="1" applyBorder="1" applyAlignment="1">
      <alignment horizontal="left" vertical="top" wrapText="1"/>
    </xf>
    <xf numFmtId="0" fontId="26" fillId="6" borderId="21" xfId="0" applyFont="1" applyFill="1" applyBorder="1" applyAlignment="1">
      <alignment horizontal="left" vertical="top" wrapText="1"/>
    </xf>
    <xf numFmtId="0" fontId="0" fillId="0" borderId="33" xfId="0" applyBorder="1" applyAlignment="1">
      <alignment horizontal="center"/>
    </xf>
    <xf numFmtId="0" fontId="0" fillId="0" borderId="34" xfId="0" applyBorder="1" applyAlignment="1">
      <alignment horizontal="center"/>
    </xf>
    <xf numFmtId="0" fontId="2" fillId="2" borderId="14" xfId="0" applyFont="1" applyFill="1" applyBorder="1" applyAlignment="1">
      <alignment horizontal="center"/>
    </xf>
    <xf numFmtId="0" fontId="2" fillId="2" borderId="27" xfId="0" applyFont="1" applyFill="1" applyBorder="1" applyAlignment="1">
      <alignment horizontal="center"/>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0" fillId="0" borderId="32" xfId="0" applyBorder="1" applyAlignment="1">
      <alignment horizontal="center"/>
    </xf>
    <xf numFmtId="0" fontId="0" fillId="0" borderId="30" xfId="0" applyBorder="1" applyAlignment="1">
      <alignment horizontal="center"/>
    </xf>
    <xf numFmtId="0" fontId="0" fillId="0" borderId="1" xfId="0" applyBorder="1" applyAlignment="1">
      <alignment horizontal="center"/>
    </xf>
    <xf numFmtId="0" fontId="0" fillId="0" borderId="31" xfId="0" applyBorder="1" applyAlignment="1">
      <alignment horizontal="center"/>
    </xf>
    <xf numFmtId="0" fontId="11" fillId="9" borderId="13" xfId="0" applyFont="1" applyFill="1" applyBorder="1" applyAlignment="1">
      <alignment horizontal="center"/>
    </xf>
    <xf numFmtId="0" fontId="11" fillId="9" borderId="18" xfId="0" applyFont="1" applyFill="1" applyBorder="1" applyAlignment="1">
      <alignment horizontal="center"/>
    </xf>
    <xf numFmtId="0" fontId="7" fillId="4" borderId="13" xfId="0" applyFont="1" applyFill="1" applyBorder="1" applyAlignment="1">
      <alignment horizontal="left" indent="1"/>
    </xf>
    <xf numFmtId="0" fontId="7" fillId="4" borderId="18" xfId="0" applyFont="1" applyFill="1" applyBorder="1" applyAlignment="1">
      <alignment horizontal="left" indent="1"/>
    </xf>
    <xf numFmtId="0" fontId="2" fillId="2" borderId="13" xfId="0" applyFont="1" applyFill="1" applyBorder="1" applyAlignment="1">
      <alignment horizontal="center" vertical="center"/>
    </xf>
    <xf numFmtId="0" fontId="2" fillId="2" borderId="18" xfId="0" applyFont="1" applyFill="1" applyBorder="1" applyAlignment="1">
      <alignment horizontal="center" vertical="center"/>
    </xf>
    <xf numFmtId="0" fontId="11" fillId="9" borderId="26" xfId="0" applyFont="1" applyFill="1" applyBorder="1" applyAlignment="1">
      <alignment horizontal="center"/>
    </xf>
    <xf numFmtId="0" fontId="11" fillId="9" borderId="27" xfId="0" applyFont="1" applyFill="1" applyBorder="1" applyAlignment="1">
      <alignment horizontal="center"/>
    </xf>
    <xf numFmtId="0" fontId="11" fillId="9" borderId="17" xfId="0" applyFont="1" applyFill="1" applyBorder="1" applyAlignment="1">
      <alignment horizontal="left"/>
    </xf>
    <xf numFmtId="0" fontId="11" fillId="9" borderId="13" xfId="0" applyFont="1" applyFill="1" applyBorder="1" applyAlignment="1">
      <alignment horizontal="left"/>
    </xf>
    <xf numFmtId="0" fontId="11" fillId="9" borderId="18" xfId="0" applyFont="1" applyFill="1" applyBorder="1" applyAlignment="1">
      <alignment horizontal="left"/>
    </xf>
    <xf numFmtId="0" fontId="2" fillId="3" borderId="7" xfId="0" applyFont="1" applyFill="1" applyBorder="1" applyAlignment="1">
      <alignment horizontal="center"/>
    </xf>
    <xf numFmtId="0" fontId="2" fillId="3" borderId="1" xfId="0" applyFont="1" applyFill="1" applyBorder="1" applyAlignment="1">
      <alignment horizontal="center"/>
    </xf>
    <xf numFmtId="0" fontId="2" fillId="3" borderId="8" xfId="0" applyFont="1" applyFill="1" applyBorder="1" applyAlignment="1">
      <alignment horizontal="center"/>
    </xf>
    <xf numFmtId="0" fontId="2" fillId="2" borderId="7" xfId="0" applyFont="1" applyFill="1" applyBorder="1" applyAlignment="1">
      <alignment horizontal="center"/>
    </xf>
    <xf numFmtId="0" fontId="2" fillId="2" borderId="1" xfId="0" applyFont="1" applyFill="1" applyBorder="1" applyAlignment="1">
      <alignment horizontal="center"/>
    </xf>
    <xf numFmtId="0" fontId="2" fillId="2" borderId="8" xfId="0" applyFont="1" applyFill="1" applyBorder="1" applyAlignment="1">
      <alignment horizontal="center"/>
    </xf>
    <xf numFmtId="0" fontId="4" fillId="0" borderId="7" xfId="0" applyFont="1" applyBorder="1" applyAlignment="1">
      <alignment horizontal="left"/>
    </xf>
    <xf numFmtId="0" fontId="4" fillId="0" borderId="1" xfId="0" applyFont="1" applyBorder="1" applyAlignment="1">
      <alignment horizontal="left"/>
    </xf>
    <xf numFmtId="0" fontId="4" fillId="0" borderId="8" xfId="0" applyFont="1" applyBorder="1" applyAlignment="1">
      <alignment horizontal="left"/>
    </xf>
  </cellXfs>
  <cellStyles count="5">
    <cellStyle name="Comma" xfId="4" builtinId="3"/>
    <cellStyle name="Normal" xfId="0" builtinId="0"/>
    <cellStyle name="Normal 2" xfId="2" xr:uid="{F0CDD1BB-BC2F-4BA3-B2BD-67AB095425DE}"/>
    <cellStyle name="Percent" xfId="3" builtinId="5"/>
    <cellStyle name="Percent 2" xfId="1" xr:uid="{76A2CC5A-6A84-4A98-91F7-1FC9D2C44737}"/>
  </cellStyles>
  <dxfs count="24">
    <dxf>
      <fill>
        <patternFill>
          <bgColor rgb="FF92D050"/>
        </patternFill>
      </fill>
    </dxf>
    <dxf>
      <font>
        <color auto="1"/>
      </font>
    </dxf>
    <dxf>
      <font>
        <color auto="1"/>
      </font>
      <fill>
        <patternFill>
          <bgColor theme="5" tint="0.59996337778862885"/>
        </patternFill>
      </fill>
    </dxf>
    <dxf>
      <font>
        <b/>
        <i val="0"/>
        <color rgb="FF7030A0"/>
      </font>
      <fill>
        <patternFill>
          <bgColor theme="7" tint="0.79998168889431442"/>
        </patternFill>
      </fill>
    </dxf>
    <dxf>
      <font>
        <b/>
        <i val="0"/>
        <color rgb="FF7030A0"/>
      </font>
      <fill>
        <patternFill>
          <bgColor theme="7" tint="0.79998168889431442"/>
        </patternFill>
      </fill>
    </dxf>
    <dxf>
      <font>
        <b/>
        <i val="0"/>
        <color rgb="FF7030A0"/>
      </font>
      <fill>
        <patternFill>
          <bgColor theme="7" tint="0.79998168889431442"/>
        </patternFill>
      </fill>
    </dxf>
    <dxf>
      <font>
        <b/>
        <i val="0"/>
        <color rgb="FF7030A0"/>
      </font>
      <fill>
        <patternFill>
          <bgColor theme="7" tint="0.79998168889431442"/>
        </patternFill>
      </fill>
    </dxf>
    <dxf>
      <font>
        <b/>
        <i val="0"/>
        <color rgb="FF7030A0"/>
      </font>
      <fill>
        <patternFill>
          <bgColor theme="7" tint="0.79998168889431442"/>
        </patternFill>
      </fill>
    </dxf>
    <dxf>
      <font>
        <b/>
        <i val="0"/>
        <color rgb="FF7030A0"/>
      </font>
      <fill>
        <patternFill>
          <bgColor theme="7" tint="0.79998168889431442"/>
        </patternFill>
      </fill>
    </dxf>
    <dxf>
      <font>
        <b/>
        <i val="0"/>
        <color rgb="FF7030A0"/>
      </font>
      <fill>
        <patternFill>
          <bgColor theme="7" tint="0.79998168889431442"/>
        </patternFill>
      </fill>
    </dxf>
    <dxf>
      <font>
        <b/>
        <i val="0"/>
        <color rgb="FF7030A0"/>
      </font>
      <fill>
        <patternFill>
          <bgColor theme="7" tint="0.79998168889431442"/>
        </patternFill>
      </fill>
    </dxf>
    <dxf>
      <font>
        <b/>
        <i val="0"/>
        <color rgb="FF7030A0"/>
      </font>
      <fill>
        <patternFill>
          <bgColor theme="7" tint="0.79998168889431442"/>
        </patternFill>
      </fill>
    </dxf>
    <dxf>
      <font>
        <b/>
        <i val="0"/>
        <color rgb="FF7030A0"/>
      </font>
      <fill>
        <patternFill>
          <bgColor theme="7" tint="0.79998168889431442"/>
        </patternFill>
      </fill>
    </dxf>
    <dxf>
      <font>
        <b/>
        <i val="0"/>
        <color rgb="FF7030A0"/>
      </font>
      <fill>
        <patternFill>
          <bgColor theme="7" tint="0.79998168889431442"/>
        </patternFill>
      </fill>
    </dxf>
    <dxf>
      <font>
        <color auto="1"/>
      </font>
      <fill>
        <patternFill>
          <bgColor theme="6"/>
        </patternFill>
      </fill>
    </dxf>
    <dxf>
      <font>
        <color rgb="FF7030A0"/>
      </font>
      <fill>
        <patternFill>
          <bgColor theme="7" tint="0.79998168889431442"/>
        </patternFill>
      </fill>
    </dxf>
    <dxf>
      <font>
        <color rgb="FF7030A0"/>
      </font>
      <fill>
        <patternFill>
          <bgColor theme="7" tint="0.79998168889431442"/>
        </patternFill>
      </fill>
    </dxf>
    <dxf>
      <font>
        <color rgb="FF7030A0"/>
      </font>
      <fill>
        <patternFill>
          <fgColor auto="1"/>
          <bgColor theme="7" tint="0.79998168889431442"/>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s>
  <tableStyles count="1" defaultTableStyle="TableStyleMedium2" defaultPivotStyle="PivotStyleLight16">
    <tableStyle name="Invisible" pivot="0" table="0" count="0" xr9:uid="{986E1252-9C69-4D29-885A-60232669E048}"/>
  </tableStyles>
  <colors>
    <mruColors>
      <color rgb="FFDBEEF4"/>
      <color rgb="FF00823B"/>
      <color rgb="FFFFFFCC"/>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CDFAE-A48A-40F9-985B-FE8B2CA9E194}">
  <sheetPr>
    <tabColor theme="3"/>
  </sheetPr>
  <dimension ref="A1:FH12"/>
  <sheetViews>
    <sheetView showGridLines="0" zoomScale="90" zoomScaleNormal="90" workbookViewId="0">
      <selection activeCell="B5" sqref="B5:K5"/>
    </sheetView>
  </sheetViews>
  <sheetFormatPr defaultRowHeight="12.5" x14ac:dyDescent="0.25"/>
  <cols>
    <col min="1" max="1" width="2.453125" customWidth="1"/>
    <col min="2" max="2" width="18.7265625" customWidth="1"/>
    <col min="3" max="3" width="56" customWidth="1"/>
    <col min="4" max="5" width="9.7265625" customWidth="1"/>
    <col min="6" max="6" width="10.7265625" customWidth="1"/>
    <col min="8" max="9" width="14.26953125" customWidth="1"/>
  </cols>
  <sheetData>
    <row r="1" spans="1:164" ht="18" x14ac:dyDescent="0.25">
      <c r="A1" s="32"/>
      <c r="B1" s="33" t="s">
        <v>0</v>
      </c>
      <c r="C1" s="34" t="str">
        <f ca="1">TEXT(TODAY(),"mmmm d, yyyy") &amp; " - " &amp;
IF(HOUR(NOW())&lt;12,"Good Morning",
   IF(HOUR(NOW())&lt;18,"Good Afternoon","Good Evening"))</f>
        <v>July 28, 2026 - Good Afternoon</v>
      </c>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row>
    <row r="2" spans="1:164" ht="13" x14ac:dyDescent="0.25">
      <c r="A2" s="32"/>
      <c r="B2" s="66"/>
      <c r="C2" s="66" t="str">
        <f>SUMMARY!E4</f>
        <v>[Agency In Review]</v>
      </c>
      <c r="D2" s="32"/>
      <c r="E2" s="67" t="str">
        <f>SUMMARY!E5</f>
        <v>[Monitor Name]</v>
      </c>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row>
    <row r="3" spans="1:164" s="36" customFormat="1" ht="8.65" customHeight="1" x14ac:dyDescent="0.25">
      <c r="B3" s="37"/>
      <c r="D3" s="38"/>
    </row>
    <row r="4" spans="1:164" ht="18" x14ac:dyDescent="0.4">
      <c r="B4" s="65" t="s">
        <v>1</v>
      </c>
    </row>
    <row r="5" spans="1:164" ht="16.149999999999999" customHeight="1" x14ac:dyDescent="0.25">
      <c r="B5" s="132" t="s">
        <v>2</v>
      </c>
      <c r="C5" s="132"/>
      <c r="D5" s="132"/>
      <c r="E5" s="132"/>
      <c r="F5" s="132"/>
      <c r="G5" s="132"/>
      <c r="H5" s="132"/>
      <c r="I5" s="132"/>
      <c r="J5" s="132"/>
      <c r="K5" s="132"/>
    </row>
    <row r="6" spans="1:164" ht="4.1500000000000004" customHeight="1" x14ac:dyDescent="0.25"/>
    <row r="7" spans="1:164" ht="18" x14ac:dyDescent="0.4">
      <c r="B7" s="65" t="s">
        <v>3</v>
      </c>
    </row>
    <row r="8" spans="1:164" ht="14" x14ac:dyDescent="0.3">
      <c r="B8" s="64" t="s">
        <v>4</v>
      </c>
    </row>
    <row r="9" spans="1:164" ht="364.15" customHeight="1" x14ac:dyDescent="0.25">
      <c r="B9" s="133" t="s">
        <v>5</v>
      </c>
      <c r="C9" s="133"/>
      <c r="D9" s="133"/>
      <c r="E9" s="133"/>
      <c r="F9" s="133"/>
      <c r="G9" s="133"/>
      <c r="H9" s="133"/>
      <c r="I9" s="133"/>
      <c r="J9" s="133"/>
      <c r="K9" s="133"/>
    </row>
    <row r="10" spans="1:164" ht="194.15" customHeight="1" x14ac:dyDescent="0.25">
      <c r="B10" s="133" t="s">
        <v>6</v>
      </c>
      <c r="C10" s="133"/>
      <c r="D10" s="133"/>
      <c r="E10" s="133"/>
      <c r="F10" s="133"/>
      <c r="G10" s="133"/>
      <c r="H10" s="133"/>
      <c r="I10" s="133"/>
      <c r="J10" s="133"/>
      <c r="K10" s="133"/>
    </row>
    <row r="11" spans="1:164" ht="20" x14ac:dyDescent="0.4">
      <c r="B11" s="63" t="s">
        <v>7</v>
      </c>
    </row>
    <row r="12" spans="1:164" ht="290.5" customHeight="1" x14ac:dyDescent="0.25">
      <c r="B12" s="134" t="s">
        <v>8</v>
      </c>
      <c r="C12" s="134"/>
      <c r="D12" s="134"/>
      <c r="E12" s="134"/>
      <c r="F12" s="134"/>
      <c r="G12" s="134"/>
      <c r="H12" s="134"/>
      <c r="I12" s="134"/>
      <c r="J12" s="134"/>
      <c r="K12" s="134"/>
    </row>
  </sheetData>
  <mergeCells count="4">
    <mergeCell ref="B5:K5"/>
    <mergeCell ref="B9:K9"/>
    <mergeCell ref="B10:K10"/>
    <mergeCell ref="B12:K12"/>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9ABAB-B64F-437F-B835-9339580B1C9E}">
  <sheetPr>
    <tabColor rgb="FF00B050"/>
    <outlinePr summaryBelow="0" summaryRight="0"/>
  </sheetPr>
  <dimension ref="A1:FF126"/>
  <sheetViews>
    <sheetView showGridLines="0" zoomScale="80" zoomScaleNormal="80" workbookViewId="0">
      <selection activeCell="L63" sqref="L63"/>
    </sheetView>
  </sheetViews>
  <sheetFormatPr defaultRowHeight="12.5" outlineLevelRow="1" x14ac:dyDescent="0.25"/>
  <cols>
    <col min="1" max="1" width="3.453125" customWidth="1"/>
    <col min="2" max="2" width="4.54296875" bestFit="1" customWidth="1"/>
    <col min="3" max="7" width="17.81640625" customWidth="1"/>
    <col min="8" max="10" width="18" customWidth="1"/>
  </cols>
  <sheetData>
    <row r="1" spans="1:162" s="32" customFormat="1" ht="25.9" customHeight="1" x14ac:dyDescent="0.25">
      <c r="B1" s="33" t="s">
        <v>191</v>
      </c>
      <c r="D1" s="34" t="str">
        <f ca="1">TEXT(TODAY(),"mmmm d, yyyy") &amp; " - " &amp;
IF(HOUR(NOW())&lt;12,"Good Morning",
   IF(HOUR(NOW())&lt;18,"Good Afternoon","Good Evening"))</f>
        <v>July 28, 2026 - Good Afternoon</v>
      </c>
    </row>
    <row r="2" spans="1:162" ht="13" x14ac:dyDescent="0.25">
      <c r="A2" s="32"/>
      <c r="B2" s="66"/>
      <c r="C2" s="32"/>
      <c r="D2" s="67"/>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row>
    <row r="3" spans="1:162" ht="13" thickBot="1" x14ac:dyDescent="0.3"/>
    <row r="4" spans="1:162" ht="13.5" thickBot="1" x14ac:dyDescent="0.35">
      <c r="B4" s="182" t="s">
        <v>192</v>
      </c>
      <c r="C4" s="183"/>
      <c r="D4" s="184"/>
      <c r="E4" s="176" t="s">
        <v>193</v>
      </c>
      <c r="F4" s="176"/>
      <c r="G4" s="177"/>
    </row>
    <row r="5" spans="1:162" ht="13.5" thickBot="1" x14ac:dyDescent="0.35">
      <c r="B5" s="182" t="s">
        <v>194</v>
      </c>
      <c r="C5" s="183"/>
      <c r="D5" s="184"/>
      <c r="E5" s="176" t="s">
        <v>195</v>
      </c>
      <c r="F5" s="176"/>
      <c r="G5" s="177"/>
    </row>
    <row r="6" spans="1:162" ht="13" thickBot="1" x14ac:dyDescent="0.3"/>
    <row r="7" spans="1:162" ht="13.5" thickBot="1" x14ac:dyDescent="0.35">
      <c r="B7" s="105" t="s">
        <v>196</v>
      </c>
      <c r="C7" s="106"/>
      <c r="D7" s="106"/>
      <c r="E7" s="106"/>
      <c r="F7" s="106"/>
      <c r="G7" s="107"/>
      <c r="I7" s="180" t="s">
        <v>197</v>
      </c>
      <c r="J7" s="181"/>
    </row>
    <row r="8" spans="1:162" ht="13.5" thickBot="1" x14ac:dyDescent="0.35">
      <c r="B8" s="61" t="s">
        <v>198</v>
      </c>
      <c r="C8" s="108"/>
      <c r="D8" s="108"/>
      <c r="E8" s="109" t="e">
        <f>SUMMARY!D57</f>
        <v>#DIV/0!</v>
      </c>
      <c r="F8" s="178" t="e">
        <f>IF(SUMMARY!E8&gt;=86%,"Compliant","Non-Compliant")</f>
        <v>#DIV/0!</v>
      </c>
      <c r="G8" s="179"/>
      <c r="I8" s="44" t="s">
        <v>199</v>
      </c>
      <c r="J8" s="48" t="s">
        <v>26</v>
      </c>
    </row>
    <row r="9" spans="1:162" ht="13.5" thickBot="1" x14ac:dyDescent="0.35">
      <c r="I9" s="42" t="s">
        <v>200</v>
      </c>
      <c r="J9" s="43" t="s">
        <v>201</v>
      </c>
    </row>
    <row r="10" spans="1:162" ht="13" thickBot="1" x14ac:dyDescent="0.3"/>
    <row r="11" spans="1:162" ht="27" customHeight="1" thickBot="1" x14ac:dyDescent="0.3">
      <c r="D11" s="111" t="s">
        <v>199</v>
      </c>
      <c r="E11" s="112" t="s">
        <v>49</v>
      </c>
      <c r="F11" s="113" t="s">
        <v>202</v>
      </c>
      <c r="G11" s="114" t="s">
        <v>26</v>
      </c>
      <c r="H11" s="110" t="s">
        <v>203</v>
      </c>
    </row>
    <row r="12" spans="1:162" ht="13" thickBot="1" x14ac:dyDescent="0.3">
      <c r="C12" s="115" t="s">
        <v>204</v>
      </c>
      <c r="D12" s="119">
        <f>COUNTIF($D$60:$D$1048576,"NO")</f>
        <v>22</v>
      </c>
      <c r="E12" s="119">
        <f>$D$12</f>
        <v>22</v>
      </c>
      <c r="F12" s="119">
        <f>$D$12</f>
        <v>22</v>
      </c>
      <c r="G12" s="120">
        <f>$D$12</f>
        <v>22</v>
      </c>
      <c r="H12" s="120">
        <f>$D$12</f>
        <v>22</v>
      </c>
      <c r="I12" s="131" t="s">
        <v>205</v>
      </c>
    </row>
    <row r="13" spans="1:162" x14ac:dyDescent="0.25">
      <c r="C13" s="116" t="s">
        <v>25</v>
      </c>
      <c r="D13" s="121">
        <f>SUM(
COUNTIFS('CORE MEASURES'!$F:$F,$C13,'CORE MEASURES'!$G:$G,D$11,'CORE MEASURES'!$L:$L,"No"),
COUNTIFS(RESHAB!$F:$F,$C13,RESHAB!$G:$G,D$11,RESHAB!$L:$L,"No"),
COUNTIFS(ADH!$F:$F,$C13,ADH!$G:$G,D$11,ADH!$L:$L,"No"),
COUNTIFS('CLS-G'!$F:$F,$C13,'CLS-G'!$G:$G,D$11,'CLS-G'!$L:$L,"No"),
COUNTIFS('CLS-I'!$F:$F,$C13,'CLS-I'!$G:$G,D$11,'CLS-I'!$L:$L,"No"),
COUNTIFS(DCP!$F:$F,$C13,DCP!$G:$G,D$11,DCP!$L:$L,"No"),
COUNTIFS(IES!$F:$F,$C13,IES!$G:$G,D$11,IES!$L:$L,"No"),
COUNTIFS(PAB!$F:$F,$C13,PAB!$G:$G,D$11,PAB!$L:$L,"No"))+D$33</f>
        <v>0</v>
      </c>
      <c r="E13" s="121">
        <f>SUM(
COUNTIFS('CORE MEASURES'!$F:$F,$C13,'CORE MEASURES'!$G:$G,E$11,'CORE MEASURES'!$L:$L,"No"),
COUNTIFS(RESHAB!$F:$F,$C13,RESHAB!$G:$G,E$11,RESHAB!$L:$L,"No"),
COUNTIFS(ADH!$F:$F,$C13,ADH!$G:$G,E$11,ADH!$L:$L,"No"),
COUNTIFS('CLS-G'!$F:$F,$C13,'CLS-G'!$G:$G,E$11,'CLS-G'!$L:$L,"No"),
COUNTIFS('CLS-I'!$F:$F,$C13,'CLS-I'!$G:$G,E$11,'CLS-I'!$L:$L,"No"),
COUNTIFS(DCP!$F:$F,$C13,DCP!$G:$G,E$11,DCP!$L:$L,"No"),
COUNTIFS(IES!$F:$F,$C13,IES!$G:$G,E$11,IES!$L:$L,"No"),
COUNTIFS(PAB!$F:$F,$C13,PAB!$G:$G,E$11,PAB!$L:$L,"No"))+E$33</f>
        <v>0</v>
      </c>
      <c r="F13" s="121">
        <f>SUM(
COUNTIFS('CORE MEASURES'!$F:$F,$C13,'CORE MEASURES'!$G:$G,F$11,'CORE MEASURES'!$L:$L,"No"),
COUNTIFS(RESHAB!$F:$F,$C13,RESHAB!$G:$G,F$11,RESHAB!$L:$L,"No"),
COUNTIFS(ADH!$F:$F,$C13,ADH!$G:$G,F$11,ADH!$L:$L,"No"),
COUNTIFS('CLS-G'!$F:$F,$C13,'CLS-G'!$G:$G,F$11,'CLS-G'!$L:$L,"No"),
COUNTIFS('CLS-I'!$F:$F,$C13,'CLS-I'!$G:$G,F$11,'CLS-I'!$L:$L,"No"),
COUNTIFS(DCP!$F:$F,$C13,DCP!$G:$G,F$11,DCP!$L:$L,"No"),
COUNTIFS(IES!$F:$F,$C13,IES!$G:$G,F$11,IES!$L:$L,"No"),
COUNTIFS(PAB!$F:$F,$C13,PAB!$G:$G,F$11,PAB!$L:$L,"No"))+F$33</f>
        <v>0</v>
      </c>
      <c r="G13" s="122">
        <f>SUM(
COUNTIFS('CORE MEASURES'!$F:$F,$C13,'CORE MEASURES'!$G:$G,G$11,'CORE MEASURES'!$L:$L,"No"),
COUNTIFS(RESHAB!$F:$F,$C13,RESHAB!$G:$G,G$11,RESHAB!$L:$L,"No"),
COUNTIFS(ADH!$F:$F,$C13,ADH!$G:$G,G$11,ADH!$L:$L,"No"),
COUNTIFS('CLS-G'!$F:$F,$C13,'CLS-G'!$G:$G,G$11,'CLS-G'!$L:$L,"No"),
COUNTIFS('CLS-I'!$F:$F,$C13,'CLS-I'!$G:$G,G$11,'CLS-I'!$L:$L,"No"),
COUNTIFS(DCP!$F:$F,$C13,DCP!$G:$G,G$11,DCP!$L:$L,"No"),
COUNTIFS(IES!$F:$F,$C13,IES!$G:$G,G$11,IES!$L:$L,"No"),
COUNTIFS(PAB!$F:$F,$C13,PAB!$G:$G,G$11,PAB!$L:$L,"No"))+G$33</f>
        <v>0</v>
      </c>
      <c r="H13" s="122">
        <f>IF(I13=FALSE,0,SUM(
COUNTIFS('CORE MEASURES'!$F:$F,$C13,'CORE MEASURES'!$G:$G,"",'CORE MEASURES'!$L:$L,"No"),
COUNTIFS(RESHAB!$F:$F,$C13,RESHAB!$G:$G,"",RESHAB!$L:$L,"No"),
COUNTIFS(ADH!$F:$F,$C13,ADH!$G:$G,"",ADH!$L:$L,"No"),
COUNTIFS('CLS-G'!$F:$F,$C13,'CLS-G'!$G:$G,"",'CLS-G'!$L:$L,"No"),
COUNTIFS('CLS-I'!$F:$F,$C13,'CLS-I'!$G:$G,"",'CLS-I'!$L:$L,"No"),
COUNTIFS(DCP!$F:$F,$C13,DCP!$G:$G,"",DCP!$L:$L,"No"),
COUNTIFS(IES!$F:$F,$C13,IES!$G:$G,"",IES!$L:$L,"No"),
COUNTIFS(PAB!$F:$F,$C13,PAB!$G:$G,"",PAB!$L:$L,"No"))+H$33)</f>
        <v>0</v>
      </c>
      <c r="I13" s="116" t="b">
        <f>IF((SUM(D13:G13)-SUM($D$33:$G$33))&gt;0,1)</f>
        <v>0</v>
      </c>
    </row>
    <row r="14" spans="1:162" x14ac:dyDescent="0.25">
      <c r="C14" s="117" t="s">
        <v>28</v>
      </c>
      <c r="D14" s="123">
        <f>SUM(
COUNTIFS('CORE MEASURES'!$F:$F,$C14,'CORE MEASURES'!$G:$G,D$11,'CORE MEASURES'!$L:$L,"No"),
COUNTIFS(RESHAB!$F:$F,$C14,RESHAB!$G:$G,D$11,RESHAB!$L:$L,"No"),
COUNTIFS(ADH!$F:$F,$C14,ADH!$G:$G,D$11,ADH!$L:$L,"No"),
COUNTIFS('CLS-G'!$F:$F,$C14,'CLS-G'!$G:$G,D$11,'CLS-G'!$L:$L,"No"),
COUNTIFS('CLS-I'!$F:$F,$C14,'CLS-I'!$G:$G,D$11,'CLS-I'!$L:$L,"No"),
COUNTIFS(DCP!$F:$F,$C14,DCP!$G:$G,D$11,DCP!$L:$L,"No"),
COUNTIFS(IES!$F:$F,$C14,IES!$G:$G,D$11,IES!$L:$L,"No"),
COUNTIFS(PAB!$F:$F,$C14,PAB!$G:$G,D$11,PAB!$L:$L,"No"))+D$33</f>
        <v>0</v>
      </c>
      <c r="E14" s="123">
        <f>SUM(
COUNTIFS('CORE MEASURES'!$F:$F,$C14,'CORE MEASURES'!$G:$G,E$11,'CORE MEASURES'!$L:$L,"No"),
COUNTIFS(RESHAB!$F:$F,$C14,RESHAB!$G:$G,E$11,RESHAB!$L:$L,"No"),
COUNTIFS(ADH!$F:$F,$C14,ADH!$G:$G,E$11,ADH!$L:$L,"No"),
COUNTIFS('CLS-G'!$F:$F,$C14,'CLS-G'!$G:$G,E$11,'CLS-G'!$L:$L,"No"),
COUNTIFS('CLS-I'!$F:$F,$C14,'CLS-I'!$G:$G,E$11,'CLS-I'!$L:$L,"No"),
COUNTIFS(DCP!$F:$F,$C14,DCP!$G:$G,E$11,DCP!$L:$L,"No"),
COUNTIFS(IES!$F:$F,$C14,IES!$G:$G,E$11,IES!$L:$L,"No"),
COUNTIFS(PAB!$F:$F,$C14,PAB!$G:$G,E$11,PAB!$L:$L,"No"))+E$33</f>
        <v>0</v>
      </c>
      <c r="F14" s="123">
        <f>SUM(
COUNTIFS('CORE MEASURES'!$F:$F,$C14,'CORE MEASURES'!$G:$G,F$11,'CORE MEASURES'!$L:$L,"No"),
COUNTIFS(RESHAB!$F:$F,$C14,RESHAB!$G:$G,F$11,RESHAB!$L:$L,"No"),
COUNTIFS(ADH!$F:$F,$C14,ADH!$G:$G,F$11,ADH!$L:$L,"No"),
COUNTIFS('CLS-G'!$F:$F,$C14,'CLS-G'!$G:$G,F$11,'CLS-G'!$L:$L,"No"),
COUNTIFS('CLS-I'!$F:$F,$C14,'CLS-I'!$G:$G,F$11,'CLS-I'!$L:$L,"No"),
COUNTIFS(DCP!$F:$F,$C14,DCP!$G:$G,F$11,DCP!$L:$L,"No"),
COUNTIFS(IES!$F:$F,$C14,IES!$G:$G,F$11,IES!$L:$L,"No"),
COUNTIFS(PAB!$F:$F,$C14,PAB!$G:$G,F$11,PAB!$L:$L,"No"))+F$33</f>
        <v>0</v>
      </c>
      <c r="G14" s="124">
        <f>SUM(
COUNTIFS('CORE MEASURES'!$F:$F,$C14,'CORE MEASURES'!$G:$G,G$11,'CORE MEASURES'!$L:$L,"No"),
COUNTIFS(RESHAB!$F:$F,$C14,RESHAB!$G:$G,G$11,RESHAB!$L:$L,"No"),
COUNTIFS(ADH!$F:$F,$C14,ADH!$G:$G,G$11,ADH!$L:$L,"No"),
COUNTIFS('CLS-G'!$F:$F,$C14,'CLS-G'!$G:$G,G$11,'CLS-G'!$L:$L,"No"),
COUNTIFS('CLS-I'!$F:$F,$C14,'CLS-I'!$G:$G,G$11,'CLS-I'!$L:$L,"No"),
COUNTIFS(DCP!$F:$F,$C14,DCP!$G:$G,G$11,DCP!$L:$L,"No"),
COUNTIFS(IES!$F:$F,$C14,IES!$G:$G,G$11,IES!$L:$L,"No"),
COUNTIFS(PAB!$F:$F,$C14,PAB!$G:$G,G$11,PAB!$L:$L,"No"))+G$33</f>
        <v>0</v>
      </c>
      <c r="H14" s="124">
        <f>IF(I14=FALSE,0,SUM(
COUNTIFS('CORE MEASURES'!$F:$F,$C14,'CORE MEASURES'!$G:$G,"",'CORE MEASURES'!$L:$L,"No"),
COUNTIFS(RESHAB!$F:$F,$C14,RESHAB!$G:$G,"",RESHAB!$L:$L,"No"),
COUNTIFS(ADH!$F:$F,$C14,ADH!$G:$G,"",ADH!$L:$L,"No"),
COUNTIFS('CLS-G'!$F:$F,$C14,'CLS-G'!$G:$G,"",'CLS-G'!$L:$L,"No"),
COUNTIFS('CLS-I'!$F:$F,$C14,'CLS-I'!$G:$G,"",'CLS-I'!$L:$L,"No"),
COUNTIFS(DCP!$F:$F,$C14,DCP!$G:$G,"",DCP!$L:$L,"No"),
COUNTIFS(IES!$F:$F,$C14,IES!$G:$G,"",IES!$L:$L,"No"),
COUNTIFS(PAB!$F:$F,$C14,PAB!$G:$G,"",PAB!$L:$L,"No"))+H$33)</f>
        <v>0</v>
      </c>
      <c r="I14" s="117" t="b">
        <f t="shared" ref="I14:I32" si="0">IF((SUM(D14:G14)-SUM($D$33:$G$33))&gt;0,1)</f>
        <v>0</v>
      </c>
    </row>
    <row r="15" spans="1:162" x14ac:dyDescent="0.25">
      <c r="C15" s="117" t="s">
        <v>29</v>
      </c>
      <c r="D15" s="123">
        <f>SUM(
COUNTIFS('CORE MEASURES'!$F:$F,$C15,'CORE MEASURES'!$G:$G,D$11,'CORE MEASURES'!$L:$L,"No"),
COUNTIFS(RESHAB!$F:$F,$C15,RESHAB!$G:$G,D$11,RESHAB!$L:$L,"No"),
COUNTIFS(ADH!$F:$F,$C15,ADH!$G:$G,D$11,ADH!$L:$L,"No"),
COUNTIFS('CLS-G'!$F:$F,$C15,'CLS-G'!$G:$G,D$11,'CLS-G'!$L:$L,"No"),
COUNTIFS('CLS-I'!$F:$F,$C15,'CLS-I'!$G:$G,D$11,'CLS-I'!$L:$L,"No"),
COUNTIFS(DCP!$F:$F,$C15,DCP!$G:$G,D$11,DCP!$L:$L,"No"),
COUNTIFS(IES!$F:$F,$C15,IES!$G:$G,D$11,IES!$L:$L,"No"),
COUNTIFS(PAB!$F:$F,$C15,PAB!$G:$G,D$11,PAB!$L:$L,"No"))+D$33</f>
        <v>0</v>
      </c>
      <c r="E15" s="123">
        <f>SUM(
COUNTIFS('CORE MEASURES'!$F:$F,$C15,'CORE MEASURES'!$G:$G,E$11,'CORE MEASURES'!$L:$L,"No"),
COUNTIFS(RESHAB!$F:$F,$C15,RESHAB!$G:$G,E$11,RESHAB!$L:$L,"No"),
COUNTIFS(ADH!$F:$F,$C15,ADH!$G:$G,E$11,ADH!$L:$L,"No"),
COUNTIFS('CLS-G'!$F:$F,$C15,'CLS-G'!$G:$G,E$11,'CLS-G'!$L:$L,"No"),
COUNTIFS('CLS-I'!$F:$F,$C15,'CLS-I'!$G:$G,E$11,'CLS-I'!$L:$L,"No"),
COUNTIFS(DCP!$F:$F,$C15,DCP!$G:$G,E$11,DCP!$L:$L,"No"),
COUNTIFS(IES!$F:$F,$C15,IES!$G:$G,E$11,IES!$L:$L,"No"),
COUNTIFS(PAB!$F:$F,$C15,PAB!$G:$G,E$11,PAB!$L:$L,"No"))+E$33</f>
        <v>0</v>
      </c>
      <c r="F15" s="123">
        <f>SUM(
COUNTIFS('CORE MEASURES'!$F:$F,$C15,'CORE MEASURES'!$G:$G,F$11,'CORE MEASURES'!$L:$L,"No"),
COUNTIFS(RESHAB!$F:$F,$C15,RESHAB!$G:$G,F$11,RESHAB!$L:$L,"No"),
COUNTIFS(ADH!$F:$F,$C15,ADH!$G:$G,F$11,ADH!$L:$L,"No"),
COUNTIFS('CLS-G'!$F:$F,$C15,'CLS-G'!$G:$G,F$11,'CLS-G'!$L:$L,"No"),
COUNTIFS('CLS-I'!$F:$F,$C15,'CLS-I'!$G:$G,F$11,'CLS-I'!$L:$L,"No"),
COUNTIFS(DCP!$F:$F,$C15,DCP!$G:$G,F$11,DCP!$L:$L,"No"),
COUNTIFS(IES!$F:$F,$C15,IES!$G:$G,F$11,IES!$L:$L,"No"),
COUNTIFS(PAB!$F:$F,$C15,PAB!$G:$G,F$11,PAB!$L:$L,"No"))+F$33</f>
        <v>0</v>
      </c>
      <c r="G15" s="124">
        <f>SUM(
COUNTIFS('CORE MEASURES'!$F:$F,$C15,'CORE MEASURES'!$G:$G,G$11,'CORE MEASURES'!$L:$L,"No"),
COUNTIFS(RESHAB!$F:$F,$C15,RESHAB!$G:$G,G$11,RESHAB!$L:$L,"No"),
COUNTIFS(ADH!$F:$F,$C15,ADH!$G:$G,G$11,ADH!$L:$L,"No"),
COUNTIFS('CLS-G'!$F:$F,$C15,'CLS-G'!$G:$G,G$11,'CLS-G'!$L:$L,"No"),
COUNTIFS('CLS-I'!$F:$F,$C15,'CLS-I'!$G:$G,G$11,'CLS-I'!$L:$L,"No"),
COUNTIFS(DCP!$F:$F,$C15,DCP!$G:$G,G$11,DCP!$L:$L,"No"),
COUNTIFS(IES!$F:$F,$C15,IES!$G:$G,G$11,IES!$L:$L,"No"),
COUNTIFS(PAB!$F:$F,$C15,PAB!$G:$G,G$11,PAB!$L:$L,"No"))+G$33</f>
        <v>0</v>
      </c>
      <c r="H15" s="124">
        <f>IF(I15=FALSE,0,SUM(
COUNTIFS('CORE MEASURES'!$F:$F,$C15,'CORE MEASURES'!$G:$G,"",'CORE MEASURES'!$L:$L,"No"),
COUNTIFS(RESHAB!$F:$F,$C15,RESHAB!$G:$G,"",RESHAB!$L:$L,"No"),
COUNTIFS(ADH!$F:$F,$C15,ADH!$G:$G,"",ADH!$L:$L,"No"),
COUNTIFS('CLS-G'!$F:$F,$C15,'CLS-G'!$G:$G,"",'CLS-G'!$L:$L,"No"),
COUNTIFS('CLS-I'!$F:$F,$C15,'CLS-I'!$G:$G,"",'CLS-I'!$L:$L,"No"),
COUNTIFS(DCP!$F:$F,$C15,DCP!$G:$G,"",DCP!$L:$L,"No"),
COUNTIFS(IES!$F:$F,$C15,IES!$G:$G,"",IES!$L:$L,"No"),
COUNTIFS(PAB!$F:$F,$C15,PAB!$G:$G,"",PAB!$L:$L,"No"))+H$33)</f>
        <v>0</v>
      </c>
      <c r="I15" s="117" t="b">
        <f t="shared" si="0"/>
        <v>0</v>
      </c>
    </row>
    <row r="16" spans="1:162" x14ac:dyDescent="0.25">
      <c r="C16" s="117" t="s">
        <v>30</v>
      </c>
      <c r="D16" s="123">
        <f>SUM(
COUNTIFS('CORE MEASURES'!$F:$F,$C16,'CORE MEASURES'!$G:$G,D$11,'CORE MEASURES'!$L:$L,"No"),
COUNTIFS(RESHAB!$F:$F,$C16,RESHAB!$G:$G,D$11,RESHAB!$L:$L,"No"),
COUNTIFS(ADH!$F:$F,$C16,ADH!$G:$G,D$11,ADH!$L:$L,"No"),
COUNTIFS('CLS-G'!$F:$F,$C16,'CLS-G'!$G:$G,D$11,'CLS-G'!$L:$L,"No"),
COUNTIFS('CLS-I'!$F:$F,$C16,'CLS-I'!$G:$G,D$11,'CLS-I'!$L:$L,"No"),
COUNTIFS(DCP!$F:$F,$C16,DCP!$G:$G,D$11,DCP!$L:$L,"No"),
COUNTIFS(IES!$F:$F,$C16,IES!$G:$G,D$11,IES!$L:$L,"No"),
COUNTIFS(PAB!$F:$F,$C16,PAB!$G:$G,D$11,PAB!$L:$L,"No"))+D$33</f>
        <v>0</v>
      </c>
      <c r="E16" s="123">
        <f>SUM(
COUNTIFS('CORE MEASURES'!$F:$F,$C16,'CORE MEASURES'!$G:$G,E$11,'CORE MEASURES'!$L:$L,"No"),
COUNTIFS(RESHAB!$F:$F,$C16,RESHAB!$G:$G,E$11,RESHAB!$L:$L,"No"),
COUNTIFS(ADH!$F:$F,$C16,ADH!$G:$G,E$11,ADH!$L:$L,"No"),
COUNTIFS('CLS-G'!$F:$F,$C16,'CLS-G'!$G:$G,E$11,'CLS-G'!$L:$L,"No"),
COUNTIFS('CLS-I'!$F:$F,$C16,'CLS-I'!$G:$G,E$11,'CLS-I'!$L:$L,"No"),
COUNTIFS(DCP!$F:$F,$C16,DCP!$G:$G,E$11,DCP!$L:$L,"No"),
COUNTIFS(IES!$F:$F,$C16,IES!$G:$G,E$11,IES!$L:$L,"No"),
COUNTIFS(PAB!$F:$F,$C16,PAB!$G:$G,E$11,PAB!$L:$L,"No"))+E$33</f>
        <v>0</v>
      </c>
      <c r="F16" s="123">
        <f>SUM(
COUNTIFS('CORE MEASURES'!$F:$F,$C16,'CORE MEASURES'!$G:$G,F$11,'CORE MEASURES'!$L:$L,"No"),
COUNTIFS(RESHAB!$F:$F,$C16,RESHAB!$G:$G,F$11,RESHAB!$L:$L,"No"),
COUNTIFS(ADH!$F:$F,$C16,ADH!$G:$G,F$11,ADH!$L:$L,"No"),
COUNTIFS('CLS-G'!$F:$F,$C16,'CLS-G'!$G:$G,F$11,'CLS-G'!$L:$L,"No"),
COUNTIFS('CLS-I'!$F:$F,$C16,'CLS-I'!$G:$G,F$11,'CLS-I'!$L:$L,"No"),
COUNTIFS(DCP!$F:$F,$C16,DCP!$G:$G,F$11,DCP!$L:$L,"No"),
COUNTIFS(IES!$F:$F,$C16,IES!$G:$G,F$11,IES!$L:$L,"No"),
COUNTIFS(PAB!$F:$F,$C16,PAB!$G:$G,F$11,PAB!$L:$L,"No"))+F$33</f>
        <v>0</v>
      </c>
      <c r="G16" s="124">
        <f>SUM(
COUNTIFS('CORE MEASURES'!$F:$F,$C16,'CORE MEASURES'!$G:$G,G$11,'CORE MEASURES'!$L:$L,"No"),
COUNTIFS(RESHAB!$F:$F,$C16,RESHAB!$G:$G,G$11,RESHAB!$L:$L,"No"),
COUNTIFS(ADH!$F:$F,$C16,ADH!$G:$G,G$11,ADH!$L:$L,"No"),
COUNTIFS('CLS-G'!$F:$F,$C16,'CLS-G'!$G:$G,G$11,'CLS-G'!$L:$L,"No"),
COUNTIFS('CLS-I'!$F:$F,$C16,'CLS-I'!$G:$G,G$11,'CLS-I'!$L:$L,"No"),
COUNTIFS(DCP!$F:$F,$C16,DCP!$G:$G,G$11,DCP!$L:$L,"No"),
COUNTIFS(IES!$F:$F,$C16,IES!$G:$G,G$11,IES!$L:$L,"No"),
COUNTIFS(PAB!$F:$F,$C16,PAB!$G:$G,G$11,PAB!$L:$L,"No"))+G$33</f>
        <v>0</v>
      </c>
      <c r="H16" s="124">
        <f>IF(I16=FALSE,0,SUM(
COUNTIFS('CORE MEASURES'!$F:$F,$C16,'CORE MEASURES'!$G:$G,"",'CORE MEASURES'!$L:$L,"No"),
COUNTIFS(RESHAB!$F:$F,$C16,RESHAB!$G:$G,"",RESHAB!$L:$L,"No"),
COUNTIFS(ADH!$F:$F,$C16,ADH!$G:$G,"",ADH!$L:$L,"No"),
COUNTIFS('CLS-G'!$F:$F,$C16,'CLS-G'!$G:$G,"",'CLS-G'!$L:$L,"No"),
COUNTIFS('CLS-I'!$F:$F,$C16,'CLS-I'!$G:$G,"",'CLS-I'!$L:$L,"No"),
COUNTIFS(DCP!$F:$F,$C16,DCP!$G:$G,"",DCP!$L:$L,"No"),
COUNTIFS(IES!$F:$F,$C16,IES!$G:$G,"",IES!$L:$L,"No"),
COUNTIFS(PAB!$F:$F,$C16,PAB!$G:$G,"",PAB!$L:$L,"No"))+H$33)</f>
        <v>0</v>
      </c>
      <c r="I16" s="117" t="b">
        <f t="shared" si="0"/>
        <v>0</v>
      </c>
    </row>
    <row r="17" spans="3:9" ht="13" collapsed="1" thickBot="1" x14ac:dyDescent="0.3">
      <c r="C17" s="117" t="s">
        <v>31</v>
      </c>
      <c r="D17" s="123">
        <f>SUM(
COUNTIFS('CORE MEASURES'!$F:$F,$C17,'CORE MEASURES'!$G:$G,D$11,'CORE MEASURES'!$L:$L,"No"),
COUNTIFS(RESHAB!$F:$F,$C17,RESHAB!$G:$G,D$11,RESHAB!$L:$L,"No"),
COUNTIFS(ADH!$F:$F,$C17,ADH!$G:$G,D$11,ADH!$L:$L,"No"),
COUNTIFS('CLS-G'!$F:$F,$C17,'CLS-G'!$G:$G,D$11,'CLS-G'!$L:$L,"No"),
COUNTIFS('CLS-I'!$F:$F,$C17,'CLS-I'!$G:$G,D$11,'CLS-I'!$L:$L,"No"),
COUNTIFS(DCP!$F:$F,$C17,DCP!$G:$G,D$11,DCP!$L:$L,"No"),
COUNTIFS(IES!$F:$F,$C17,IES!$G:$G,D$11,IES!$L:$L,"No"),
COUNTIFS(PAB!$F:$F,$C17,PAB!$G:$G,D$11,PAB!$L:$L,"No"))+D$33</f>
        <v>0</v>
      </c>
      <c r="E17" s="123">
        <f>SUM(
COUNTIFS('CORE MEASURES'!$F:$F,$C17,'CORE MEASURES'!$G:$G,E$11,'CORE MEASURES'!$L:$L,"No"),
COUNTIFS(RESHAB!$F:$F,$C17,RESHAB!$G:$G,E$11,RESHAB!$L:$L,"No"),
COUNTIFS(ADH!$F:$F,$C17,ADH!$G:$G,E$11,ADH!$L:$L,"No"),
COUNTIFS('CLS-G'!$F:$F,$C17,'CLS-G'!$G:$G,E$11,'CLS-G'!$L:$L,"No"),
COUNTIFS('CLS-I'!$F:$F,$C17,'CLS-I'!$G:$G,E$11,'CLS-I'!$L:$L,"No"),
COUNTIFS(DCP!$F:$F,$C17,DCP!$G:$G,E$11,DCP!$L:$L,"No"),
COUNTIFS(IES!$F:$F,$C17,IES!$G:$G,E$11,IES!$L:$L,"No"),
COUNTIFS(PAB!$F:$F,$C17,PAB!$G:$G,E$11,PAB!$L:$L,"No"))+E$33</f>
        <v>0</v>
      </c>
      <c r="F17" s="123">
        <f>SUM(
COUNTIFS('CORE MEASURES'!$F:$F,$C17,'CORE MEASURES'!$G:$G,F$11,'CORE MEASURES'!$L:$L,"No"),
COUNTIFS(RESHAB!$F:$F,$C17,RESHAB!$G:$G,F$11,RESHAB!$L:$L,"No"),
COUNTIFS(ADH!$F:$F,$C17,ADH!$G:$G,F$11,ADH!$L:$L,"No"),
COUNTIFS('CLS-G'!$F:$F,$C17,'CLS-G'!$G:$G,F$11,'CLS-G'!$L:$L,"No"),
COUNTIFS('CLS-I'!$F:$F,$C17,'CLS-I'!$G:$G,F$11,'CLS-I'!$L:$L,"No"),
COUNTIFS(DCP!$F:$F,$C17,DCP!$G:$G,F$11,DCP!$L:$L,"No"),
COUNTIFS(IES!$F:$F,$C17,IES!$G:$G,F$11,IES!$L:$L,"No"),
COUNTIFS(PAB!$F:$F,$C17,PAB!$G:$G,F$11,PAB!$L:$L,"No"))+F$33</f>
        <v>0</v>
      </c>
      <c r="G17" s="124">
        <f>SUM(
COUNTIFS('CORE MEASURES'!$F:$F,$C17,'CORE MEASURES'!$G:$G,G$11,'CORE MEASURES'!$L:$L,"No"),
COUNTIFS(RESHAB!$F:$F,$C17,RESHAB!$G:$G,G$11,RESHAB!$L:$L,"No"),
COUNTIFS(ADH!$F:$F,$C17,ADH!$G:$G,G$11,ADH!$L:$L,"No"),
COUNTIFS('CLS-G'!$F:$F,$C17,'CLS-G'!$G:$G,G$11,'CLS-G'!$L:$L,"No"),
COUNTIFS('CLS-I'!$F:$F,$C17,'CLS-I'!$G:$G,G$11,'CLS-I'!$L:$L,"No"),
COUNTIFS(DCP!$F:$F,$C17,DCP!$G:$G,G$11,DCP!$L:$L,"No"),
COUNTIFS(IES!$F:$F,$C17,IES!$G:$G,G$11,IES!$L:$L,"No"),
COUNTIFS(PAB!$F:$F,$C17,PAB!$G:$G,G$11,PAB!$L:$L,"No"))+G$33</f>
        <v>0</v>
      </c>
      <c r="H17" s="124">
        <f>IF(I17=FALSE,0,SUM(
COUNTIFS('CORE MEASURES'!$F:$F,$C17,'CORE MEASURES'!$G:$G,"",'CORE MEASURES'!$L:$L,"No"),
COUNTIFS(RESHAB!$F:$F,$C17,RESHAB!$G:$G,"",RESHAB!$L:$L,"No"),
COUNTIFS(ADH!$F:$F,$C17,ADH!$G:$G,"",ADH!$L:$L,"No"),
COUNTIFS('CLS-G'!$F:$F,$C17,'CLS-G'!$G:$G,"",'CLS-G'!$L:$L,"No"),
COUNTIFS('CLS-I'!$F:$F,$C17,'CLS-I'!$G:$G,"",'CLS-I'!$L:$L,"No"),
COUNTIFS(DCP!$F:$F,$C17,DCP!$G:$G,"",DCP!$L:$L,"No"),
COUNTIFS(IES!$F:$F,$C17,IES!$G:$G,"",IES!$L:$L,"No"),
COUNTIFS(PAB!$F:$F,$C17,PAB!$G:$G,"",PAB!$L:$L,"No"))+H$33)</f>
        <v>0</v>
      </c>
      <c r="I17" s="117" t="b">
        <f t="shared" si="0"/>
        <v>0</v>
      </c>
    </row>
    <row r="18" spans="3:9" hidden="1" outlineLevel="1" x14ac:dyDescent="0.25">
      <c r="C18" s="117" t="s">
        <v>32</v>
      </c>
      <c r="D18" s="123">
        <f>SUM(
COUNTIFS('CORE MEASURES'!$F:$F,$C18,'CORE MEASURES'!$G:$G,D$11,'CORE MEASURES'!$L:$L,"No"),
COUNTIFS(RESHAB!$F:$F,$C18,RESHAB!$G:$G,D$11,RESHAB!$L:$L,"No"),
COUNTIFS(ADH!$F:$F,$C18,ADH!$G:$G,D$11,ADH!$L:$L,"No"),
COUNTIFS('CLS-G'!$F:$F,$C18,'CLS-G'!$G:$G,D$11,'CLS-G'!$L:$L,"No"),
COUNTIFS('CLS-I'!$F:$F,$C18,'CLS-I'!$G:$G,D$11,'CLS-I'!$L:$L,"No"),
COUNTIFS(DCP!$F:$F,$C18,DCP!$G:$G,D$11,DCP!$L:$L,"No"),
COUNTIFS(IES!$F:$F,$C18,IES!$G:$G,D$11,IES!$L:$L,"No"),
COUNTIFS(PAB!$F:$F,$C18,PAB!$G:$G,D$11,PAB!$L:$L,"No"))+D$33</f>
        <v>0</v>
      </c>
      <c r="E18" s="123">
        <f>SUM(
COUNTIFS('CORE MEASURES'!$F:$F,$C18,'CORE MEASURES'!$G:$G,E$11,'CORE MEASURES'!$L:$L,"No"),
COUNTIFS(RESHAB!$F:$F,$C18,RESHAB!$G:$G,E$11,RESHAB!$L:$L,"No"),
COUNTIFS(ADH!$F:$F,$C18,ADH!$G:$G,E$11,ADH!$L:$L,"No"),
COUNTIFS('CLS-G'!$F:$F,$C18,'CLS-G'!$G:$G,E$11,'CLS-G'!$L:$L,"No"),
COUNTIFS('CLS-I'!$F:$F,$C18,'CLS-I'!$G:$G,E$11,'CLS-I'!$L:$L,"No"),
COUNTIFS(DCP!$F:$F,$C18,DCP!$G:$G,E$11,DCP!$L:$L,"No"),
COUNTIFS(IES!$F:$F,$C18,IES!$G:$G,E$11,IES!$L:$L,"No"),
COUNTIFS(PAB!$F:$F,$C18,PAB!$G:$G,E$11,PAB!$L:$L,"No"))+E$33</f>
        <v>0</v>
      </c>
      <c r="F18" s="123">
        <f>SUM(
COUNTIFS('CORE MEASURES'!$F:$F,$C18,'CORE MEASURES'!$G:$G,F$11,'CORE MEASURES'!$L:$L,"No"),
COUNTIFS(RESHAB!$F:$F,$C18,RESHAB!$G:$G,F$11,RESHAB!$L:$L,"No"),
COUNTIFS(ADH!$F:$F,$C18,ADH!$G:$G,F$11,ADH!$L:$L,"No"),
COUNTIFS('CLS-G'!$F:$F,$C18,'CLS-G'!$G:$G,F$11,'CLS-G'!$L:$L,"No"),
COUNTIFS('CLS-I'!$F:$F,$C18,'CLS-I'!$G:$G,F$11,'CLS-I'!$L:$L,"No"),
COUNTIFS(DCP!$F:$F,$C18,DCP!$G:$G,F$11,DCP!$L:$L,"No"),
COUNTIFS(IES!$F:$F,$C18,IES!$G:$G,F$11,IES!$L:$L,"No"),
COUNTIFS(PAB!$F:$F,$C18,PAB!$G:$G,F$11,PAB!$L:$L,"No"))+F$33</f>
        <v>0</v>
      </c>
      <c r="G18" s="124">
        <f>SUM(
COUNTIFS('CORE MEASURES'!$F:$F,$C18,'CORE MEASURES'!$G:$G,G$11,'CORE MEASURES'!$L:$L,"No"),
COUNTIFS(RESHAB!$F:$F,$C18,RESHAB!$G:$G,G$11,RESHAB!$L:$L,"No"),
COUNTIFS(ADH!$F:$F,$C18,ADH!$G:$G,G$11,ADH!$L:$L,"No"),
COUNTIFS('CLS-G'!$F:$F,$C18,'CLS-G'!$G:$G,G$11,'CLS-G'!$L:$L,"No"),
COUNTIFS('CLS-I'!$F:$F,$C18,'CLS-I'!$G:$G,G$11,'CLS-I'!$L:$L,"No"),
COUNTIFS(DCP!$F:$F,$C18,DCP!$G:$G,G$11,DCP!$L:$L,"No"),
COUNTIFS(IES!$F:$F,$C18,IES!$G:$G,G$11,IES!$L:$L,"No"),
COUNTIFS(PAB!$F:$F,$C18,PAB!$G:$G,G$11,PAB!$L:$L,"No"))+G$33</f>
        <v>0</v>
      </c>
      <c r="H18" s="124">
        <f>IF(I18=FALSE,0,SUM(
COUNTIFS('CORE MEASURES'!$F:$F,$C18,'CORE MEASURES'!$G:$G,"",'CORE MEASURES'!$L:$L,"No"),
COUNTIFS(RESHAB!$F:$F,$C18,RESHAB!$G:$G,"",RESHAB!$L:$L,"No"),
COUNTIFS(ADH!$F:$F,$C18,ADH!$G:$G,"",ADH!$L:$L,"No"),
COUNTIFS('CLS-G'!$F:$F,$C18,'CLS-G'!$G:$G,"",'CLS-G'!$L:$L,"No"),
COUNTIFS('CLS-I'!$F:$F,$C18,'CLS-I'!$G:$G,"",'CLS-I'!$L:$L,"No"),
COUNTIFS(DCP!$F:$F,$C18,DCP!$G:$G,"",DCP!$L:$L,"No"),
COUNTIFS(IES!$F:$F,$C18,IES!$G:$G,"",IES!$L:$L,"No"),
COUNTIFS(PAB!$F:$F,$C18,PAB!$G:$G,"",PAB!$L:$L,"No"))+H$33)</f>
        <v>0</v>
      </c>
      <c r="I18" s="117" t="b">
        <f t="shared" si="0"/>
        <v>0</v>
      </c>
    </row>
    <row r="19" spans="3:9" hidden="1" outlineLevel="1" x14ac:dyDescent="0.25">
      <c r="C19" s="117" t="s">
        <v>33</v>
      </c>
      <c r="D19" s="123">
        <f>SUM(
COUNTIFS('CORE MEASURES'!$F:$F,$C19,'CORE MEASURES'!$G:$G,D$11,'CORE MEASURES'!$L:$L,"No"),
COUNTIFS(RESHAB!$F:$F,$C19,RESHAB!$G:$G,D$11,RESHAB!$L:$L,"No"),
COUNTIFS(ADH!$F:$F,$C19,ADH!$G:$G,D$11,ADH!$L:$L,"No"),
COUNTIFS('CLS-G'!$F:$F,$C19,'CLS-G'!$G:$G,D$11,'CLS-G'!$L:$L,"No"),
COUNTIFS('CLS-I'!$F:$F,$C19,'CLS-I'!$G:$G,D$11,'CLS-I'!$L:$L,"No"),
COUNTIFS(DCP!$F:$F,$C19,DCP!$G:$G,D$11,DCP!$L:$L,"No"),
COUNTIFS(IES!$F:$F,$C19,IES!$G:$G,D$11,IES!$L:$L,"No"),
COUNTIFS(PAB!$F:$F,$C19,PAB!$G:$G,D$11,PAB!$L:$L,"No"))+D$33</f>
        <v>0</v>
      </c>
      <c r="E19" s="123">
        <f>SUM(
COUNTIFS('CORE MEASURES'!$F:$F,$C19,'CORE MEASURES'!$G:$G,E$11,'CORE MEASURES'!$L:$L,"No"),
COUNTIFS(RESHAB!$F:$F,$C19,RESHAB!$G:$G,E$11,RESHAB!$L:$L,"No"),
COUNTIFS(ADH!$F:$F,$C19,ADH!$G:$G,E$11,ADH!$L:$L,"No"),
COUNTIFS('CLS-G'!$F:$F,$C19,'CLS-G'!$G:$G,E$11,'CLS-G'!$L:$L,"No"),
COUNTIFS('CLS-I'!$F:$F,$C19,'CLS-I'!$G:$G,E$11,'CLS-I'!$L:$L,"No"),
COUNTIFS(DCP!$F:$F,$C19,DCP!$G:$G,E$11,DCP!$L:$L,"No"),
COUNTIFS(IES!$F:$F,$C19,IES!$G:$G,E$11,IES!$L:$L,"No"),
COUNTIFS(PAB!$F:$F,$C19,PAB!$G:$G,E$11,PAB!$L:$L,"No"))+E$33</f>
        <v>0</v>
      </c>
      <c r="F19" s="123">
        <f>SUM(
COUNTIFS('CORE MEASURES'!$F:$F,$C19,'CORE MEASURES'!$G:$G,F$11,'CORE MEASURES'!$L:$L,"No"),
COUNTIFS(RESHAB!$F:$F,$C19,RESHAB!$G:$G,F$11,RESHAB!$L:$L,"No"),
COUNTIFS(ADH!$F:$F,$C19,ADH!$G:$G,F$11,ADH!$L:$L,"No"),
COUNTIFS('CLS-G'!$F:$F,$C19,'CLS-G'!$G:$G,F$11,'CLS-G'!$L:$L,"No"),
COUNTIFS('CLS-I'!$F:$F,$C19,'CLS-I'!$G:$G,F$11,'CLS-I'!$L:$L,"No"),
COUNTIFS(DCP!$F:$F,$C19,DCP!$G:$G,F$11,DCP!$L:$L,"No"),
COUNTIFS(IES!$F:$F,$C19,IES!$G:$G,F$11,IES!$L:$L,"No"),
COUNTIFS(PAB!$F:$F,$C19,PAB!$G:$G,F$11,PAB!$L:$L,"No"))+F$33</f>
        <v>0</v>
      </c>
      <c r="G19" s="124">
        <f>SUM(
COUNTIFS('CORE MEASURES'!$F:$F,$C19,'CORE MEASURES'!$G:$G,G$11,'CORE MEASURES'!$L:$L,"No"),
COUNTIFS(RESHAB!$F:$F,$C19,RESHAB!$G:$G,G$11,RESHAB!$L:$L,"No"),
COUNTIFS(ADH!$F:$F,$C19,ADH!$G:$G,G$11,ADH!$L:$L,"No"),
COUNTIFS('CLS-G'!$F:$F,$C19,'CLS-G'!$G:$G,G$11,'CLS-G'!$L:$L,"No"),
COUNTIFS('CLS-I'!$F:$F,$C19,'CLS-I'!$G:$G,G$11,'CLS-I'!$L:$L,"No"),
COUNTIFS(DCP!$F:$F,$C19,DCP!$G:$G,G$11,DCP!$L:$L,"No"),
COUNTIFS(IES!$F:$F,$C19,IES!$G:$G,G$11,IES!$L:$L,"No"),
COUNTIFS(PAB!$F:$F,$C19,PAB!$G:$G,G$11,PAB!$L:$L,"No"))+G$33</f>
        <v>0</v>
      </c>
      <c r="H19" s="124">
        <f>IF(I19=FALSE,0,SUM(
COUNTIFS('CORE MEASURES'!$F:$F,$C19,'CORE MEASURES'!$G:$G,"",'CORE MEASURES'!$L:$L,"No"),
COUNTIFS(RESHAB!$F:$F,$C19,RESHAB!$G:$G,"",RESHAB!$L:$L,"No"),
COUNTIFS(ADH!$F:$F,$C19,ADH!$G:$G,"",ADH!$L:$L,"No"),
COUNTIFS('CLS-G'!$F:$F,$C19,'CLS-G'!$G:$G,"",'CLS-G'!$L:$L,"No"),
COUNTIFS('CLS-I'!$F:$F,$C19,'CLS-I'!$G:$G,"",'CLS-I'!$L:$L,"No"),
COUNTIFS(DCP!$F:$F,$C19,DCP!$G:$G,"",DCP!$L:$L,"No"),
COUNTIFS(IES!$F:$F,$C19,IES!$G:$G,"",IES!$L:$L,"No"),
COUNTIFS(PAB!$F:$F,$C19,PAB!$G:$G,"",PAB!$L:$L,"No"))+H$33)</f>
        <v>0</v>
      </c>
      <c r="I19" s="117" t="b">
        <f t="shared" si="0"/>
        <v>0</v>
      </c>
    </row>
    <row r="20" spans="3:9" hidden="1" outlineLevel="1" x14ac:dyDescent="0.25">
      <c r="C20" s="117" t="s">
        <v>34</v>
      </c>
      <c r="D20" s="123">
        <f>SUM(
COUNTIFS('CORE MEASURES'!$F:$F,$C20,'CORE MEASURES'!$G:$G,D$11,'CORE MEASURES'!$L:$L,"No"),
COUNTIFS(RESHAB!$F:$F,$C20,RESHAB!$G:$G,D$11,RESHAB!$L:$L,"No"),
COUNTIFS(ADH!$F:$F,$C20,ADH!$G:$G,D$11,ADH!$L:$L,"No"),
COUNTIFS('CLS-G'!$F:$F,$C20,'CLS-G'!$G:$G,D$11,'CLS-G'!$L:$L,"No"),
COUNTIFS('CLS-I'!$F:$F,$C20,'CLS-I'!$G:$G,D$11,'CLS-I'!$L:$L,"No"),
COUNTIFS(DCP!$F:$F,$C20,DCP!$G:$G,D$11,DCP!$L:$L,"No"),
COUNTIFS(IES!$F:$F,$C20,IES!$G:$G,D$11,IES!$L:$L,"No"),
COUNTIFS(PAB!$F:$F,$C20,PAB!$G:$G,D$11,PAB!$L:$L,"No"))+D$33</f>
        <v>0</v>
      </c>
      <c r="E20" s="123">
        <f>SUM(
COUNTIFS('CORE MEASURES'!$F:$F,$C20,'CORE MEASURES'!$G:$G,E$11,'CORE MEASURES'!$L:$L,"No"),
COUNTIFS(RESHAB!$F:$F,$C20,RESHAB!$G:$G,E$11,RESHAB!$L:$L,"No"),
COUNTIFS(ADH!$F:$F,$C20,ADH!$G:$G,E$11,ADH!$L:$L,"No"),
COUNTIFS('CLS-G'!$F:$F,$C20,'CLS-G'!$G:$G,E$11,'CLS-G'!$L:$L,"No"),
COUNTIFS('CLS-I'!$F:$F,$C20,'CLS-I'!$G:$G,E$11,'CLS-I'!$L:$L,"No"),
COUNTIFS(DCP!$F:$F,$C20,DCP!$G:$G,E$11,DCP!$L:$L,"No"),
COUNTIFS(IES!$F:$F,$C20,IES!$G:$G,E$11,IES!$L:$L,"No"),
COUNTIFS(PAB!$F:$F,$C20,PAB!$G:$G,E$11,PAB!$L:$L,"No"))+E$33</f>
        <v>0</v>
      </c>
      <c r="F20" s="123">
        <f>SUM(
COUNTIFS('CORE MEASURES'!$F:$F,$C20,'CORE MEASURES'!$G:$G,F$11,'CORE MEASURES'!$L:$L,"No"),
COUNTIFS(RESHAB!$F:$F,$C20,RESHAB!$G:$G,F$11,RESHAB!$L:$L,"No"),
COUNTIFS(ADH!$F:$F,$C20,ADH!$G:$G,F$11,ADH!$L:$L,"No"),
COUNTIFS('CLS-G'!$F:$F,$C20,'CLS-G'!$G:$G,F$11,'CLS-G'!$L:$L,"No"),
COUNTIFS('CLS-I'!$F:$F,$C20,'CLS-I'!$G:$G,F$11,'CLS-I'!$L:$L,"No"),
COUNTIFS(DCP!$F:$F,$C20,DCP!$G:$G,F$11,DCP!$L:$L,"No"),
COUNTIFS(IES!$F:$F,$C20,IES!$G:$G,F$11,IES!$L:$L,"No"),
COUNTIFS(PAB!$F:$F,$C20,PAB!$G:$G,F$11,PAB!$L:$L,"No"))+F$33</f>
        <v>0</v>
      </c>
      <c r="G20" s="124">
        <f>SUM(
COUNTIFS('CORE MEASURES'!$F:$F,$C20,'CORE MEASURES'!$G:$G,G$11,'CORE MEASURES'!$L:$L,"No"),
COUNTIFS(RESHAB!$F:$F,$C20,RESHAB!$G:$G,G$11,RESHAB!$L:$L,"No"),
COUNTIFS(ADH!$F:$F,$C20,ADH!$G:$G,G$11,ADH!$L:$L,"No"),
COUNTIFS('CLS-G'!$F:$F,$C20,'CLS-G'!$G:$G,G$11,'CLS-G'!$L:$L,"No"),
COUNTIFS('CLS-I'!$F:$F,$C20,'CLS-I'!$G:$G,G$11,'CLS-I'!$L:$L,"No"),
COUNTIFS(DCP!$F:$F,$C20,DCP!$G:$G,G$11,DCP!$L:$L,"No"),
COUNTIFS(IES!$F:$F,$C20,IES!$G:$G,G$11,IES!$L:$L,"No"),
COUNTIFS(PAB!$F:$F,$C20,PAB!$G:$G,G$11,PAB!$L:$L,"No"))+G$33</f>
        <v>0</v>
      </c>
      <c r="H20" s="124">
        <f>IF(I20=FALSE,0,SUM(
COUNTIFS('CORE MEASURES'!$F:$F,$C20,'CORE MEASURES'!$G:$G,"",'CORE MEASURES'!$L:$L,"No"),
COUNTIFS(RESHAB!$F:$F,$C20,RESHAB!$G:$G,"",RESHAB!$L:$L,"No"),
COUNTIFS(ADH!$F:$F,$C20,ADH!$G:$G,"",ADH!$L:$L,"No"),
COUNTIFS('CLS-G'!$F:$F,$C20,'CLS-G'!$G:$G,"",'CLS-G'!$L:$L,"No"),
COUNTIFS('CLS-I'!$F:$F,$C20,'CLS-I'!$G:$G,"",'CLS-I'!$L:$L,"No"),
COUNTIFS(DCP!$F:$F,$C20,DCP!$G:$G,"",DCP!$L:$L,"No"),
COUNTIFS(IES!$F:$F,$C20,IES!$G:$G,"",IES!$L:$L,"No"),
COUNTIFS(PAB!$F:$F,$C20,PAB!$G:$G,"",PAB!$L:$L,"No"))+H$33)</f>
        <v>0</v>
      </c>
      <c r="I20" s="117" t="b">
        <f t="shared" si="0"/>
        <v>0</v>
      </c>
    </row>
    <row r="21" spans="3:9" hidden="1" outlineLevel="1" x14ac:dyDescent="0.25">
      <c r="C21" s="117" t="s">
        <v>35</v>
      </c>
      <c r="D21" s="123">
        <f>SUM(
COUNTIFS('CORE MEASURES'!$F:$F,$C21,'CORE MEASURES'!$G:$G,D$11,'CORE MEASURES'!$L:$L,"No"),
COUNTIFS(RESHAB!$F:$F,$C21,RESHAB!$G:$G,D$11,RESHAB!$L:$L,"No"),
COUNTIFS(ADH!$F:$F,$C21,ADH!$G:$G,D$11,ADH!$L:$L,"No"),
COUNTIFS('CLS-G'!$F:$F,$C21,'CLS-G'!$G:$G,D$11,'CLS-G'!$L:$L,"No"),
COUNTIFS('CLS-I'!$F:$F,$C21,'CLS-I'!$G:$G,D$11,'CLS-I'!$L:$L,"No"),
COUNTIFS(DCP!$F:$F,$C21,DCP!$G:$G,D$11,DCP!$L:$L,"No"),
COUNTIFS(IES!$F:$F,$C21,IES!$G:$G,D$11,IES!$L:$L,"No"),
COUNTIFS(PAB!$F:$F,$C21,PAB!$G:$G,D$11,PAB!$L:$L,"No"))+D$33</f>
        <v>0</v>
      </c>
      <c r="E21" s="123">
        <f>SUM(
COUNTIFS('CORE MEASURES'!$F:$F,$C21,'CORE MEASURES'!$G:$G,E$11,'CORE MEASURES'!$L:$L,"No"),
COUNTIFS(RESHAB!$F:$F,$C21,RESHAB!$G:$G,E$11,RESHAB!$L:$L,"No"),
COUNTIFS(ADH!$F:$F,$C21,ADH!$G:$G,E$11,ADH!$L:$L,"No"),
COUNTIFS('CLS-G'!$F:$F,$C21,'CLS-G'!$G:$G,E$11,'CLS-G'!$L:$L,"No"),
COUNTIFS('CLS-I'!$F:$F,$C21,'CLS-I'!$G:$G,E$11,'CLS-I'!$L:$L,"No"),
COUNTIFS(DCP!$F:$F,$C21,DCP!$G:$G,E$11,DCP!$L:$L,"No"),
COUNTIFS(IES!$F:$F,$C21,IES!$G:$G,E$11,IES!$L:$L,"No"),
COUNTIFS(PAB!$F:$F,$C21,PAB!$G:$G,E$11,PAB!$L:$L,"No"))+E$33</f>
        <v>0</v>
      </c>
      <c r="F21" s="123">
        <f>SUM(
COUNTIFS('CORE MEASURES'!$F:$F,$C21,'CORE MEASURES'!$G:$G,F$11,'CORE MEASURES'!$L:$L,"No"),
COUNTIFS(RESHAB!$F:$F,$C21,RESHAB!$G:$G,F$11,RESHAB!$L:$L,"No"),
COUNTIFS(ADH!$F:$F,$C21,ADH!$G:$G,F$11,ADH!$L:$L,"No"),
COUNTIFS('CLS-G'!$F:$F,$C21,'CLS-G'!$G:$G,F$11,'CLS-G'!$L:$L,"No"),
COUNTIFS('CLS-I'!$F:$F,$C21,'CLS-I'!$G:$G,F$11,'CLS-I'!$L:$L,"No"),
COUNTIFS(DCP!$F:$F,$C21,DCP!$G:$G,F$11,DCP!$L:$L,"No"),
COUNTIFS(IES!$F:$F,$C21,IES!$G:$G,F$11,IES!$L:$L,"No"),
COUNTIFS(PAB!$F:$F,$C21,PAB!$G:$G,F$11,PAB!$L:$L,"No"))+F$33</f>
        <v>0</v>
      </c>
      <c r="G21" s="124">
        <f>SUM(
COUNTIFS('CORE MEASURES'!$F:$F,$C21,'CORE MEASURES'!$G:$G,G$11,'CORE MEASURES'!$L:$L,"No"),
COUNTIFS(RESHAB!$F:$F,$C21,RESHAB!$G:$G,G$11,RESHAB!$L:$L,"No"),
COUNTIFS(ADH!$F:$F,$C21,ADH!$G:$G,G$11,ADH!$L:$L,"No"),
COUNTIFS('CLS-G'!$F:$F,$C21,'CLS-G'!$G:$G,G$11,'CLS-G'!$L:$L,"No"),
COUNTIFS('CLS-I'!$F:$F,$C21,'CLS-I'!$G:$G,G$11,'CLS-I'!$L:$L,"No"),
COUNTIFS(DCP!$F:$F,$C21,DCP!$G:$G,G$11,DCP!$L:$L,"No"),
COUNTIFS(IES!$F:$F,$C21,IES!$G:$G,G$11,IES!$L:$L,"No"),
COUNTIFS(PAB!$F:$F,$C21,PAB!$G:$G,G$11,PAB!$L:$L,"No"))+G$33</f>
        <v>0</v>
      </c>
      <c r="H21" s="124">
        <f>IF(I21=FALSE,0,SUM(
COUNTIFS('CORE MEASURES'!$F:$F,$C21,'CORE MEASURES'!$G:$G,"",'CORE MEASURES'!$L:$L,"No"),
COUNTIFS(RESHAB!$F:$F,$C21,RESHAB!$G:$G,"",RESHAB!$L:$L,"No"),
COUNTIFS(ADH!$F:$F,$C21,ADH!$G:$G,"",ADH!$L:$L,"No"),
COUNTIFS('CLS-G'!$F:$F,$C21,'CLS-G'!$G:$G,"",'CLS-G'!$L:$L,"No"),
COUNTIFS('CLS-I'!$F:$F,$C21,'CLS-I'!$G:$G,"",'CLS-I'!$L:$L,"No"),
COUNTIFS(DCP!$F:$F,$C21,DCP!$G:$G,"",DCP!$L:$L,"No"),
COUNTIFS(IES!$F:$F,$C21,IES!$G:$G,"",IES!$L:$L,"No"),
COUNTIFS(PAB!$F:$F,$C21,PAB!$G:$G,"",PAB!$L:$L,"No"))+H$33)</f>
        <v>0</v>
      </c>
      <c r="I21" s="117" t="b">
        <f t="shared" si="0"/>
        <v>0</v>
      </c>
    </row>
    <row r="22" spans="3:9" hidden="1" outlineLevel="1" x14ac:dyDescent="0.25">
      <c r="C22" s="117" t="s">
        <v>36</v>
      </c>
      <c r="D22" s="123">
        <f>SUM(
COUNTIFS('CORE MEASURES'!$F:$F,$C22,'CORE MEASURES'!$G:$G,D$11,'CORE MEASURES'!$L:$L,"No"),
COUNTIFS(RESHAB!$F:$F,$C22,RESHAB!$G:$G,D$11,RESHAB!$L:$L,"No"),
COUNTIFS(ADH!$F:$F,$C22,ADH!$G:$G,D$11,ADH!$L:$L,"No"),
COUNTIFS('CLS-G'!$F:$F,$C22,'CLS-G'!$G:$G,D$11,'CLS-G'!$L:$L,"No"),
COUNTIFS('CLS-I'!$F:$F,$C22,'CLS-I'!$G:$G,D$11,'CLS-I'!$L:$L,"No"),
COUNTIFS(DCP!$F:$F,$C22,DCP!$G:$G,D$11,DCP!$L:$L,"No"),
COUNTIFS(IES!$F:$F,$C22,IES!$G:$G,D$11,IES!$L:$L,"No"),
COUNTIFS(PAB!$F:$F,$C22,PAB!$G:$G,D$11,PAB!$L:$L,"No"))+D$33</f>
        <v>0</v>
      </c>
      <c r="E22" s="123">
        <f>SUM(
COUNTIFS('CORE MEASURES'!$F:$F,$C22,'CORE MEASURES'!$G:$G,E$11,'CORE MEASURES'!$L:$L,"No"),
COUNTIFS(RESHAB!$F:$F,$C22,RESHAB!$G:$G,E$11,RESHAB!$L:$L,"No"),
COUNTIFS(ADH!$F:$F,$C22,ADH!$G:$G,E$11,ADH!$L:$L,"No"),
COUNTIFS('CLS-G'!$F:$F,$C22,'CLS-G'!$G:$G,E$11,'CLS-G'!$L:$L,"No"),
COUNTIFS('CLS-I'!$F:$F,$C22,'CLS-I'!$G:$G,E$11,'CLS-I'!$L:$L,"No"),
COUNTIFS(DCP!$F:$F,$C22,DCP!$G:$G,E$11,DCP!$L:$L,"No"),
COUNTIFS(IES!$F:$F,$C22,IES!$G:$G,E$11,IES!$L:$L,"No"),
COUNTIFS(PAB!$F:$F,$C22,PAB!$G:$G,E$11,PAB!$L:$L,"No"))+E$33</f>
        <v>0</v>
      </c>
      <c r="F22" s="123">
        <f>SUM(
COUNTIFS('CORE MEASURES'!$F:$F,$C22,'CORE MEASURES'!$G:$G,F$11,'CORE MEASURES'!$L:$L,"No"),
COUNTIFS(RESHAB!$F:$F,$C22,RESHAB!$G:$G,F$11,RESHAB!$L:$L,"No"),
COUNTIFS(ADH!$F:$F,$C22,ADH!$G:$G,F$11,ADH!$L:$L,"No"),
COUNTIFS('CLS-G'!$F:$F,$C22,'CLS-G'!$G:$G,F$11,'CLS-G'!$L:$L,"No"),
COUNTIFS('CLS-I'!$F:$F,$C22,'CLS-I'!$G:$G,F$11,'CLS-I'!$L:$L,"No"),
COUNTIFS(DCP!$F:$F,$C22,DCP!$G:$G,F$11,DCP!$L:$L,"No"),
COUNTIFS(IES!$F:$F,$C22,IES!$G:$G,F$11,IES!$L:$L,"No"),
COUNTIFS(PAB!$F:$F,$C22,PAB!$G:$G,F$11,PAB!$L:$L,"No"))+F$33</f>
        <v>0</v>
      </c>
      <c r="G22" s="124">
        <f>SUM(
COUNTIFS('CORE MEASURES'!$F:$F,$C22,'CORE MEASURES'!$G:$G,G$11,'CORE MEASURES'!$L:$L,"No"),
COUNTIFS(RESHAB!$F:$F,$C22,RESHAB!$G:$G,G$11,RESHAB!$L:$L,"No"),
COUNTIFS(ADH!$F:$F,$C22,ADH!$G:$G,G$11,ADH!$L:$L,"No"),
COUNTIFS('CLS-G'!$F:$F,$C22,'CLS-G'!$G:$G,G$11,'CLS-G'!$L:$L,"No"),
COUNTIFS('CLS-I'!$F:$F,$C22,'CLS-I'!$G:$G,G$11,'CLS-I'!$L:$L,"No"),
COUNTIFS(DCP!$F:$F,$C22,DCP!$G:$G,G$11,DCP!$L:$L,"No"),
COUNTIFS(IES!$F:$F,$C22,IES!$G:$G,G$11,IES!$L:$L,"No"),
COUNTIFS(PAB!$F:$F,$C22,PAB!$G:$G,G$11,PAB!$L:$L,"No"))+G$33</f>
        <v>0</v>
      </c>
      <c r="H22" s="124">
        <f>IF(I22=FALSE,0,SUM(
COUNTIFS('CORE MEASURES'!$F:$F,$C22,'CORE MEASURES'!$G:$G,"",'CORE MEASURES'!$L:$L,"No"),
COUNTIFS(RESHAB!$F:$F,$C22,RESHAB!$G:$G,"",RESHAB!$L:$L,"No"),
COUNTIFS(ADH!$F:$F,$C22,ADH!$G:$G,"",ADH!$L:$L,"No"),
COUNTIFS('CLS-G'!$F:$F,$C22,'CLS-G'!$G:$G,"",'CLS-G'!$L:$L,"No"),
COUNTIFS('CLS-I'!$F:$F,$C22,'CLS-I'!$G:$G,"",'CLS-I'!$L:$L,"No"),
COUNTIFS(DCP!$F:$F,$C22,DCP!$G:$G,"",DCP!$L:$L,"No"),
COUNTIFS(IES!$F:$F,$C22,IES!$G:$G,"",IES!$L:$L,"No"),
COUNTIFS(PAB!$F:$F,$C22,PAB!$G:$G,"",PAB!$L:$L,"No"))+H$33)</f>
        <v>0</v>
      </c>
      <c r="I22" s="117" t="b">
        <f t="shared" si="0"/>
        <v>0</v>
      </c>
    </row>
    <row r="23" spans="3:9" hidden="1" outlineLevel="1" x14ac:dyDescent="0.25">
      <c r="C23" s="117" t="s">
        <v>37</v>
      </c>
      <c r="D23" s="123">
        <f>SUM(
COUNTIFS('CORE MEASURES'!$F:$F,$C23,'CORE MEASURES'!$G:$G,D$11,'CORE MEASURES'!$L:$L,"No"),
COUNTIFS(RESHAB!$F:$F,$C23,RESHAB!$G:$G,D$11,RESHAB!$L:$L,"No"),
COUNTIFS(ADH!$F:$F,$C23,ADH!$G:$G,D$11,ADH!$L:$L,"No"),
COUNTIFS('CLS-G'!$F:$F,$C23,'CLS-G'!$G:$G,D$11,'CLS-G'!$L:$L,"No"),
COUNTIFS('CLS-I'!$F:$F,$C23,'CLS-I'!$G:$G,D$11,'CLS-I'!$L:$L,"No"),
COUNTIFS(DCP!$F:$F,$C23,DCP!$G:$G,D$11,DCP!$L:$L,"No"),
COUNTIFS(IES!$F:$F,$C23,IES!$G:$G,D$11,IES!$L:$L,"No"),
COUNTIFS(PAB!$F:$F,$C23,PAB!$G:$G,D$11,PAB!$L:$L,"No"))+D$33</f>
        <v>0</v>
      </c>
      <c r="E23" s="123">
        <f>SUM(
COUNTIFS('CORE MEASURES'!$F:$F,$C23,'CORE MEASURES'!$G:$G,E$11,'CORE MEASURES'!$L:$L,"No"),
COUNTIFS(RESHAB!$F:$F,$C23,RESHAB!$G:$G,E$11,RESHAB!$L:$L,"No"),
COUNTIFS(ADH!$F:$F,$C23,ADH!$G:$G,E$11,ADH!$L:$L,"No"),
COUNTIFS('CLS-G'!$F:$F,$C23,'CLS-G'!$G:$G,E$11,'CLS-G'!$L:$L,"No"),
COUNTIFS('CLS-I'!$F:$F,$C23,'CLS-I'!$G:$G,E$11,'CLS-I'!$L:$L,"No"),
COUNTIFS(DCP!$F:$F,$C23,DCP!$G:$G,E$11,DCP!$L:$L,"No"),
COUNTIFS(IES!$F:$F,$C23,IES!$G:$G,E$11,IES!$L:$L,"No"),
COUNTIFS(PAB!$F:$F,$C23,PAB!$G:$G,E$11,PAB!$L:$L,"No"))+E$33</f>
        <v>0</v>
      </c>
      <c r="F23" s="123">
        <f>SUM(
COUNTIFS('CORE MEASURES'!$F:$F,$C23,'CORE MEASURES'!$G:$G,F$11,'CORE MEASURES'!$L:$L,"No"),
COUNTIFS(RESHAB!$F:$F,$C23,RESHAB!$G:$G,F$11,RESHAB!$L:$L,"No"),
COUNTIFS(ADH!$F:$F,$C23,ADH!$G:$G,F$11,ADH!$L:$L,"No"),
COUNTIFS('CLS-G'!$F:$F,$C23,'CLS-G'!$G:$G,F$11,'CLS-G'!$L:$L,"No"),
COUNTIFS('CLS-I'!$F:$F,$C23,'CLS-I'!$G:$G,F$11,'CLS-I'!$L:$L,"No"),
COUNTIFS(DCP!$F:$F,$C23,DCP!$G:$G,F$11,DCP!$L:$L,"No"),
COUNTIFS(IES!$F:$F,$C23,IES!$G:$G,F$11,IES!$L:$L,"No"),
COUNTIFS(PAB!$F:$F,$C23,PAB!$G:$G,F$11,PAB!$L:$L,"No"))+F$33</f>
        <v>0</v>
      </c>
      <c r="G23" s="124">
        <f>SUM(
COUNTIFS('CORE MEASURES'!$F:$F,$C23,'CORE MEASURES'!$G:$G,G$11,'CORE MEASURES'!$L:$L,"No"),
COUNTIFS(RESHAB!$F:$F,$C23,RESHAB!$G:$G,G$11,RESHAB!$L:$L,"No"),
COUNTIFS(ADH!$F:$F,$C23,ADH!$G:$G,G$11,ADH!$L:$L,"No"),
COUNTIFS('CLS-G'!$F:$F,$C23,'CLS-G'!$G:$G,G$11,'CLS-G'!$L:$L,"No"),
COUNTIFS('CLS-I'!$F:$F,$C23,'CLS-I'!$G:$G,G$11,'CLS-I'!$L:$L,"No"),
COUNTIFS(DCP!$F:$F,$C23,DCP!$G:$G,G$11,DCP!$L:$L,"No"),
COUNTIFS(IES!$F:$F,$C23,IES!$G:$G,G$11,IES!$L:$L,"No"),
COUNTIFS(PAB!$F:$F,$C23,PAB!$G:$G,G$11,PAB!$L:$L,"No"))+G$33</f>
        <v>0</v>
      </c>
      <c r="H23" s="124">
        <f>IF(I23=FALSE,0,SUM(
COUNTIFS('CORE MEASURES'!$F:$F,$C23,'CORE MEASURES'!$G:$G,"",'CORE MEASURES'!$L:$L,"No"),
COUNTIFS(RESHAB!$F:$F,$C23,RESHAB!$G:$G,"",RESHAB!$L:$L,"No"),
COUNTIFS(ADH!$F:$F,$C23,ADH!$G:$G,"",ADH!$L:$L,"No"),
COUNTIFS('CLS-G'!$F:$F,$C23,'CLS-G'!$G:$G,"",'CLS-G'!$L:$L,"No"),
COUNTIFS('CLS-I'!$F:$F,$C23,'CLS-I'!$G:$G,"",'CLS-I'!$L:$L,"No"),
COUNTIFS(DCP!$F:$F,$C23,DCP!$G:$G,"",DCP!$L:$L,"No"),
COUNTIFS(IES!$F:$F,$C23,IES!$G:$G,"",IES!$L:$L,"No"),
COUNTIFS(PAB!$F:$F,$C23,PAB!$G:$G,"",PAB!$L:$L,"No"))+H$33)</f>
        <v>0</v>
      </c>
      <c r="I23" s="117" t="b">
        <f t="shared" si="0"/>
        <v>0</v>
      </c>
    </row>
    <row r="24" spans="3:9" hidden="1" outlineLevel="1" x14ac:dyDescent="0.25">
      <c r="C24" s="117" t="s">
        <v>38</v>
      </c>
      <c r="D24" s="123">
        <f>SUM(
COUNTIFS('CORE MEASURES'!$F:$F,$C24,'CORE MEASURES'!$G:$G,D$11,'CORE MEASURES'!$L:$L,"No"),
COUNTIFS(RESHAB!$F:$F,$C24,RESHAB!$G:$G,D$11,RESHAB!$L:$L,"No"),
COUNTIFS(ADH!$F:$F,$C24,ADH!$G:$G,D$11,ADH!$L:$L,"No"),
COUNTIFS('CLS-G'!$F:$F,$C24,'CLS-G'!$G:$G,D$11,'CLS-G'!$L:$L,"No"),
COUNTIFS('CLS-I'!$F:$F,$C24,'CLS-I'!$G:$G,D$11,'CLS-I'!$L:$L,"No"),
COUNTIFS(DCP!$F:$F,$C24,DCP!$G:$G,D$11,DCP!$L:$L,"No"),
COUNTIFS(IES!$F:$F,$C24,IES!$G:$G,D$11,IES!$L:$L,"No"),
COUNTIFS(PAB!$F:$F,$C24,PAB!$G:$G,D$11,PAB!$L:$L,"No"))+D$33</f>
        <v>0</v>
      </c>
      <c r="E24" s="123">
        <f>SUM(
COUNTIFS('CORE MEASURES'!$F:$F,$C24,'CORE MEASURES'!$G:$G,E$11,'CORE MEASURES'!$L:$L,"No"),
COUNTIFS(RESHAB!$F:$F,$C24,RESHAB!$G:$G,E$11,RESHAB!$L:$L,"No"),
COUNTIFS(ADH!$F:$F,$C24,ADH!$G:$G,E$11,ADH!$L:$L,"No"),
COUNTIFS('CLS-G'!$F:$F,$C24,'CLS-G'!$G:$G,E$11,'CLS-G'!$L:$L,"No"),
COUNTIFS('CLS-I'!$F:$F,$C24,'CLS-I'!$G:$G,E$11,'CLS-I'!$L:$L,"No"),
COUNTIFS(DCP!$F:$F,$C24,DCP!$G:$G,E$11,DCP!$L:$L,"No"),
COUNTIFS(IES!$F:$F,$C24,IES!$G:$G,E$11,IES!$L:$L,"No"),
COUNTIFS(PAB!$F:$F,$C24,PAB!$G:$G,E$11,PAB!$L:$L,"No"))+E$33</f>
        <v>0</v>
      </c>
      <c r="F24" s="123">
        <f>SUM(
COUNTIFS('CORE MEASURES'!$F:$F,$C24,'CORE MEASURES'!$G:$G,F$11,'CORE MEASURES'!$L:$L,"No"),
COUNTIFS(RESHAB!$F:$F,$C24,RESHAB!$G:$G,F$11,RESHAB!$L:$L,"No"),
COUNTIFS(ADH!$F:$F,$C24,ADH!$G:$G,F$11,ADH!$L:$L,"No"),
COUNTIFS('CLS-G'!$F:$F,$C24,'CLS-G'!$G:$G,F$11,'CLS-G'!$L:$L,"No"),
COUNTIFS('CLS-I'!$F:$F,$C24,'CLS-I'!$G:$G,F$11,'CLS-I'!$L:$L,"No"),
COUNTIFS(DCP!$F:$F,$C24,DCP!$G:$G,F$11,DCP!$L:$L,"No"),
COUNTIFS(IES!$F:$F,$C24,IES!$G:$G,F$11,IES!$L:$L,"No"),
COUNTIFS(PAB!$F:$F,$C24,PAB!$G:$G,F$11,PAB!$L:$L,"No"))+F$33</f>
        <v>0</v>
      </c>
      <c r="G24" s="124">
        <f>SUM(
COUNTIFS('CORE MEASURES'!$F:$F,$C24,'CORE MEASURES'!$G:$G,G$11,'CORE MEASURES'!$L:$L,"No"),
COUNTIFS(RESHAB!$F:$F,$C24,RESHAB!$G:$G,G$11,RESHAB!$L:$L,"No"),
COUNTIFS(ADH!$F:$F,$C24,ADH!$G:$G,G$11,ADH!$L:$L,"No"),
COUNTIFS('CLS-G'!$F:$F,$C24,'CLS-G'!$G:$G,G$11,'CLS-G'!$L:$L,"No"),
COUNTIFS('CLS-I'!$F:$F,$C24,'CLS-I'!$G:$G,G$11,'CLS-I'!$L:$L,"No"),
COUNTIFS(DCP!$F:$F,$C24,DCP!$G:$G,G$11,DCP!$L:$L,"No"),
COUNTIFS(IES!$F:$F,$C24,IES!$G:$G,G$11,IES!$L:$L,"No"),
COUNTIFS(PAB!$F:$F,$C24,PAB!$G:$G,G$11,PAB!$L:$L,"No"))+G$33</f>
        <v>0</v>
      </c>
      <c r="H24" s="124">
        <f>IF(I24=FALSE,0,SUM(
COUNTIFS('CORE MEASURES'!$F:$F,$C24,'CORE MEASURES'!$G:$G,"",'CORE MEASURES'!$L:$L,"No"),
COUNTIFS(RESHAB!$F:$F,$C24,RESHAB!$G:$G,"",RESHAB!$L:$L,"No"),
COUNTIFS(ADH!$F:$F,$C24,ADH!$G:$G,"",ADH!$L:$L,"No"),
COUNTIFS('CLS-G'!$F:$F,$C24,'CLS-G'!$G:$G,"",'CLS-G'!$L:$L,"No"),
COUNTIFS('CLS-I'!$F:$F,$C24,'CLS-I'!$G:$G,"",'CLS-I'!$L:$L,"No"),
COUNTIFS(DCP!$F:$F,$C24,DCP!$G:$G,"",DCP!$L:$L,"No"),
COUNTIFS(IES!$F:$F,$C24,IES!$G:$G,"",IES!$L:$L,"No"),
COUNTIFS(PAB!$F:$F,$C24,PAB!$G:$G,"",PAB!$L:$L,"No"))+H$33)</f>
        <v>0</v>
      </c>
      <c r="I24" s="117" t="b">
        <f t="shared" si="0"/>
        <v>0</v>
      </c>
    </row>
    <row r="25" spans="3:9" hidden="1" outlineLevel="1" x14ac:dyDescent="0.25">
      <c r="C25" s="117" t="s">
        <v>39</v>
      </c>
      <c r="D25" s="123">
        <f>SUM(
COUNTIFS('CORE MEASURES'!$F:$F,$C25,'CORE MEASURES'!$G:$G,D$11,'CORE MEASURES'!$L:$L,"No"),
COUNTIFS(RESHAB!$F:$F,$C25,RESHAB!$G:$G,D$11,RESHAB!$L:$L,"No"),
COUNTIFS(ADH!$F:$F,$C25,ADH!$G:$G,D$11,ADH!$L:$L,"No"),
COUNTIFS('CLS-G'!$F:$F,$C25,'CLS-G'!$G:$G,D$11,'CLS-G'!$L:$L,"No"),
COUNTIFS('CLS-I'!$F:$F,$C25,'CLS-I'!$G:$G,D$11,'CLS-I'!$L:$L,"No"),
COUNTIFS(DCP!$F:$F,$C25,DCP!$G:$G,D$11,DCP!$L:$L,"No"),
COUNTIFS(IES!$F:$F,$C25,IES!$G:$G,D$11,IES!$L:$L,"No"),
COUNTIFS(PAB!$F:$F,$C25,PAB!$G:$G,D$11,PAB!$L:$L,"No"))+D$33</f>
        <v>0</v>
      </c>
      <c r="E25" s="123">
        <f>SUM(
COUNTIFS('CORE MEASURES'!$F:$F,$C25,'CORE MEASURES'!$G:$G,E$11,'CORE MEASURES'!$L:$L,"No"),
COUNTIFS(RESHAB!$F:$F,$C25,RESHAB!$G:$G,E$11,RESHAB!$L:$L,"No"),
COUNTIFS(ADH!$F:$F,$C25,ADH!$G:$G,E$11,ADH!$L:$L,"No"),
COUNTIFS('CLS-G'!$F:$F,$C25,'CLS-G'!$G:$G,E$11,'CLS-G'!$L:$L,"No"),
COUNTIFS('CLS-I'!$F:$F,$C25,'CLS-I'!$G:$G,E$11,'CLS-I'!$L:$L,"No"),
COUNTIFS(DCP!$F:$F,$C25,DCP!$G:$G,E$11,DCP!$L:$L,"No"),
COUNTIFS(IES!$F:$F,$C25,IES!$G:$G,E$11,IES!$L:$L,"No"),
COUNTIFS(PAB!$F:$F,$C25,PAB!$G:$G,E$11,PAB!$L:$L,"No"))+E$33</f>
        <v>0</v>
      </c>
      <c r="F25" s="123">
        <f>SUM(
COUNTIFS('CORE MEASURES'!$F:$F,$C25,'CORE MEASURES'!$G:$G,F$11,'CORE MEASURES'!$L:$L,"No"),
COUNTIFS(RESHAB!$F:$F,$C25,RESHAB!$G:$G,F$11,RESHAB!$L:$L,"No"),
COUNTIFS(ADH!$F:$F,$C25,ADH!$G:$G,F$11,ADH!$L:$L,"No"),
COUNTIFS('CLS-G'!$F:$F,$C25,'CLS-G'!$G:$G,F$11,'CLS-G'!$L:$L,"No"),
COUNTIFS('CLS-I'!$F:$F,$C25,'CLS-I'!$G:$G,F$11,'CLS-I'!$L:$L,"No"),
COUNTIFS(DCP!$F:$F,$C25,DCP!$G:$G,F$11,DCP!$L:$L,"No"),
COUNTIFS(IES!$F:$F,$C25,IES!$G:$G,F$11,IES!$L:$L,"No"),
COUNTIFS(PAB!$F:$F,$C25,PAB!$G:$G,F$11,PAB!$L:$L,"No"))+F$33</f>
        <v>0</v>
      </c>
      <c r="G25" s="124">
        <f>SUM(
COUNTIFS('CORE MEASURES'!$F:$F,$C25,'CORE MEASURES'!$G:$G,G$11,'CORE MEASURES'!$L:$L,"No"),
COUNTIFS(RESHAB!$F:$F,$C25,RESHAB!$G:$G,G$11,RESHAB!$L:$L,"No"),
COUNTIFS(ADH!$F:$F,$C25,ADH!$G:$G,G$11,ADH!$L:$L,"No"),
COUNTIFS('CLS-G'!$F:$F,$C25,'CLS-G'!$G:$G,G$11,'CLS-G'!$L:$L,"No"),
COUNTIFS('CLS-I'!$F:$F,$C25,'CLS-I'!$G:$G,G$11,'CLS-I'!$L:$L,"No"),
COUNTIFS(DCP!$F:$F,$C25,DCP!$G:$G,G$11,DCP!$L:$L,"No"),
COUNTIFS(IES!$F:$F,$C25,IES!$G:$G,G$11,IES!$L:$L,"No"),
COUNTIFS(PAB!$F:$F,$C25,PAB!$G:$G,G$11,PAB!$L:$L,"No"))+G$33</f>
        <v>0</v>
      </c>
      <c r="H25" s="124">
        <f>IF(I25=FALSE,0,SUM(
COUNTIFS('CORE MEASURES'!$F:$F,$C25,'CORE MEASURES'!$G:$G,"",'CORE MEASURES'!$L:$L,"No"),
COUNTIFS(RESHAB!$F:$F,$C25,RESHAB!$G:$G,"",RESHAB!$L:$L,"No"),
COUNTIFS(ADH!$F:$F,$C25,ADH!$G:$G,"",ADH!$L:$L,"No"),
COUNTIFS('CLS-G'!$F:$F,$C25,'CLS-G'!$G:$G,"",'CLS-G'!$L:$L,"No"),
COUNTIFS('CLS-I'!$F:$F,$C25,'CLS-I'!$G:$G,"",'CLS-I'!$L:$L,"No"),
COUNTIFS(DCP!$F:$F,$C25,DCP!$G:$G,"",DCP!$L:$L,"No"),
COUNTIFS(IES!$F:$F,$C25,IES!$G:$G,"",IES!$L:$L,"No"),
COUNTIFS(PAB!$F:$F,$C25,PAB!$G:$G,"",PAB!$L:$L,"No"))+H$33)</f>
        <v>0</v>
      </c>
      <c r="I25" s="117" t="b">
        <f t="shared" si="0"/>
        <v>0</v>
      </c>
    </row>
    <row r="26" spans="3:9" hidden="1" outlineLevel="1" x14ac:dyDescent="0.25">
      <c r="C26" s="117" t="s">
        <v>40</v>
      </c>
      <c r="D26" s="123">
        <f>SUM(
COUNTIFS('CORE MEASURES'!$F:$F,$C26,'CORE MEASURES'!$G:$G,D$11,'CORE MEASURES'!$L:$L,"No"),
COUNTIFS(RESHAB!$F:$F,$C26,RESHAB!$G:$G,D$11,RESHAB!$L:$L,"No"),
COUNTIFS(ADH!$F:$F,$C26,ADH!$G:$G,D$11,ADH!$L:$L,"No"),
COUNTIFS('CLS-G'!$F:$F,$C26,'CLS-G'!$G:$G,D$11,'CLS-G'!$L:$L,"No"),
COUNTIFS('CLS-I'!$F:$F,$C26,'CLS-I'!$G:$G,D$11,'CLS-I'!$L:$L,"No"),
COUNTIFS(DCP!$F:$F,$C26,DCP!$G:$G,D$11,DCP!$L:$L,"No"),
COUNTIFS(IES!$F:$F,$C26,IES!$G:$G,D$11,IES!$L:$L,"No"),
COUNTIFS(PAB!$F:$F,$C26,PAB!$G:$G,D$11,PAB!$L:$L,"No"))+D$33</f>
        <v>0</v>
      </c>
      <c r="E26" s="123">
        <f>SUM(
COUNTIFS('CORE MEASURES'!$F:$F,$C26,'CORE MEASURES'!$G:$G,E$11,'CORE MEASURES'!$L:$L,"No"),
COUNTIFS(RESHAB!$F:$F,$C26,RESHAB!$G:$G,E$11,RESHAB!$L:$L,"No"),
COUNTIFS(ADH!$F:$F,$C26,ADH!$G:$G,E$11,ADH!$L:$L,"No"),
COUNTIFS('CLS-G'!$F:$F,$C26,'CLS-G'!$G:$G,E$11,'CLS-G'!$L:$L,"No"),
COUNTIFS('CLS-I'!$F:$F,$C26,'CLS-I'!$G:$G,E$11,'CLS-I'!$L:$L,"No"),
COUNTIFS(DCP!$F:$F,$C26,DCP!$G:$G,E$11,DCP!$L:$L,"No"),
COUNTIFS(IES!$F:$F,$C26,IES!$G:$G,E$11,IES!$L:$L,"No"),
COUNTIFS(PAB!$F:$F,$C26,PAB!$G:$G,E$11,PAB!$L:$L,"No"))+E$33</f>
        <v>0</v>
      </c>
      <c r="F26" s="123">
        <f>SUM(
COUNTIFS('CORE MEASURES'!$F:$F,$C26,'CORE MEASURES'!$G:$G,F$11,'CORE MEASURES'!$L:$L,"No"),
COUNTIFS(RESHAB!$F:$F,$C26,RESHAB!$G:$G,F$11,RESHAB!$L:$L,"No"),
COUNTIFS(ADH!$F:$F,$C26,ADH!$G:$G,F$11,ADH!$L:$L,"No"),
COUNTIFS('CLS-G'!$F:$F,$C26,'CLS-G'!$G:$G,F$11,'CLS-G'!$L:$L,"No"),
COUNTIFS('CLS-I'!$F:$F,$C26,'CLS-I'!$G:$G,F$11,'CLS-I'!$L:$L,"No"),
COUNTIFS(DCP!$F:$F,$C26,DCP!$G:$G,F$11,DCP!$L:$L,"No"),
COUNTIFS(IES!$F:$F,$C26,IES!$G:$G,F$11,IES!$L:$L,"No"),
COUNTIFS(PAB!$F:$F,$C26,PAB!$G:$G,F$11,PAB!$L:$L,"No"))+F$33</f>
        <v>0</v>
      </c>
      <c r="G26" s="124">
        <f>SUM(
COUNTIFS('CORE MEASURES'!$F:$F,$C26,'CORE MEASURES'!$G:$G,G$11,'CORE MEASURES'!$L:$L,"No"),
COUNTIFS(RESHAB!$F:$F,$C26,RESHAB!$G:$G,G$11,RESHAB!$L:$L,"No"),
COUNTIFS(ADH!$F:$F,$C26,ADH!$G:$G,G$11,ADH!$L:$L,"No"),
COUNTIFS('CLS-G'!$F:$F,$C26,'CLS-G'!$G:$G,G$11,'CLS-G'!$L:$L,"No"),
COUNTIFS('CLS-I'!$F:$F,$C26,'CLS-I'!$G:$G,G$11,'CLS-I'!$L:$L,"No"),
COUNTIFS(DCP!$F:$F,$C26,DCP!$G:$G,G$11,DCP!$L:$L,"No"),
COUNTIFS(IES!$F:$F,$C26,IES!$G:$G,G$11,IES!$L:$L,"No"),
COUNTIFS(PAB!$F:$F,$C26,PAB!$G:$G,G$11,PAB!$L:$L,"No"))+G$33</f>
        <v>0</v>
      </c>
      <c r="H26" s="124">
        <f>IF(I26=FALSE,0,SUM(
COUNTIFS('CORE MEASURES'!$F:$F,$C26,'CORE MEASURES'!$G:$G,"",'CORE MEASURES'!$L:$L,"No"),
COUNTIFS(RESHAB!$F:$F,$C26,RESHAB!$G:$G,"",RESHAB!$L:$L,"No"),
COUNTIFS(ADH!$F:$F,$C26,ADH!$G:$G,"",ADH!$L:$L,"No"),
COUNTIFS('CLS-G'!$F:$F,$C26,'CLS-G'!$G:$G,"",'CLS-G'!$L:$L,"No"),
COUNTIFS('CLS-I'!$F:$F,$C26,'CLS-I'!$G:$G,"",'CLS-I'!$L:$L,"No"),
COUNTIFS(DCP!$F:$F,$C26,DCP!$G:$G,"",DCP!$L:$L,"No"),
COUNTIFS(IES!$F:$F,$C26,IES!$G:$G,"",IES!$L:$L,"No"),
COUNTIFS(PAB!$F:$F,$C26,PAB!$G:$G,"",PAB!$L:$L,"No"))+H$33)</f>
        <v>0</v>
      </c>
      <c r="I26" s="117" t="b">
        <f t="shared" si="0"/>
        <v>0</v>
      </c>
    </row>
    <row r="27" spans="3:9" hidden="1" outlineLevel="1" x14ac:dyDescent="0.25">
      <c r="C27" s="117" t="s">
        <v>41</v>
      </c>
      <c r="D27" s="123">
        <f>SUM(
COUNTIFS('CORE MEASURES'!$F:$F,$C27,'CORE MEASURES'!$G:$G,D$11,'CORE MEASURES'!$L:$L,"No"),
COUNTIFS(RESHAB!$F:$F,$C27,RESHAB!$G:$G,D$11,RESHAB!$L:$L,"No"),
COUNTIFS(ADH!$F:$F,$C27,ADH!$G:$G,D$11,ADH!$L:$L,"No"),
COUNTIFS('CLS-G'!$F:$F,$C27,'CLS-G'!$G:$G,D$11,'CLS-G'!$L:$L,"No"),
COUNTIFS('CLS-I'!$F:$F,$C27,'CLS-I'!$G:$G,D$11,'CLS-I'!$L:$L,"No"),
COUNTIFS(DCP!$F:$F,$C27,DCP!$G:$G,D$11,DCP!$L:$L,"No"),
COUNTIFS(IES!$F:$F,$C27,IES!$G:$G,D$11,IES!$L:$L,"No"),
COUNTIFS(PAB!$F:$F,$C27,PAB!$G:$G,D$11,PAB!$L:$L,"No"))+D$33</f>
        <v>0</v>
      </c>
      <c r="E27" s="123">
        <f>SUM(
COUNTIFS('CORE MEASURES'!$F:$F,$C27,'CORE MEASURES'!$G:$G,E$11,'CORE MEASURES'!$L:$L,"No"),
COUNTIFS(RESHAB!$F:$F,$C27,RESHAB!$G:$G,E$11,RESHAB!$L:$L,"No"),
COUNTIFS(ADH!$F:$F,$C27,ADH!$G:$G,E$11,ADH!$L:$L,"No"),
COUNTIFS('CLS-G'!$F:$F,$C27,'CLS-G'!$G:$G,E$11,'CLS-G'!$L:$L,"No"),
COUNTIFS('CLS-I'!$F:$F,$C27,'CLS-I'!$G:$G,E$11,'CLS-I'!$L:$L,"No"),
COUNTIFS(DCP!$F:$F,$C27,DCP!$G:$G,E$11,DCP!$L:$L,"No"),
COUNTIFS(IES!$F:$F,$C27,IES!$G:$G,E$11,IES!$L:$L,"No"),
COUNTIFS(PAB!$F:$F,$C27,PAB!$G:$G,E$11,PAB!$L:$L,"No"))+E$33</f>
        <v>0</v>
      </c>
      <c r="F27" s="123">
        <f>SUM(
COUNTIFS('CORE MEASURES'!$F:$F,$C27,'CORE MEASURES'!$G:$G,F$11,'CORE MEASURES'!$L:$L,"No"),
COUNTIFS(RESHAB!$F:$F,$C27,RESHAB!$G:$G,F$11,RESHAB!$L:$L,"No"),
COUNTIFS(ADH!$F:$F,$C27,ADH!$G:$G,F$11,ADH!$L:$L,"No"),
COUNTIFS('CLS-G'!$F:$F,$C27,'CLS-G'!$G:$G,F$11,'CLS-G'!$L:$L,"No"),
COUNTIFS('CLS-I'!$F:$F,$C27,'CLS-I'!$G:$G,F$11,'CLS-I'!$L:$L,"No"),
COUNTIFS(DCP!$F:$F,$C27,DCP!$G:$G,F$11,DCP!$L:$L,"No"),
COUNTIFS(IES!$F:$F,$C27,IES!$G:$G,F$11,IES!$L:$L,"No"),
COUNTIFS(PAB!$F:$F,$C27,PAB!$G:$G,F$11,PAB!$L:$L,"No"))+F$33</f>
        <v>0</v>
      </c>
      <c r="G27" s="124">
        <f>SUM(
COUNTIFS('CORE MEASURES'!$F:$F,$C27,'CORE MEASURES'!$G:$G,G$11,'CORE MEASURES'!$L:$L,"No"),
COUNTIFS(RESHAB!$F:$F,$C27,RESHAB!$G:$G,G$11,RESHAB!$L:$L,"No"),
COUNTIFS(ADH!$F:$F,$C27,ADH!$G:$G,G$11,ADH!$L:$L,"No"),
COUNTIFS('CLS-G'!$F:$F,$C27,'CLS-G'!$G:$G,G$11,'CLS-G'!$L:$L,"No"),
COUNTIFS('CLS-I'!$F:$F,$C27,'CLS-I'!$G:$G,G$11,'CLS-I'!$L:$L,"No"),
COUNTIFS(DCP!$F:$F,$C27,DCP!$G:$G,G$11,DCP!$L:$L,"No"),
COUNTIFS(IES!$F:$F,$C27,IES!$G:$G,G$11,IES!$L:$L,"No"),
COUNTIFS(PAB!$F:$F,$C27,PAB!$G:$G,G$11,PAB!$L:$L,"No"))+G$33</f>
        <v>0</v>
      </c>
      <c r="H27" s="124">
        <f>IF(I27=FALSE,0,SUM(
COUNTIFS('CORE MEASURES'!$F:$F,$C27,'CORE MEASURES'!$G:$G,"",'CORE MEASURES'!$L:$L,"No"),
COUNTIFS(RESHAB!$F:$F,$C27,RESHAB!$G:$G,"",RESHAB!$L:$L,"No"),
COUNTIFS(ADH!$F:$F,$C27,ADH!$G:$G,"",ADH!$L:$L,"No"),
COUNTIFS('CLS-G'!$F:$F,$C27,'CLS-G'!$G:$G,"",'CLS-G'!$L:$L,"No"),
COUNTIFS('CLS-I'!$F:$F,$C27,'CLS-I'!$G:$G,"",'CLS-I'!$L:$L,"No"),
COUNTIFS(DCP!$F:$F,$C27,DCP!$G:$G,"",DCP!$L:$L,"No"),
COUNTIFS(IES!$F:$F,$C27,IES!$G:$G,"",IES!$L:$L,"No"),
COUNTIFS(PAB!$F:$F,$C27,PAB!$G:$G,"",PAB!$L:$L,"No"))+H$33)</f>
        <v>0</v>
      </c>
      <c r="I27" s="117" t="b">
        <f t="shared" si="0"/>
        <v>0</v>
      </c>
    </row>
    <row r="28" spans="3:9" hidden="1" outlineLevel="1" x14ac:dyDescent="0.25">
      <c r="C28" s="117" t="s">
        <v>42</v>
      </c>
      <c r="D28" s="123">
        <f>SUM(
COUNTIFS('CORE MEASURES'!$F:$F,$C28,'CORE MEASURES'!$G:$G,D$11,'CORE MEASURES'!$L:$L,"No"),
COUNTIFS(RESHAB!$F:$F,$C28,RESHAB!$G:$G,D$11,RESHAB!$L:$L,"No"),
COUNTIFS(ADH!$F:$F,$C28,ADH!$G:$G,D$11,ADH!$L:$L,"No"),
COUNTIFS('CLS-G'!$F:$F,$C28,'CLS-G'!$G:$G,D$11,'CLS-G'!$L:$L,"No"),
COUNTIFS('CLS-I'!$F:$F,$C28,'CLS-I'!$G:$G,D$11,'CLS-I'!$L:$L,"No"),
COUNTIFS(DCP!$F:$F,$C28,DCP!$G:$G,D$11,DCP!$L:$L,"No"),
COUNTIFS(IES!$F:$F,$C28,IES!$G:$G,D$11,IES!$L:$L,"No"),
COUNTIFS(PAB!$F:$F,$C28,PAB!$G:$G,D$11,PAB!$L:$L,"No"))+D$33</f>
        <v>0</v>
      </c>
      <c r="E28" s="123">
        <f>SUM(
COUNTIFS('CORE MEASURES'!$F:$F,$C28,'CORE MEASURES'!$G:$G,E$11,'CORE MEASURES'!$L:$L,"No"),
COUNTIFS(RESHAB!$F:$F,$C28,RESHAB!$G:$G,E$11,RESHAB!$L:$L,"No"),
COUNTIFS(ADH!$F:$F,$C28,ADH!$G:$G,E$11,ADH!$L:$L,"No"),
COUNTIFS('CLS-G'!$F:$F,$C28,'CLS-G'!$G:$G,E$11,'CLS-G'!$L:$L,"No"),
COUNTIFS('CLS-I'!$F:$F,$C28,'CLS-I'!$G:$G,E$11,'CLS-I'!$L:$L,"No"),
COUNTIFS(DCP!$F:$F,$C28,DCP!$G:$G,E$11,DCP!$L:$L,"No"),
COUNTIFS(IES!$F:$F,$C28,IES!$G:$G,E$11,IES!$L:$L,"No"),
COUNTIFS(PAB!$F:$F,$C28,PAB!$G:$G,E$11,PAB!$L:$L,"No"))+E$33</f>
        <v>0</v>
      </c>
      <c r="F28" s="123">
        <f>SUM(
COUNTIFS('CORE MEASURES'!$F:$F,$C28,'CORE MEASURES'!$G:$G,F$11,'CORE MEASURES'!$L:$L,"No"),
COUNTIFS(RESHAB!$F:$F,$C28,RESHAB!$G:$G,F$11,RESHAB!$L:$L,"No"),
COUNTIFS(ADH!$F:$F,$C28,ADH!$G:$G,F$11,ADH!$L:$L,"No"),
COUNTIFS('CLS-G'!$F:$F,$C28,'CLS-G'!$G:$G,F$11,'CLS-G'!$L:$L,"No"),
COUNTIFS('CLS-I'!$F:$F,$C28,'CLS-I'!$G:$G,F$11,'CLS-I'!$L:$L,"No"),
COUNTIFS(DCP!$F:$F,$C28,DCP!$G:$G,F$11,DCP!$L:$L,"No"),
COUNTIFS(IES!$F:$F,$C28,IES!$G:$G,F$11,IES!$L:$L,"No"),
COUNTIFS(PAB!$F:$F,$C28,PAB!$G:$G,F$11,PAB!$L:$L,"No"))+F$33</f>
        <v>0</v>
      </c>
      <c r="G28" s="124">
        <f>SUM(
COUNTIFS('CORE MEASURES'!$F:$F,$C28,'CORE MEASURES'!$G:$G,G$11,'CORE MEASURES'!$L:$L,"No"),
COUNTIFS(RESHAB!$F:$F,$C28,RESHAB!$G:$G,G$11,RESHAB!$L:$L,"No"),
COUNTIFS(ADH!$F:$F,$C28,ADH!$G:$G,G$11,ADH!$L:$L,"No"),
COUNTIFS('CLS-G'!$F:$F,$C28,'CLS-G'!$G:$G,G$11,'CLS-G'!$L:$L,"No"),
COUNTIFS('CLS-I'!$F:$F,$C28,'CLS-I'!$G:$G,G$11,'CLS-I'!$L:$L,"No"),
COUNTIFS(DCP!$F:$F,$C28,DCP!$G:$G,G$11,DCP!$L:$L,"No"),
COUNTIFS(IES!$F:$F,$C28,IES!$G:$G,G$11,IES!$L:$L,"No"),
COUNTIFS(PAB!$F:$F,$C28,PAB!$G:$G,G$11,PAB!$L:$L,"No"))+G$33</f>
        <v>0</v>
      </c>
      <c r="H28" s="124">
        <f>IF(I28=FALSE,0,SUM(
COUNTIFS('CORE MEASURES'!$F:$F,$C28,'CORE MEASURES'!$G:$G,"",'CORE MEASURES'!$L:$L,"No"),
COUNTIFS(RESHAB!$F:$F,$C28,RESHAB!$G:$G,"",RESHAB!$L:$L,"No"),
COUNTIFS(ADH!$F:$F,$C28,ADH!$G:$G,"",ADH!$L:$L,"No"),
COUNTIFS('CLS-G'!$F:$F,$C28,'CLS-G'!$G:$G,"",'CLS-G'!$L:$L,"No"),
COUNTIFS('CLS-I'!$F:$F,$C28,'CLS-I'!$G:$G,"",'CLS-I'!$L:$L,"No"),
COUNTIFS(DCP!$F:$F,$C28,DCP!$G:$G,"",DCP!$L:$L,"No"),
COUNTIFS(IES!$F:$F,$C28,IES!$G:$G,"",IES!$L:$L,"No"),
COUNTIFS(PAB!$F:$F,$C28,PAB!$G:$G,"",PAB!$L:$L,"No"))+H$33)</f>
        <v>0</v>
      </c>
      <c r="I28" s="117" t="b">
        <f t="shared" si="0"/>
        <v>0</v>
      </c>
    </row>
    <row r="29" spans="3:9" hidden="1" outlineLevel="1" x14ac:dyDescent="0.25">
      <c r="C29" s="117" t="s">
        <v>43</v>
      </c>
      <c r="D29" s="123">
        <f>SUM(
COUNTIFS('CORE MEASURES'!$F:$F,$C29,'CORE MEASURES'!$G:$G,D$11,'CORE MEASURES'!$L:$L,"No"),
COUNTIFS(RESHAB!$F:$F,$C29,RESHAB!$G:$G,D$11,RESHAB!$L:$L,"No"),
COUNTIFS(ADH!$F:$F,$C29,ADH!$G:$G,D$11,ADH!$L:$L,"No"),
COUNTIFS('CLS-G'!$F:$F,$C29,'CLS-G'!$G:$G,D$11,'CLS-G'!$L:$L,"No"),
COUNTIFS('CLS-I'!$F:$F,$C29,'CLS-I'!$G:$G,D$11,'CLS-I'!$L:$L,"No"),
COUNTIFS(DCP!$F:$F,$C29,DCP!$G:$G,D$11,DCP!$L:$L,"No"),
COUNTIFS(IES!$F:$F,$C29,IES!$G:$G,D$11,IES!$L:$L,"No"),
COUNTIFS(PAB!$F:$F,$C29,PAB!$G:$G,D$11,PAB!$L:$L,"No"))+D$33</f>
        <v>0</v>
      </c>
      <c r="E29" s="123">
        <f>SUM(
COUNTIFS('CORE MEASURES'!$F:$F,$C29,'CORE MEASURES'!$G:$G,E$11,'CORE MEASURES'!$L:$L,"No"),
COUNTIFS(RESHAB!$F:$F,$C29,RESHAB!$G:$G,E$11,RESHAB!$L:$L,"No"),
COUNTIFS(ADH!$F:$F,$C29,ADH!$G:$G,E$11,ADH!$L:$L,"No"),
COUNTIFS('CLS-G'!$F:$F,$C29,'CLS-G'!$G:$G,E$11,'CLS-G'!$L:$L,"No"),
COUNTIFS('CLS-I'!$F:$F,$C29,'CLS-I'!$G:$G,E$11,'CLS-I'!$L:$L,"No"),
COUNTIFS(DCP!$F:$F,$C29,DCP!$G:$G,E$11,DCP!$L:$L,"No"),
COUNTIFS(IES!$F:$F,$C29,IES!$G:$G,E$11,IES!$L:$L,"No"),
COUNTIFS(PAB!$F:$F,$C29,PAB!$G:$G,E$11,PAB!$L:$L,"No"))+E$33</f>
        <v>0</v>
      </c>
      <c r="F29" s="123">
        <f>SUM(
COUNTIFS('CORE MEASURES'!$F:$F,$C29,'CORE MEASURES'!$G:$G,F$11,'CORE MEASURES'!$L:$L,"No"),
COUNTIFS(RESHAB!$F:$F,$C29,RESHAB!$G:$G,F$11,RESHAB!$L:$L,"No"),
COUNTIFS(ADH!$F:$F,$C29,ADH!$G:$G,F$11,ADH!$L:$L,"No"),
COUNTIFS('CLS-G'!$F:$F,$C29,'CLS-G'!$G:$G,F$11,'CLS-G'!$L:$L,"No"),
COUNTIFS('CLS-I'!$F:$F,$C29,'CLS-I'!$G:$G,F$11,'CLS-I'!$L:$L,"No"),
COUNTIFS(DCP!$F:$F,$C29,DCP!$G:$G,F$11,DCP!$L:$L,"No"),
COUNTIFS(IES!$F:$F,$C29,IES!$G:$G,F$11,IES!$L:$L,"No"),
COUNTIFS(PAB!$F:$F,$C29,PAB!$G:$G,F$11,PAB!$L:$L,"No"))+F$33</f>
        <v>0</v>
      </c>
      <c r="G29" s="124">
        <f>SUM(
COUNTIFS('CORE MEASURES'!$F:$F,$C29,'CORE MEASURES'!$G:$G,G$11,'CORE MEASURES'!$L:$L,"No"),
COUNTIFS(RESHAB!$F:$F,$C29,RESHAB!$G:$G,G$11,RESHAB!$L:$L,"No"),
COUNTIFS(ADH!$F:$F,$C29,ADH!$G:$G,G$11,ADH!$L:$L,"No"),
COUNTIFS('CLS-G'!$F:$F,$C29,'CLS-G'!$G:$G,G$11,'CLS-G'!$L:$L,"No"),
COUNTIFS('CLS-I'!$F:$F,$C29,'CLS-I'!$G:$G,G$11,'CLS-I'!$L:$L,"No"),
COUNTIFS(DCP!$F:$F,$C29,DCP!$G:$G,G$11,DCP!$L:$L,"No"),
COUNTIFS(IES!$F:$F,$C29,IES!$G:$G,G$11,IES!$L:$L,"No"),
COUNTIFS(PAB!$F:$F,$C29,PAB!$G:$G,G$11,PAB!$L:$L,"No"))+G$33</f>
        <v>0</v>
      </c>
      <c r="H29" s="124">
        <f>IF(I29=FALSE,0,SUM(
COUNTIFS('CORE MEASURES'!$F:$F,$C29,'CORE MEASURES'!$G:$G,"",'CORE MEASURES'!$L:$L,"No"),
COUNTIFS(RESHAB!$F:$F,$C29,RESHAB!$G:$G,"",RESHAB!$L:$L,"No"),
COUNTIFS(ADH!$F:$F,$C29,ADH!$G:$G,"",ADH!$L:$L,"No"),
COUNTIFS('CLS-G'!$F:$F,$C29,'CLS-G'!$G:$G,"",'CLS-G'!$L:$L,"No"),
COUNTIFS('CLS-I'!$F:$F,$C29,'CLS-I'!$G:$G,"",'CLS-I'!$L:$L,"No"),
COUNTIFS(DCP!$F:$F,$C29,DCP!$G:$G,"",DCP!$L:$L,"No"),
COUNTIFS(IES!$F:$F,$C29,IES!$G:$G,"",IES!$L:$L,"No"),
COUNTIFS(PAB!$F:$F,$C29,PAB!$G:$G,"",PAB!$L:$L,"No"))+H$33)</f>
        <v>0</v>
      </c>
      <c r="I29" s="117" t="b">
        <f t="shared" si="0"/>
        <v>0</v>
      </c>
    </row>
    <row r="30" spans="3:9" hidden="1" outlineLevel="1" x14ac:dyDescent="0.25">
      <c r="C30" s="117" t="s">
        <v>44</v>
      </c>
      <c r="D30" s="123">
        <f>SUM(
COUNTIFS('CORE MEASURES'!$F:$F,$C30,'CORE MEASURES'!$G:$G,D$11,'CORE MEASURES'!$L:$L,"No"),
COUNTIFS(RESHAB!$F:$F,$C30,RESHAB!$G:$G,D$11,RESHAB!$L:$L,"No"),
COUNTIFS(ADH!$F:$F,$C30,ADH!$G:$G,D$11,ADH!$L:$L,"No"),
COUNTIFS('CLS-G'!$F:$F,$C30,'CLS-G'!$G:$G,D$11,'CLS-G'!$L:$L,"No"),
COUNTIFS('CLS-I'!$F:$F,$C30,'CLS-I'!$G:$G,D$11,'CLS-I'!$L:$L,"No"),
COUNTIFS(DCP!$F:$F,$C30,DCP!$G:$G,D$11,DCP!$L:$L,"No"),
COUNTIFS(IES!$F:$F,$C30,IES!$G:$G,D$11,IES!$L:$L,"No"),
COUNTIFS(PAB!$F:$F,$C30,PAB!$G:$G,D$11,PAB!$L:$L,"No"))+D$33</f>
        <v>0</v>
      </c>
      <c r="E30" s="123">
        <f>SUM(
COUNTIFS('CORE MEASURES'!$F:$F,$C30,'CORE MEASURES'!$G:$G,E$11,'CORE MEASURES'!$L:$L,"No"),
COUNTIFS(RESHAB!$F:$F,$C30,RESHAB!$G:$G,E$11,RESHAB!$L:$L,"No"),
COUNTIFS(ADH!$F:$F,$C30,ADH!$G:$G,E$11,ADH!$L:$L,"No"),
COUNTIFS('CLS-G'!$F:$F,$C30,'CLS-G'!$G:$G,E$11,'CLS-G'!$L:$L,"No"),
COUNTIFS('CLS-I'!$F:$F,$C30,'CLS-I'!$G:$G,E$11,'CLS-I'!$L:$L,"No"),
COUNTIFS(DCP!$F:$F,$C30,DCP!$G:$G,E$11,DCP!$L:$L,"No"),
COUNTIFS(IES!$F:$F,$C30,IES!$G:$G,E$11,IES!$L:$L,"No"),
COUNTIFS(PAB!$F:$F,$C30,PAB!$G:$G,E$11,PAB!$L:$L,"No"))+E$33</f>
        <v>0</v>
      </c>
      <c r="F30" s="123">
        <f>SUM(
COUNTIFS('CORE MEASURES'!$F:$F,$C30,'CORE MEASURES'!$G:$G,F$11,'CORE MEASURES'!$L:$L,"No"),
COUNTIFS(RESHAB!$F:$F,$C30,RESHAB!$G:$G,F$11,RESHAB!$L:$L,"No"),
COUNTIFS(ADH!$F:$F,$C30,ADH!$G:$G,F$11,ADH!$L:$L,"No"),
COUNTIFS('CLS-G'!$F:$F,$C30,'CLS-G'!$G:$G,F$11,'CLS-G'!$L:$L,"No"),
COUNTIFS('CLS-I'!$F:$F,$C30,'CLS-I'!$G:$G,F$11,'CLS-I'!$L:$L,"No"),
COUNTIFS(DCP!$F:$F,$C30,DCP!$G:$G,F$11,DCP!$L:$L,"No"),
COUNTIFS(IES!$F:$F,$C30,IES!$G:$G,F$11,IES!$L:$L,"No"),
COUNTIFS(PAB!$F:$F,$C30,PAB!$G:$G,F$11,PAB!$L:$L,"No"))+F$33</f>
        <v>0</v>
      </c>
      <c r="G30" s="124">
        <f>SUM(
COUNTIFS('CORE MEASURES'!$F:$F,$C30,'CORE MEASURES'!$G:$G,G$11,'CORE MEASURES'!$L:$L,"No"),
COUNTIFS(RESHAB!$F:$F,$C30,RESHAB!$G:$G,G$11,RESHAB!$L:$L,"No"),
COUNTIFS(ADH!$F:$F,$C30,ADH!$G:$G,G$11,ADH!$L:$L,"No"),
COUNTIFS('CLS-G'!$F:$F,$C30,'CLS-G'!$G:$G,G$11,'CLS-G'!$L:$L,"No"),
COUNTIFS('CLS-I'!$F:$F,$C30,'CLS-I'!$G:$G,G$11,'CLS-I'!$L:$L,"No"),
COUNTIFS(DCP!$F:$F,$C30,DCP!$G:$G,G$11,DCP!$L:$L,"No"),
COUNTIFS(IES!$F:$F,$C30,IES!$G:$G,G$11,IES!$L:$L,"No"),
COUNTIFS(PAB!$F:$F,$C30,PAB!$G:$G,G$11,PAB!$L:$L,"No"))+G$33</f>
        <v>0</v>
      </c>
      <c r="H30" s="124">
        <f>IF(I30=FALSE,0,SUM(
COUNTIFS('CORE MEASURES'!$F:$F,$C30,'CORE MEASURES'!$G:$G,"",'CORE MEASURES'!$L:$L,"No"),
COUNTIFS(RESHAB!$F:$F,$C30,RESHAB!$G:$G,"",RESHAB!$L:$L,"No"),
COUNTIFS(ADH!$F:$F,$C30,ADH!$G:$G,"",ADH!$L:$L,"No"),
COUNTIFS('CLS-G'!$F:$F,$C30,'CLS-G'!$G:$G,"",'CLS-G'!$L:$L,"No"),
COUNTIFS('CLS-I'!$F:$F,$C30,'CLS-I'!$G:$G,"",'CLS-I'!$L:$L,"No"),
COUNTIFS(DCP!$F:$F,$C30,DCP!$G:$G,"",DCP!$L:$L,"No"),
COUNTIFS(IES!$F:$F,$C30,IES!$G:$G,"",IES!$L:$L,"No"),
COUNTIFS(PAB!$F:$F,$C30,PAB!$G:$G,"",PAB!$L:$L,"No"))+H$33)</f>
        <v>0</v>
      </c>
      <c r="I30" s="117" t="b">
        <f t="shared" si="0"/>
        <v>0</v>
      </c>
    </row>
    <row r="31" spans="3:9" hidden="1" outlineLevel="1" x14ac:dyDescent="0.25">
      <c r="C31" s="117" t="s">
        <v>45</v>
      </c>
      <c r="D31" s="123">
        <f>SUM(
COUNTIFS('CORE MEASURES'!$F:$F,$C31,'CORE MEASURES'!$G:$G,D$11,'CORE MEASURES'!$L:$L,"No"),
COUNTIFS(RESHAB!$F:$F,$C31,RESHAB!$G:$G,D$11,RESHAB!$L:$L,"No"),
COUNTIFS(ADH!$F:$F,$C31,ADH!$G:$G,D$11,ADH!$L:$L,"No"),
COUNTIFS('CLS-G'!$F:$F,$C31,'CLS-G'!$G:$G,D$11,'CLS-G'!$L:$L,"No"),
COUNTIFS('CLS-I'!$F:$F,$C31,'CLS-I'!$G:$G,D$11,'CLS-I'!$L:$L,"No"),
COUNTIFS(DCP!$F:$F,$C31,DCP!$G:$G,D$11,DCP!$L:$L,"No"),
COUNTIFS(IES!$F:$F,$C31,IES!$G:$G,D$11,IES!$L:$L,"No"),
COUNTIFS(PAB!$F:$F,$C31,PAB!$G:$G,D$11,PAB!$L:$L,"No"))+D$33</f>
        <v>0</v>
      </c>
      <c r="E31" s="123">
        <f>SUM(
COUNTIFS('CORE MEASURES'!$F:$F,$C31,'CORE MEASURES'!$G:$G,E$11,'CORE MEASURES'!$L:$L,"No"),
COUNTIFS(RESHAB!$F:$F,$C31,RESHAB!$G:$G,E$11,RESHAB!$L:$L,"No"),
COUNTIFS(ADH!$F:$F,$C31,ADH!$G:$G,E$11,ADH!$L:$L,"No"),
COUNTIFS('CLS-G'!$F:$F,$C31,'CLS-G'!$G:$G,E$11,'CLS-G'!$L:$L,"No"),
COUNTIFS('CLS-I'!$F:$F,$C31,'CLS-I'!$G:$G,E$11,'CLS-I'!$L:$L,"No"),
COUNTIFS(DCP!$F:$F,$C31,DCP!$G:$G,E$11,DCP!$L:$L,"No"),
COUNTIFS(IES!$F:$F,$C31,IES!$G:$G,E$11,IES!$L:$L,"No"),
COUNTIFS(PAB!$F:$F,$C31,PAB!$G:$G,E$11,PAB!$L:$L,"No"))+E$33</f>
        <v>0</v>
      </c>
      <c r="F31" s="123">
        <f>SUM(
COUNTIFS('CORE MEASURES'!$F:$F,$C31,'CORE MEASURES'!$G:$G,F$11,'CORE MEASURES'!$L:$L,"No"),
COUNTIFS(RESHAB!$F:$F,$C31,RESHAB!$G:$G,F$11,RESHAB!$L:$L,"No"),
COUNTIFS(ADH!$F:$F,$C31,ADH!$G:$G,F$11,ADH!$L:$L,"No"),
COUNTIFS('CLS-G'!$F:$F,$C31,'CLS-G'!$G:$G,F$11,'CLS-G'!$L:$L,"No"),
COUNTIFS('CLS-I'!$F:$F,$C31,'CLS-I'!$G:$G,F$11,'CLS-I'!$L:$L,"No"),
COUNTIFS(DCP!$F:$F,$C31,DCP!$G:$G,F$11,DCP!$L:$L,"No"),
COUNTIFS(IES!$F:$F,$C31,IES!$G:$G,F$11,IES!$L:$L,"No"),
COUNTIFS(PAB!$F:$F,$C31,PAB!$G:$G,F$11,PAB!$L:$L,"No"))+F$33</f>
        <v>0</v>
      </c>
      <c r="G31" s="124">
        <f>SUM(
COUNTIFS('CORE MEASURES'!$F:$F,$C31,'CORE MEASURES'!$G:$G,G$11,'CORE MEASURES'!$L:$L,"No"),
COUNTIFS(RESHAB!$F:$F,$C31,RESHAB!$G:$G,G$11,RESHAB!$L:$L,"No"),
COUNTIFS(ADH!$F:$F,$C31,ADH!$G:$G,G$11,ADH!$L:$L,"No"),
COUNTIFS('CLS-G'!$F:$F,$C31,'CLS-G'!$G:$G,G$11,'CLS-G'!$L:$L,"No"),
COUNTIFS('CLS-I'!$F:$F,$C31,'CLS-I'!$G:$G,G$11,'CLS-I'!$L:$L,"No"),
COUNTIFS(DCP!$F:$F,$C31,DCP!$G:$G,G$11,DCP!$L:$L,"No"),
COUNTIFS(IES!$F:$F,$C31,IES!$G:$G,G$11,IES!$L:$L,"No"),
COUNTIFS(PAB!$F:$F,$C31,PAB!$G:$G,G$11,PAB!$L:$L,"No"))+G$33</f>
        <v>0</v>
      </c>
      <c r="H31" s="124">
        <f>IF(I31=FALSE,0,SUM(
COUNTIFS('CORE MEASURES'!$F:$F,$C31,'CORE MEASURES'!$G:$G,"",'CORE MEASURES'!$L:$L,"No"),
COUNTIFS(RESHAB!$F:$F,$C31,RESHAB!$G:$G,"",RESHAB!$L:$L,"No"),
COUNTIFS(ADH!$F:$F,$C31,ADH!$G:$G,"",ADH!$L:$L,"No"),
COUNTIFS('CLS-G'!$F:$F,$C31,'CLS-G'!$G:$G,"",'CLS-G'!$L:$L,"No"),
COUNTIFS('CLS-I'!$F:$F,$C31,'CLS-I'!$G:$G,"",'CLS-I'!$L:$L,"No"),
COUNTIFS(DCP!$F:$F,$C31,DCP!$G:$G,"",DCP!$L:$L,"No"),
COUNTIFS(IES!$F:$F,$C31,IES!$G:$G,"",IES!$L:$L,"No"),
COUNTIFS(PAB!$F:$F,$C31,PAB!$G:$G,"",PAB!$L:$L,"No"))+H$33)</f>
        <v>0</v>
      </c>
      <c r="I31" s="117" t="b">
        <f t="shared" si="0"/>
        <v>0</v>
      </c>
    </row>
    <row r="32" spans="3:9" ht="13" hidden="1" outlineLevel="1" thickBot="1" x14ac:dyDescent="0.3">
      <c r="C32" s="117" t="s">
        <v>46</v>
      </c>
      <c r="D32" s="123">
        <f>SUM(
COUNTIFS('CORE MEASURES'!$F:$F,$C32,'CORE MEASURES'!$G:$G,D$11,'CORE MEASURES'!$L:$L,"No"),
COUNTIFS(RESHAB!$F:$F,$C32,RESHAB!$G:$G,D$11,RESHAB!$L:$L,"No"),
COUNTIFS(ADH!$F:$F,$C32,ADH!$G:$G,D$11,ADH!$L:$L,"No"),
COUNTIFS('CLS-G'!$F:$F,$C32,'CLS-G'!$G:$G,D$11,'CLS-G'!$L:$L,"No"),
COUNTIFS('CLS-I'!$F:$F,$C32,'CLS-I'!$G:$G,D$11,'CLS-I'!$L:$L,"No"),
COUNTIFS(DCP!$F:$F,$C32,DCP!$G:$G,D$11,DCP!$L:$L,"No"),
COUNTIFS(IES!$F:$F,$C32,IES!$G:$G,D$11,IES!$L:$L,"No"),
COUNTIFS(PAB!$F:$F,$C32,PAB!$G:$G,D$11,PAB!$L:$L,"No"))+D$33</f>
        <v>0</v>
      </c>
      <c r="E32" s="123">
        <f>SUM(
COUNTIFS('CORE MEASURES'!$F:$F,$C32,'CORE MEASURES'!$G:$G,E$11,'CORE MEASURES'!$L:$L,"No"),
COUNTIFS(RESHAB!$F:$F,$C32,RESHAB!$G:$G,E$11,RESHAB!$L:$L,"No"),
COUNTIFS(ADH!$F:$F,$C32,ADH!$G:$G,E$11,ADH!$L:$L,"No"),
COUNTIFS('CLS-G'!$F:$F,$C32,'CLS-G'!$G:$G,E$11,'CLS-G'!$L:$L,"No"),
COUNTIFS('CLS-I'!$F:$F,$C32,'CLS-I'!$G:$G,E$11,'CLS-I'!$L:$L,"No"),
COUNTIFS(DCP!$F:$F,$C32,DCP!$G:$G,E$11,DCP!$L:$L,"No"),
COUNTIFS(IES!$F:$F,$C32,IES!$G:$G,E$11,IES!$L:$L,"No"),
COUNTIFS(PAB!$F:$F,$C32,PAB!$G:$G,E$11,PAB!$L:$L,"No"))+E$33</f>
        <v>0</v>
      </c>
      <c r="F32" s="123">
        <f>SUM(
COUNTIFS('CORE MEASURES'!$F:$F,$C32,'CORE MEASURES'!$G:$G,F$11,'CORE MEASURES'!$L:$L,"No"),
COUNTIFS(RESHAB!$F:$F,$C32,RESHAB!$G:$G,F$11,RESHAB!$L:$L,"No"),
COUNTIFS(ADH!$F:$F,$C32,ADH!$G:$G,F$11,ADH!$L:$L,"No"),
COUNTIFS('CLS-G'!$F:$F,$C32,'CLS-G'!$G:$G,F$11,'CLS-G'!$L:$L,"No"),
COUNTIFS('CLS-I'!$F:$F,$C32,'CLS-I'!$G:$G,F$11,'CLS-I'!$L:$L,"No"),
COUNTIFS(DCP!$F:$F,$C32,DCP!$G:$G,F$11,DCP!$L:$L,"No"),
COUNTIFS(IES!$F:$F,$C32,IES!$G:$G,F$11,IES!$L:$L,"No"),
COUNTIFS(PAB!$F:$F,$C32,PAB!$G:$G,F$11,PAB!$L:$L,"No"))+F$33</f>
        <v>0</v>
      </c>
      <c r="G32" s="124">
        <f>SUM(
COUNTIFS('CORE MEASURES'!$F:$F,$C32,'CORE MEASURES'!$G:$G,G$11,'CORE MEASURES'!$L:$L,"No"),
COUNTIFS(RESHAB!$F:$F,$C32,RESHAB!$G:$G,G$11,RESHAB!$L:$L,"No"),
COUNTIFS(ADH!$F:$F,$C32,ADH!$G:$G,G$11,ADH!$L:$L,"No"),
COUNTIFS('CLS-G'!$F:$F,$C32,'CLS-G'!$G:$G,G$11,'CLS-G'!$L:$L,"No"),
COUNTIFS('CLS-I'!$F:$F,$C32,'CLS-I'!$G:$G,G$11,'CLS-I'!$L:$L,"No"),
COUNTIFS(DCP!$F:$F,$C32,DCP!$G:$G,G$11,DCP!$L:$L,"No"),
COUNTIFS(IES!$F:$F,$C32,IES!$G:$G,G$11,IES!$L:$L,"No"),
COUNTIFS(PAB!$F:$F,$C32,PAB!$G:$G,G$11,PAB!$L:$L,"No"))+G$33</f>
        <v>0</v>
      </c>
      <c r="H32" s="124">
        <f>IF(I32=FALSE,0,SUM(
COUNTIFS('CORE MEASURES'!$F:$F,$C32,'CORE MEASURES'!$G:$G,"",'CORE MEASURES'!$L:$L,"No"),
COUNTIFS(RESHAB!$F:$F,$C32,RESHAB!$G:$G,"",RESHAB!$L:$L,"No"),
COUNTIFS(ADH!$F:$F,$C32,ADH!$G:$G,"",ADH!$L:$L,"No"),
COUNTIFS('CLS-G'!$F:$F,$C32,'CLS-G'!$G:$G,"",'CLS-G'!$L:$L,"No"),
COUNTIFS('CLS-I'!$F:$F,$C32,'CLS-I'!$G:$G,"",'CLS-I'!$L:$L,"No"),
COUNTIFS(DCP!$F:$F,$C32,DCP!$G:$G,"",DCP!$L:$L,"No"),
COUNTIFS(IES!$F:$F,$C32,IES!$G:$G,"",IES!$L:$L,"No"),
COUNTIFS(PAB!$F:$F,$C32,PAB!$G:$G,"",PAB!$L:$L,"No"))+H$33)</f>
        <v>0</v>
      </c>
      <c r="I32" s="117" t="b">
        <f t="shared" si="0"/>
        <v>0</v>
      </c>
    </row>
    <row r="33" spans="3:9" ht="13.5" thickBot="1" x14ac:dyDescent="0.35">
      <c r="C33" s="126" t="s">
        <v>67</v>
      </c>
      <c r="D33" s="127">
        <f>SUM(
COUNTIFS('CORE MEASURES'!$F:$F,$C33,'CORE MEASURES'!$G:$G,D$11,'CORE MEASURES'!$L:$L,"No"),
COUNTIFS(RESHAB!$F:$F,$C33,RESHAB!$G:$G,D$11,RESHAB!$L:$L,"No"),
COUNTIFS(ADH!$F:$F,$C33,ADH!$G:$G,D$11,ADH!$L:$L,"No"),
COUNTIFS('CLS-G'!$F:$F,$C33,'CLS-G'!$G:$G,D$11,'CLS-G'!$L:$L,"No"),
COUNTIFS('CLS-I'!$F:$F,$C33,'CLS-I'!$G:$G,D$11,'CLS-I'!$L:$L,"No"),
COUNTIFS(DCP!$F:$F,$C33,DCP!$G:$G,D$11,DCP!$L:$L,"No"),
COUNTIFS(IES!$F:$F,$C33,IES!$G:$G,D$11,IES!$L:$L,"No"),
COUNTIFS(PAB!$F:$F,$C33,PAB!$G:$G,D$11,PAB!$L:$L,"No"))</f>
        <v>0</v>
      </c>
      <c r="E33" s="128">
        <f>SUM(
COUNTIFS('CORE MEASURES'!$F:$F,$C33,'CORE MEASURES'!$G:$G,E$11,'CORE MEASURES'!$L:$L,"No"),
COUNTIFS(RESHAB!$F:$F,$C33,RESHAB!$G:$G,E$11,RESHAB!$L:$L,"No"),
COUNTIFS(ADH!$F:$F,$C33,ADH!$G:$G,E$11,ADH!$L:$L,"No"),
COUNTIFS('CLS-G'!$F:$F,$C33,'CLS-G'!$G:$G,E$11,'CLS-G'!$L:$L,"No"),
COUNTIFS('CLS-I'!$F:$F,$C33,'CLS-I'!$G:$G,E$11,'CLS-I'!$L:$L,"No"),
COUNTIFS(DCP!$F:$F,$C33,DCP!$G:$G,E$11,DCP!$L:$L,"No"),
COUNTIFS(IES!$F:$F,$C33,IES!$G:$G,E$11,IES!$L:$L,"No"),
COUNTIFS(PAB!$F:$F,$C33,PAB!$G:$G,E$11,PAB!$L:$L,"No"))</f>
        <v>0</v>
      </c>
      <c r="F33" s="128">
        <f>SUM(
COUNTIFS('CORE MEASURES'!$F:$F,$C33,'CORE MEASURES'!$G:$G,F$11,'CORE MEASURES'!$L:$L,"No"),
COUNTIFS(RESHAB!$F:$F,$C33,RESHAB!$G:$G,F$11,RESHAB!$L:$L,"No"),
COUNTIFS(ADH!$F:$F,$C33,ADH!$G:$G,F$11,ADH!$L:$L,"No"),
COUNTIFS('CLS-G'!$F:$F,$C33,'CLS-G'!$G:$G,F$11,'CLS-G'!$L:$L,"No"),
COUNTIFS('CLS-I'!$F:$F,$C33,'CLS-I'!$G:$G,F$11,'CLS-I'!$L:$L,"No"),
COUNTIFS(DCP!$F:$F,$C33,DCP!$G:$G,F$11,DCP!$L:$L,"No"),
COUNTIFS(IES!$F:$F,$C33,IES!$G:$G,F$11,IES!$L:$L,"No"),
COUNTIFS(PAB!$F:$F,$C33,PAB!$G:$G,F$11,PAB!$L:$L,"No"))</f>
        <v>0</v>
      </c>
      <c r="G33" s="129">
        <f>SUM(
COUNTIFS('CORE MEASURES'!$F:$F,$C33,'CORE MEASURES'!$G:$G,G$11,'CORE MEASURES'!$L:$L,"No"),
COUNTIFS(RESHAB!$F:$F,$C33,RESHAB!$G:$G,G$11,RESHAB!$L:$L,"No"),
COUNTIFS(ADH!$F:$F,$C33,ADH!$G:$G,G$11,ADH!$L:$L,"No"),
COUNTIFS('CLS-G'!$F:$F,$C33,'CLS-G'!$G:$G,G$11,'CLS-G'!$L:$L,"No"),
COUNTIFS('CLS-I'!$F:$F,$C33,'CLS-I'!$G:$G,G$11,'CLS-I'!$L:$L,"No"),
COUNTIFS(DCP!$F:$F,$C33,DCP!$G:$G,G$11,DCP!$L:$L,"No"),
COUNTIFS(IES!$F:$F,$C33,IES!$G:$G,G$11,IES!$L:$L,"No"),
COUNTIFS(PAB!$F:$F,$C33,PAB!$G:$G,G$11,PAB!$L:$L,"No"))</f>
        <v>0</v>
      </c>
      <c r="H33" s="129">
        <f>SUM(
COUNTIFS('CORE MEASURES'!$F:$F,$C33,'CORE MEASURES'!$G:$G,"",'CORE MEASURES'!$L:$L,"No"),
COUNTIFS(RESHAB!$F:$F,$C33,RESHAB!$G:$G,"",RESHAB!$L:$L,"No"),
COUNTIFS(ADH!$F:$F,$C33,ADH!$G:$G,"",ADH!$L:$L,"No"),
COUNTIFS('CLS-G'!$F:$F,$C33,'CLS-G'!$G:$G,"",'CLS-G'!$L:$L,"No"),
COUNTIFS('CLS-I'!$F:$F,$C33,'CLS-I'!$G:$G,"",'CLS-I'!$L:$L,"No"),
COUNTIFS(DCP!$F:$F,$C33,DCP!$G:$G,"",DCP!$L:$L,"No"),
COUNTIFS(IES!$F:$F,$C33,IES!$G:$G,"",IES!$L:$L,"No"),
COUNTIFS(PAB!$F:$F,$C33,PAB!$G:$G,"",PAB!$L:$L,"No"))</f>
        <v>2</v>
      </c>
      <c r="I33" s="130" t="b">
        <f t="shared" ref="I33" si="1">IF(SUM(D33:G33)&gt;0,1)</f>
        <v>0</v>
      </c>
    </row>
    <row r="34" spans="3:9" ht="26.5" thickBot="1" x14ac:dyDescent="0.35">
      <c r="C34" s="118" t="s">
        <v>206</v>
      </c>
      <c r="D34" s="51" t="e">
        <f>SUM(D$13:D$32)/(SUMMARY!D12*$I$34)</f>
        <v>#DIV/0!</v>
      </c>
      <c r="E34" s="51" t="e">
        <f>SUM(E$13:E$32)/(SUMMARY!E12*$I$34)</f>
        <v>#DIV/0!</v>
      </c>
      <c r="F34" s="51" t="e">
        <f>SUM(F$13:F$32)/(SUMMARY!F12*$I$34)</f>
        <v>#DIV/0!</v>
      </c>
      <c r="G34" s="51" t="e">
        <f>SUM(G$13:G$32)/(SUMMARY!G12*$I$34)</f>
        <v>#DIV/0!</v>
      </c>
      <c r="H34" s="51" t="e">
        <f>SUM(H$13:H$32)/(SUMMARY!H12*$I$34)</f>
        <v>#DIV/0!</v>
      </c>
      <c r="I34" s="125">
        <f>SUM(I13:I32)</f>
        <v>0</v>
      </c>
    </row>
    <row r="35" spans="3:9" ht="13" thickBot="1" x14ac:dyDescent="0.3"/>
    <row r="36" spans="3:9" ht="13.5" thickBot="1" x14ac:dyDescent="0.35">
      <c r="C36" s="62" t="s">
        <v>207</v>
      </c>
      <c r="D36" s="166" t="s">
        <v>199</v>
      </c>
      <c r="E36" s="166"/>
      <c r="F36" s="166" t="s">
        <v>26</v>
      </c>
      <c r="G36" s="167"/>
      <c r="H36" s="174" t="s">
        <v>208</v>
      </c>
      <c r="I36" s="175"/>
    </row>
    <row r="37" spans="3:9" x14ac:dyDescent="0.25">
      <c r="C37" s="45" t="s">
        <v>25</v>
      </c>
      <c r="D37" s="57" t="str">
        <f>IF(I13=1,(SUMMARY!D13+SUMMARY!E13+SUMMARY!F13)/SUMMARY!$H$12,"N/A")</f>
        <v>N/A</v>
      </c>
      <c r="E37" s="46"/>
      <c r="F37" s="57">
        <f>(SUMMARY!G13)/SUMMARY!$H$12</f>
        <v>0</v>
      </c>
      <c r="G37" s="47"/>
      <c r="H37" s="170" t="str">
        <f>IF(SUMMARY!$D37&gt;=86%,"Compliant","Non-Compliant")</f>
        <v>Compliant</v>
      </c>
      <c r="I37" s="171"/>
    </row>
    <row r="38" spans="3:9" x14ac:dyDescent="0.25">
      <c r="C38" s="39" t="s">
        <v>28</v>
      </c>
      <c r="D38" s="53" t="str">
        <f>IF(I14=1,(SUMMARY!D14+SUMMARY!E14+SUMMARY!F14)/SUMMARY!$H$12,"N/A")</f>
        <v>N/A</v>
      </c>
      <c r="E38" s="40"/>
      <c r="F38" s="53">
        <f>(SUMMARY!G14)/SUMMARY!$H$12</f>
        <v>0</v>
      </c>
      <c r="G38" s="41"/>
      <c r="H38" s="172" t="str">
        <f>IF(SUMMARY!$D38&gt;=86%,"Compliant","Non-Compliant")</f>
        <v>Compliant</v>
      </c>
      <c r="I38" s="173"/>
    </row>
    <row r="39" spans="3:9" x14ac:dyDescent="0.25">
      <c r="C39" s="39" t="s">
        <v>29</v>
      </c>
      <c r="D39" s="53" t="str">
        <f>IF(I15=1,(SUMMARY!D15+SUMMARY!E15+SUMMARY!F15)/SUMMARY!$H$12,"N/A")</f>
        <v>N/A</v>
      </c>
      <c r="E39" s="40"/>
      <c r="F39" s="53">
        <f>(SUMMARY!G15)/SUMMARY!$H$12</f>
        <v>0</v>
      </c>
      <c r="G39" s="41"/>
      <c r="H39" s="172" t="str">
        <f>IF(SUMMARY!$D39&gt;=86%,"Compliant","Non-Compliant")</f>
        <v>Compliant</v>
      </c>
      <c r="I39" s="173"/>
    </row>
    <row r="40" spans="3:9" x14ac:dyDescent="0.25">
      <c r="C40" s="39" t="s">
        <v>30</v>
      </c>
      <c r="D40" s="53" t="str">
        <f>IF(I16=1,(SUMMARY!D16+SUMMARY!E16+SUMMARY!F16)/SUMMARY!$H$12,"N/A")</f>
        <v>N/A</v>
      </c>
      <c r="E40" s="40"/>
      <c r="F40" s="53">
        <f>(SUMMARY!G16)/SUMMARY!$H$12</f>
        <v>0</v>
      </c>
      <c r="G40" s="41"/>
      <c r="H40" s="164" t="str">
        <f>IF(SUMMARY!$D40&gt;=86%,"Compliant","Non-Compliant")</f>
        <v>Compliant</v>
      </c>
      <c r="I40" s="165"/>
    </row>
    <row r="41" spans="3:9" ht="13" collapsed="1" thickBot="1" x14ac:dyDescent="0.3">
      <c r="C41" s="39" t="s">
        <v>31</v>
      </c>
      <c r="D41" s="53" t="str">
        <f>IF(I17=1,(SUMMARY!D17+SUMMARY!E17+SUMMARY!F17)/SUMMARY!$H$12,"N/A")</f>
        <v>N/A</v>
      </c>
      <c r="E41" s="40"/>
      <c r="F41" s="53">
        <f>(SUMMARY!G17)/SUMMARY!$H$12</f>
        <v>0</v>
      </c>
      <c r="G41" s="41"/>
      <c r="H41" s="164" t="str">
        <f>IF(SUMMARY!$D41&gt;=86%,"Compliant","Non-Compliant")</f>
        <v>Compliant</v>
      </c>
      <c r="I41" s="165"/>
    </row>
    <row r="42" spans="3:9" hidden="1" outlineLevel="1" x14ac:dyDescent="0.25">
      <c r="C42" s="39" t="s">
        <v>32</v>
      </c>
      <c r="D42" s="53" t="str">
        <f>IF(I18=1,(SUMMARY!D18+SUMMARY!E18+SUMMARY!F18)/SUMMARY!$H$12,"N/A")</f>
        <v>N/A</v>
      </c>
      <c r="E42" s="40"/>
      <c r="F42" s="53">
        <f>(SUMMARY!G18)/SUMMARY!$H$12</f>
        <v>0</v>
      </c>
      <c r="G42" s="41"/>
      <c r="H42" s="164" t="str">
        <f>IF(SUMMARY!$D42&gt;=86%,"Compliant","Non-Compliant")</f>
        <v>Compliant</v>
      </c>
      <c r="I42" s="165"/>
    </row>
    <row r="43" spans="3:9" hidden="1" outlineLevel="1" x14ac:dyDescent="0.25">
      <c r="C43" s="39" t="s">
        <v>33</v>
      </c>
      <c r="D43" s="53" t="str">
        <f>IF(I19=1,(SUMMARY!D19+SUMMARY!E19+SUMMARY!F19)/SUMMARY!$H$12,"N/A")</f>
        <v>N/A</v>
      </c>
      <c r="E43" s="40"/>
      <c r="F43" s="53">
        <f>(SUMMARY!G19)/SUMMARY!$H$12</f>
        <v>0</v>
      </c>
      <c r="G43" s="41"/>
      <c r="H43" s="164" t="str">
        <f>IF(SUMMARY!$D43&gt;=86%,"Compliant","Non-Compliant")</f>
        <v>Compliant</v>
      </c>
      <c r="I43" s="165"/>
    </row>
    <row r="44" spans="3:9" hidden="1" outlineLevel="1" x14ac:dyDescent="0.25">
      <c r="C44" s="39" t="s">
        <v>34</v>
      </c>
      <c r="D44" s="53" t="str">
        <f>IF(I20=1,(SUMMARY!D20+SUMMARY!E20+SUMMARY!F20)/SUMMARY!$H$12,"N/A")</f>
        <v>N/A</v>
      </c>
      <c r="E44" s="40"/>
      <c r="F44" s="53">
        <f>(SUMMARY!G20)/SUMMARY!$H$12</f>
        <v>0</v>
      </c>
      <c r="G44" s="41"/>
      <c r="H44" s="164" t="str">
        <f>IF(SUMMARY!$D44&gt;=86%,"Compliant","Non-Compliant")</f>
        <v>Compliant</v>
      </c>
      <c r="I44" s="165"/>
    </row>
    <row r="45" spans="3:9" hidden="1" outlineLevel="1" x14ac:dyDescent="0.25">
      <c r="C45" s="39" t="s">
        <v>35</v>
      </c>
      <c r="D45" s="53" t="str">
        <f>IF(I21=1,(SUMMARY!D21+SUMMARY!E21+SUMMARY!F21)/SUMMARY!$H$12,"N/A")</f>
        <v>N/A</v>
      </c>
      <c r="E45" s="40"/>
      <c r="F45" s="53">
        <f>(SUMMARY!G21)/SUMMARY!$H$12</f>
        <v>0</v>
      </c>
      <c r="G45" s="41"/>
      <c r="H45" s="164" t="str">
        <f>IF(SUMMARY!$D45&gt;=86%,"Compliant","Non-Compliant")</f>
        <v>Compliant</v>
      </c>
      <c r="I45" s="165"/>
    </row>
    <row r="46" spans="3:9" hidden="1" outlineLevel="1" x14ac:dyDescent="0.25">
      <c r="C46" s="39" t="s">
        <v>36</v>
      </c>
      <c r="D46" s="53" t="str">
        <f>IF(I22=1,(SUMMARY!D22+SUMMARY!E22+SUMMARY!F22)/SUMMARY!$H$12,"N/A")</f>
        <v>N/A</v>
      </c>
      <c r="E46" s="40"/>
      <c r="F46" s="53">
        <f>(SUMMARY!G22)/SUMMARY!$H$12</f>
        <v>0</v>
      </c>
      <c r="G46" s="41"/>
      <c r="H46" s="164" t="str">
        <f>IF(SUMMARY!$D46&gt;=86%,"Compliant","Non-Compliant")</f>
        <v>Compliant</v>
      </c>
      <c r="I46" s="165"/>
    </row>
    <row r="47" spans="3:9" hidden="1" outlineLevel="1" x14ac:dyDescent="0.25">
      <c r="C47" s="39" t="s">
        <v>37</v>
      </c>
      <c r="D47" s="53" t="str">
        <f>IF(I23=1,(SUMMARY!D23+SUMMARY!E23+SUMMARY!F23)/SUMMARY!$H$12,"N/A")</f>
        <v>N/A</v>
      </c>
      <c r="E47" s="40"/>
      <c r="F47" s="53">
        <f>(SUMMARY!G23)/SUMMARY!$H$12</f>
        <v>0</v>
      </c>
      <c r="G47" s="41"/>
      <c r="H47" s="164" t="str">
        <f>IF(SUMMARY!$D47&gt;=86%,"Compliant","Non-Compliant")</f>
        <v>Compliant</v>
      </c>
      <c r="I47" s="165"/>
    </row>
    <row r="48" spans="3:9" hidden="1" outlineLevel="1" x14ac:dyDescent="0.25">
      <c r="C48" s="39" t="s">
        <v>38</v>
      </c>
      <c r="D48" s="53" t="str">
        <f>IF(I24=1,(SUMMARY!D24+SUMMARY!E24+SUMMARY!F24)/SUMMARY!$H$12,"N/A")</f>
        <v>N/A</v>
      </c>
      <c r="E48" s="40"/>
      <c r="F48" s="53">
        <f>(SUMMARY!G24)/SUMMARY!$H$12</f>
        <v>0</v>
      </c>
      <c r="G48" s="41"/>
      <c r="H48" s="164" t="str">
        <f>IF(SUMMARY!$D48&gt;=86%,"Compliant","Non-Compliant")</f>
        <v>Compliant</v>
      </c>
      <c r="I48" s="165"/>
    </row>
    <row r="49" spans="2:9" hidden="1" outlineLevel="1" x14ac:dyDescent="0.25">
      <c r="C49" s="39" t="s">
        <v>39</v>
      </c>
      <c r="D49" s="53" t="str">
        <f>IF(I25=1,(SUMMARY!D25+SUMMARY!E25+SUMMARY!F25)/SUMMARY!$H$12,"N/A")</f>
        <v>N/A</v>
      </c>
      <c r="E49" s="40"/>
      <c r="F49" s="53">
        <f>(SUMMARY!G25)/SUMMARY!$H$12</f>
        <v>0</v>
      </c>
      <c r="G49" s="41"/>
      <c r="H49" s="164" t="str">
        <f>IF(SUMMARY!$D49&gt;=86%,"Compliant","Non-Compliant")</f>
        <v>Compliant</v>
      </c>
      <c r="I49" s="165"/>
    </row>
    <row r="50" spans="2:9" hidden="1" outlineLevel="1" x14ac:dyDescent="0.25">
      <c r="C50" s="39" t="s">
        <v>40</v>
      </c>
      <c r="D50" s="53" t="str">
        <f>IF(I26=1,(SUMMARY!D26+SUMMARY!E26+SUMMARY!F26)/SUMMARY!$H$12,"N/A")</f>
        <v>N/A</v>
      </c>
      <c r="E50" s="40"/>
      <c r="F50" s="53">
        <f>(SUMMARY!G26)/SUMMARY!$H$12</f>
        <v>0</v>
      </c>
      <c r="G50" s="41"/>
      <c r="H50" s="164" t="str">
        <f>IF(SUMMARY!$D50&gt;=86%,"Compliant","Non-Compliant")</f>
        <v>Compliant</v>
      </c>
      <c r="I50" s="165"/>
    </row>
    <row r="51" spans="2:9" hidden="1" outlineLevel="1" x14ac:dyDescent="0.25">
      <c r="C51" s="39" t="s">
        <v>41</v>
      </c>
      <c r="D51" s="53" t="str">
        <f>IF(I27=1,(SUMMARY!D27+SUMMARY!E27+SUMMARY!F27)/SUMMARY!$H$12,"N/A")</f>
        <v>N/A</v>
      </c>
      <c r="E51" s="40"/>
      <c r="F51" s="53">
        <f>(SUMMARY!G27)/SUMMARY!$H$12</f>
        <v>0</v>
      </c>
      <c r="G51" s="41"/>
      <c r="H51" s="164" t="str">
        <f>IF(SUMMARY!$D51&gt;=86%,"Compliant","Non-Compliant")</f>
        <v>Compliant</v>
      </c>
      <c r="I51" s="165"/>
    </row>
    <row r="52" spans="2:9" hidden="1" outlineLevel="1" x14ac:dyDescent="0.25">
      <c r="C52" s="39" t="s">
        <v>42</v>
      </c>
      <c r="D52" s="53" t="str">
        <f>IF(I28=1,(SUMMARY!D28+SUMMARY!E28+SUMMARY!F28)/SUMMARY!$H$12,"N/A")</f>
        <v>N/A</v>
      </c>
      <c r="E52" s="40"/>
      <c r="F52" s="53">
        <f>(SUMMARY!G28)/SUMMARY!$H$12</f>
        <v>0</v>
      </c>
      <c r="G52" s="41"/>
      <c r="H52" s="164" t="str">
        <f>IF(SUMMARY!$D52&gt;=86%,"Compliant","Non-Compliant")</f>
        <v>Compliant</v>
      </c>
      <c r="I52" s="165"/>
    </row>
    <row r="53" spans="2:9" hidden="1" outlineLevel="1" x14ac:dyDescent="0.25">
      <c r="C53" s="39" t="s">
        <v>43</v>
      </c>
      <c r="D53" s="53" t="str">
        <f>IF(I29=1,(SUMMARY!D29+SUMMARY!E29+SUMMARY!F29)/SUMMARY!$H$12,"N/A")</f>
        <v>N/A</v>
      </c>
      <c r="E53" s="40"/>
      <c r="F53" s="53">
        <f>(SUMMARY!G29)/SUMMARY!$H$12</f>
        <v>0</v>
      </c>
      <c r="G53" s="41"/>
      <c r="H53" s="164" t="str">
        <f>IF(SUMMARY!$D53&gt;=86%,"Compliant","Non-Compliant")</f>
        <v>Compliant</v>
      </c>
      <c r="I53" s="165"/>
    </row>
    <row r="54" spans="2:9" hidden="1" outlineLevel="1" x14ac:dyDescent="0.25">
      <c r="C54" s="39" t="s">
        <v>44</v>
      </c>
      <c r="D54" s="53" t="str">
        <f>IF(I30=1,(SUMMARY!D30+SUMMARY!E30+SUMMARY!F30)/SUMMARY!$H$12,"N/A")</f>
        <v>N/A</v>
      </c>
      <c r="E54" s="40"/>
      <c r="F54" s="53">
        <f>(SUMMARY!G30)/SUMMARY!$H$12</f>
        <v>0</v>
      </c>
      <c r="G54" s="41"/>
      <c r="H54" s="164" t="str">
        <f>IF(SUMMARY!$D54&gt;=86%,"Compliant","Non-Compliant")</f>
        <v>Compliant</v>
      </c>
      <c r="I54" s="165"/>
    </row>
    <row r="55" spans="2:9" hidden="1" outlineLevel="1" x14ac:dyDescent="0.25">
      <c r="C55" s="39" t="s">
        <v>45</v>
      </c>
      <c r="D55" s="53" t="str">
        <f>IF(I31=1,(SUMMARY!D31+SUMMARY!E31+SUMMARY!F31)/SUMMARY!$H$12,"N/A")</f>
        <v>N/A</v>
      </c>
      <c r="E55" s="40"/>
      <c r="F55" s="53">
        <f>(SUMMARY!G31)/SUMMARY!$H$12</f>
        <v>0</v>
      </c>
      <c r="G55" s="41"/>
      <c r="H55" s="164" t="str">
        <f>IF(SUMMARY!$D55&gt;=86%,"Compliant","Non-Compliant")</f>
        <v>Compliant</v>
      </c>
      <c r="I55" s="165"/>
    </row>
    <row r="56" spans="2:9" ht="13" hidden="1" outlineLevel="1" thickBot="1" x14ac:dyDescent="0.3">
      <c r="C56" s="39" t="s">
        <v>46</v>
      </c>
      <c r="D56" s="53" t="str">
        <f>IF(I32=1,(SUMMARY!D32+SUMMARY!E32+SUMMARY!F32)/SUMMARY!$H$12,"N/A")</f>
        <v>N/A</v>
      </c>
      <c r="E56" s="40"/>
      <c r="F56" s="53">
        <f>(SUMMARY!G32)/SUMMARY!$H$12</f>
        <v>0</v>
      </c>
      <c r="G56" s="41"/>
      <c r="H56" s="164" t="str">
        <f>IF(SUMMARY!$D56&gt;=86%,"Compliant","Non-Compliant")</f>
        <v>Compliant</v>
      </c>
      <c r="I56" s="165"/>
    </row>
    <row r="57" spans="2:9" ht="39.5" thickBot="1" x14ac:dyDescent="0.35">
      <c r="C57" s="52" t="s">
        <v>209</v>
      </c>
      <c r="D57" s="58" t="e">
        <f>AVERAGE(D37:D41)</f>
        <v>#DIV/0!</v>
      </c>
      <c r="E57" s="59"/>
      <c r="F57" s="60">
        <f>AVERAGE(F37:F41)</f>
        <v>0</v>
      </c>
      <c r="G57" s="59"/>
      <c r="H57" s="168" t="e">
        <f>IF(SUMMARY!$D57&gt;=86%,"Compliant","Non-Compliant")</f>
        <v>#DIV/0!</v>
      </c>
      <c r="I57" s="169"/>
    </row>
    <row r="60" spans="2:9" ht="31.5" thickBot="1" x14ac:dyDescent="0.4">
      <c r="B60" s="13" t="s">
        <v>10</v>
      </c>
      <c r="C60" s="13" t="s">
        <v>11</v>
      </c>
      <c r="D60" s="35" t="s">
        <v>21</v>
      </c>
      <c r="E60" s="26" t="s">
        <v>199</v>
      </c>
      <c r="F60" s="26" t="s">
        <v>49</v>
      </c>
      <c r="G60" s="26"/>
      <c r="H60" s="26" t="s">
        <v>26</v>
      </c>
      <c r="I60" s="26" t="s">
        <v>202</v>
      </c>
    </row>
    <row r="61" spans="2:9" ht="27.65" customHeight="1" collapsed="1" thickBot="1" x14ac:dyDescent="0.3">
      <c r="B61" s="28">
        <v>1</v>
      </c>
      <c r="C61" s="29" t="str">
        <f>VLOOKUP(B61,'CORE MEASURES'!$C:$D,2,FALSE)</f>
        <v>Individual Plan</v>
      </c>
      <c r="D61" s="29"/>
      <c r="E61" s="31">
        <f>SUM(E62:E70)</f>
        <v>0</v>
      </c>
      <c r="F61" s="31">
        <f t="shared" ref="F61" si="2">SUM(F62:F70)</f>
        <v>0</v>
      </c>
      <c r="G61" s="31"/>
      <c r="H61" s="31">
        <f>SUM(H62:H70)</f>
        <v>0</v>
      </c>
      <c r="I61" s="68">
        <f>SUM(I62:I70)</f>
        <v>0</v>
      </c>
    </row>
    <row r="62" spans="2:9" ht="13" hidden="1" outlineLevel="1" x14ac:dyDescent="0.3">
      <c r="B62" s="101"/>
      <c r="C62" s="25" t="s">
        <v>22</v>
      </c>
      <c r="D62" s="49" t="s">
        <v>27</v>
      </c>
      <c r="E62" s="27">
        <f>COUNTIFS('CORE MEASURES'!$G:$G, E$60,'CORE MEASURES'!$C:$C, $C62)</f>
        <v>0</v>
      </c>
      <c r="F62" s="27">
        <f>COUNTIFS('CORE MEASURES'!$G:$G, F$60,'CORE MEASURES'!$C:$C, $C62)</f>
        <v>0</v>
      </c>
      <c r="G62" s="27"/>
      <c r="H62" s="27">
        <f>COUNTIFS('CORE MEASURES'!$G:$G, H$60,'CORE MEASURES'!$C:$C, $C62)</f>
        <v>0</v>
      </c>
      <c r="I62" s="102">
        <f>COUNTIFS('CORE MEASURES'!$G:$G, I$60,'CORE MEASURES'!$C:$C, $C62)</f>
        <v>0</v>
      </c>
    </row>
    <row r="63" spans="2:9" ht="13" hidden="1" outlineLevel="1" x14ac:dyDescent="0.3">
      <c r="B63" s="103"/>
      <c r="C63" s="25">
        <v>1.2</v>
      </c>
      <c r="D63" s="50" t="s">
        <v>210</v>
      </c>
      <c r="E63" s="24">
        <f>COUNTIFS('CORE MEASURES'!$G:$G, E$60,'CORE MEASURES'!$C:$C, $C63)</f>
        <v>0</v>
      </c>
      <c r="F63" s="27">
        <f>COUNTIFS('CORE MEASURES'!$G:$G, F$60,'CORE MEASURES'!$C:$C, $C63)</f>
        <v>0</v>
      </c>
      <c r="G63" s="24"/>
      <c r="H63" s="24">
        <f>COUNTIFS('CORE MEASURES'!$G:$G, H$60,'CORE MEASURES'!$C:$C, $C63)</f>
        <v>0</v>
      </c>
      <c r="I63" s="104">
        <f>COUNTIFS('CORE MEASURES'!$G:$G, I$60,'CORE MEASURES'!$C:$C, $C63)</f>
        <v>0</v>
      </c>
    </row>
    <row r="64" spans="2:9" ht="13" hidden="1" outlineLevel="1" x14ac:dyDescent="0.3">
      <c r="B64" s="103"/>
      <c r="C64" s="25">
        <v>1.3</v>
      </c>
      <c r="D64" s="50" t="s">
        <v>210</v>
      </c>
      <c r="E64" s="24">
        <f>COUNTIFS('CORE MEASURES'!$G:$G, E$60,'CORE MEASURES'!$C:$C, $C64)</f>
        <v>0</v>
      </c>
      <c r="F64" s="27">
        <f>COUNTIFS('CORE MEASURES'!$G:$G, F$60,'CORE MEASURES'!$C:$C, $C64)</f>
        <v>0</v>
      </c>
      <c r="G64" s="24"/>
      <c r="H64" s="24">
        <f>COUNTIFS('CORE MEASURES'!$G:$G, H$60,'CORE MEASURES'!$C:$C, $C64)</f>
        <v>0</v>
      </c>
      <c r="I64" s="104">
        <f>COUNTIFS('CORE MEASURES'!$G:$G, I$60,'CORE MEASURES'!$C:$C, $C64)</f>
        <v>0</v>
      </c>
    </row>
    <row r="65" spans="2:9" ht="13" hidden="1" outlineLevel="1" x14ac:dyDescent="0.3">
      <c r="B65" s="103"/>
      <c r="C65" s="25">
        <v>1.4</v>
      </c>
      <c r="D65" s="50" t="s">
        <v>210</v>
      </c>
      <c r="E65" s="24">
        <f>COUNTIFS('CORE MEASURES'!$G:$G, E$60,'CORE MEASURES'!$C:$C, $C65)</f>
        <v>0</v>
      </c>
      <c r="F65" s="27">
        <f>COUNTIFS('CORE MEASURES'!$G:$G, F$60,'CORE MEASURES'!$C:$C, $C65)</f>
        <v>0</v>
      </c>
      <c r="G65" s="24"/>
      <c r="H65" s="24">
        <f>COUNTIFS('CORE MEASURES'!$G:$G, H$60,'CORE MEASURES'!$C:$C, $C65)</f>
        <v>0</v>
      </c>
      <c r="I65" s="104">
        <f>COUNTIFS('CORE MEASURES'!$G:$G, I$60,'CORE MEASURES'!$C:$C, $C65)</f>
        <v>0</v>
      </c>
    </row>
    <row r="66" spans="2:9" ht="13" hidden="1" outlineLevel="1" x14ac:dyDescent="0.3">
      <c r="B66" s="103"/>
      <c r="C66" s="25" t="s">
        <v>54</v>
      </c>
      <c r="D66" s="50" t="s">
        <v>27</v>
      </c>
      <c r="E66" s="24">
        <f>COUNTIFS('CORE MEASURES'!$G:$G, E$60,'CORE MEASURES'!$C:$C, $C66)</f>
        <v>0</v>
      </c>
      <c r="F66" s="27">
        <f>COUNTIFS('CORE MEASURES'!$G:$G, F$60,'CORE MEASURES'!$C:$C, $C66)</f>
        <v>0</v>
      </c>
      <c r="G66" s="24"/>
      <c r="H66" s="24">
        <f>COUNTIFS('CORE MEASURES'!$G:$G, H$60,'CORE MEASURES'!$C:$C, $C66)</f>
        <v>0</v>
      </c>
      <c r="I66" s="104">
        <f>COUNTIFS('CORE MEASURES'!$G:$G, I$60,'CORE MEASURES'!$C:$C, $C66)</f>
        <v>0</v>
      </c>
    </row>
    <row r="67" spans="2:9" ht="13" hidden="1" outlineLevel="1" x14ac:dyDescent="0.3">
      <c r="B67" s="103"/>
      <c r="C67" s="25">
        <v>1.6</v>
      </c>
      <c r="D67" s="50" t="s">
        <v>210</v>
      </c>
      <c r="E67" s="24">
        <f>COUNTIFS('CORE MEASURES'!$G:$G, E$60,'CORE MEASURES'!$C:$C, $C67)</f>
        <v>0</v>
      </c>
      <c r="F67" s="27">
        <f>COUNTIFS('CORE MEASURES'!$G:$G, F$60,'CORE MEASURES'!$C:$C, $C67)</f>
        <v>0</v>
      </c>
      <c r="G67" s="24"/>
      <c r="H67" s="24">
        <f>COUNTIFS('CORE MEASURES'!$G:$G, H$60,'CORE MEASURES'!$C:$C, $C67)</f>
        <v>0</v>
      </c>
      <c r="I67" s="104">
        <f>COUNTIFS('CORE MEASURES'!$G:$G, I$60,'CORE MEASURES'!$C:$C, $C67)</f>
        <v>0</v>
      </c>
    </row>
    <row r="68" spans="2:9" ht="13" hidden="1" outlineLevel="1" x14ac:dyDescent="0.3">
      <c r="B68" s="103"/>
      <c r="C68" s="25" t="s">
        <v>59</v>
      </c>
      <c r="D68" s="50" t="s">
        <v>27</v>
      </c>
      <c r="E68" s="24">
        <f>COUNTIFS('CORE MEASURES'!$G:$G, E$60,'CORE MEASURES'!$C:$C, $C68)</f>
        <v>0</v>
      </c>
      <c r="F68" s="27">
        <f>COUNTIFS('CORE MEASURES'!$G:$G, F$60,'CORE MEASURES'!$C:$C, $C68)</f>
        <v>0</v>
      </c>
      <c r="G68" s="24"/>
      <c r="H68" s="24">
        <f>COUNTIFS('CORE MEASURES'!$G:$G, H$60,'CORE MEASURES'!$C:$C, $C68)</f>
        <v>0</v>
      </c>
      <c r="I68" s="104">
        <f>COUNTIFS('CORE MEASURES'!$G:$G, I$60,'CORE MEASURES'!$C:$C, $C68)</f>
        <v>0</v>
      </c>
    </row>
    <row r="69" spans="2:9" ht="13" hidden="1" outlineLevel="1" x14ac:dyDescent="0.3">
      <c r="B69" s="103"/>
      <c r="C69" s="25">
        <v>1.8</v>
      </c>
      <c r="D69" s="50" t="s">
        <v>210</v>
      </c>
      <c r="E69" s="24">
        <f>COUNTIFS('CORE MEASURES'!$G:$G, E$60,'CORE MEASURES'!$C:$C, $C69)</f>
        <v>0</v>
      </c>
      <c r="F69" s="27">
        <f>COUNTIFS('CORE MEASURES'!$G:$G, F$60,'CORE MEASURES'!$C:$C, $C69)</f>
        <v>0</v>
      </c>
      <c r="G69" s="24"/>
      <c r="H69" s="24">
        <f>COUNTIFS('CORE MEASURES'!$G:$G, H$60,'CORE MEASURES'!$C:$C, $C69)</f>
        <v>0</v>
      </c>
      <c r="I69" s="104">
        <f>COUNTIFS('CORE MEASURES'!$G:$G, I$60,'CORE MEASURES'!$C:$C, $C69)</f>
        <v>0</v>
      </c>
    </row>
    <row r="70" spans="2:9" ht="13.5" hidden="1" outlineLevel="1" thickBot="1" x14ac:dyDescent="0.35">
      <c r="B70" s="103"/>
      <c r="C70" s="25" t="s">
        <v>64</v>
      </c>
      <c r="D70" s="50" t="s">
        <v>27</v>
      </c>
      <c r="E70" s="24">
        <f>COUNTIFS('CORE MEASURES'!$G:$G, E$60,'CORE MEASURES'!$C:$C, $C70)</f>
        <v>0</v>
      </c>
      <c r="F70" s="27">
        <f>COUNTIFS('CORE MEASURES'!$G:$G, F$60,'CORE MEASURES'!$C:$C, $C70)</f>
        <v>0</v>
      </c>
      <c r="G70" s="24"/>
      <c r="H70" s="24">
        <f>COUNTIFS('CORE MEASURES'!$G:$G, H$60,'CORE MEASURES'!$C:$C, $C70)</f>
        <v>0</v>
      </c>
      <c r="I70" s="104">
        <f>COUNTIFS('CORE MEASURES'!$G:$G, I$60,'CORE MEASURES'!$C:$C, $C70)</f>
        <v>0</v>
      </c>
    </row>
    <row r="71" spans="2:9" ht="25.4" customHeight="1" collapsed="1" thickBot="1" x14ac:dyDescent="0.3">
      <c r="B71" s="28">
        <v>2</v>
      </c>
      <c r="C71" s="29" t="str">
        <f>VLOOKUP(B71,'CORE MEASURES'!$C:$D,2,FALSE)</f>
        <v>Reporting, Supervision, and Progress</v>
      </c>
      <c r="D71" s="29"/>
      <c r="E71" s="31">
        <f t="shared" ref="E71:I71" si="3">SUM(E72:E76)</f>
        <v>0</v>
      </c>
      <c r="F71" s="31">
        <f t="shared" si="3"/>
        <v>0</v>
      </c>
      <c r="G71" s="31"/>
      <c r="H71" s="31">
        <f t="shared" si="3"/>
        <v>0</v>
      </c>
      <c r="I71" s="68">
        <f t="shared" si="3"/>
        <v>0</v>
      </c>
    </row>
    <row r="72" spans="2:9" ht="13" hidden="1" outlineLevel="1" x14ac:dyDescent="0.3">
      <c r="B72" s="101"/>
      <c r="C72" s="25">
        <v>2.1</v>
      </c>
      <c r="D72" s="50" t="s">
        <v>210</v>
      </c>
      <c r="E72" s="24">
        <f>COUNTIFS('CORE MEASURES'!$G:$G, E$60,'CORE MEASURES'!$C:$C, $C72)</f>
        <v>0</v>
      </c>
      <c r="F72" s="27">
        <f>COUNTIFS('CORE MEASURES'!$G:$G, F$60,'CORE MEASURES'!$C:$C, $C72)</f>
        <v>0</v>
      </c>
      <c r="G72" s="24"/>
      <c r="H72" s="24">
        <f>COUNTIFS('CORE MEASURES'!$G:$G, H$60,'CORE MEASURES'!$C:$C, $C72)</f>
        <v>0</v>
      </c>
      <c r="I72" s="104">
        <f>COUNTIFS('CORE MEASURES'!$G:$G, I$60,'CORE MEASURES'!$C:$C, $C72)</f>
        <v>0</v>
      </c>
    </row>
    <row r="73" spans="2:9" ht="13" hidden="1" outlineLevel="1" x14ac:dyDescent="0.3">
      <c r="B73" s="103"/>
      <c r="C73" s="25">
        <v>2.2000000000000002</v>
      </c>
      <c r="D73" s="50" t="s">
        <v>210</v>
      </c>
      <c r="E73" s="24">
        <f>COUNTIFS('CORE MEASURES'!$G:$G, E$60,'CORE MEASURES'!$C:$C, $C73)</f>
        <v>0</v>
      </c>
      <c r="F73" s="27">
        <f>COUNTIFS('CORE MEASURES'!$G:$G, F$60,'CORE MEASURES'!$C:$C, $C73)</f>
        <v>0</v>
      </c>
      <c r="G73" s="24"/>
      <c r="H73" s="24">
        <f>COUNTIFS('CORE MEASURES'!$G:$G, H$60,'CORE MEASURES'!$C:$C, $C73)</f>
        <v>0</v>
      </c>
      <c r="I73" s="104">
        <f>COUNTIFS('CORE MEASURES'!$G:$G, I$60,'CORE MEASURES'!$C:$C, $C73)</f>
        <v>0</v>
      </c>
    </row>
    <row r="74" spans="2:9" ht="13" hidden="1" outlineLevel="1" x14ac:dyDescent="0.3">
      <c r="B74" s="103"/>
      <c r="C74" s="25">
        <v>2.2999999999999998</v>
      </c>
      <c r="D74" s="50" t="s">
        <v>210</v>
      </c>
      <c r="E74" s="24">
        <f>COUNTIFS('CORE MEASURES'!$G:$G, E$60,'CORE MEASURES'!$C:$C, $C74)</f>
        <v>0</v>
      </c>
      <c r="F74" s="27">
        <f>COUNTIFS('CORE MEASURES'!$G:$G, F$60,'CORE MEASURES'!$C:$C, $C74)</f>
        <v>0</v>
      </c>
      <c r="G74" s="24"/>
      <c r="H74" s="24">
        <f>COUNTIFS('CORE MEASURES'!$G:$G, H$60,'CORE MEASURES'!$C:$C, $C74)</f>
        <v>0</v>
      </c>
      <c r="I74" s="104">
        <f>COUNTIFS('CORE MEASURES'!$G:$G, I$60,'CORE MEASURES'!$C:$C, $C74)</f>
        <v>0</v>
      </c>
    </row>
    <row r="75" spans="2:9" ht="13" hidden="1" outlineLevel="1" x14ac:dyDescent="0.3">
      <c r="B75" s="103"/>
      <c r="C75" s="25">
        <v>2.4</v>
      </c>
      <c r="D75" s="50" t="s">
        <v>210</v>
      </c>
      <c r="E75" s="24">
        <f>COUNTIFS('CORE MEASURES'!$G:$G, E$60,'CORE MEASURES'!$C:$C, $C75)</f>
        <v>0</v>
      </c>
      <c r="F75" s="27">
        <f>COUNTIFS('CORE MEASURES'!$G:$G, F$60,'CORE MEASURES'!$C:$C, $C75)</f>
        <v>0</v>
      </c>
      <c r="G75" s="24"/>
      <c r="H75" s="24">
        <f>COUNTIFS('CORE MEASURES'!$G:$G, H$60,'CORE MEASURES'!$C:$C, $C75)</f>
        <v>0</v>
      </c>
      <c r="I75" s="104">
        <f>COUNTIFS('CORE MEASURES'!$G:$G, I$60,'CORE MEASURES'!$C:$C, $C75)</f>
        <v>0</v>
      </c>
    </row>
    <row r="76" spans="2:9" ht="13" hidden="1" outlineLevel="1" x14ac:dyDescent="0.3">
      <c r="B76" s="103"/>
      <c r="C76" s="25" t="s">
        <v>77</v>
      </c>
      <c r="D76" s="50" t="s">
        <v>27</v>
      </c>
      <c r="E76" s="24">
        <f>COUNTIFS('CORE MEASURES'!$G:$G, E$60,'CORE MEASURES'!$C:$C, $C76)</f>
        <v>0</v>
      </c>
      <c r="F76" s="27">
        <f>COUNTIFS('CORE MEASURES'!$G:$G, F$60,'CORE MEASURES'!$C:$C, $C76)</f>
        <v>0</v>
      </c>
      <c r="G76" s="24"/>
      <c r="H76" s="24">
        <f>COUNTIFS('CORE MEASURES'!$G:$G, H$60,'CORE MEASURES'!$C:$C, $C76)</f>
        <v>0</v>
      </c>
      <c r="I76" s="104">
        <f>COUNTIFS('CORE MEASURES'!$G:$G, I$60,'CORE MEASURES'!$C:$C, $C76)</f>
        <v>0</v>
      </c>
    </row>
    <row r="77" spans="2:9" ht="13" hidden="1" outlineLevel="1" x14ac:dyDescent="0.3">
      <c r="B77" s="103"/>
      <c r="C77" s="25" t="s">
        <v>80</v>
      </c>
      <c r="D77" s="50" t="s">
        <v>27</v>
      </c>
      <c r="E77" s="24">
        <f>COUNTIFS('CORE MEASURES'!$G:$G, E$60,'CORE MEASURES'!$C:$C, $C77)</f>
        <v>0</v>
      </c>
      <c r="F77" s="27">
        <f>COUNTIFS('CORE MEASURES'!$G:$G, F$60,'CORE MEASURES'!$C:$C, $C77)</f>
        <v>0</v>
      </c>
      <c r="G77" s="24"/>
      <c r="H77" s="24">
        <f>COUNTIFS('CORE MEASURES'!$G:$G, H$60,'CORE MEASURES'!$C:$C, $C77)</f>
        <v>0</v>
      </c>
      <c r="I77" s="104">
        <f>COUNTIFS('CORE MEASURES'!$G:$G, I$60,'CORE MEASURES'!$C:$C, $C77)</f>
        <v>0</v>
      </c>
    </row>
    <row r="78" spans="2:9" ht="13.5" hidden="1" outlineLevel="1" thickBot="1" x14ac:dyDescent="0.35">
      <c r="B78" s="103"/>
      <c r="C78" s="25" t="s">
        <v>83</v>
      </c>
      <c r="D78" s="50" t="s">
        <v>27</v>
      </c>
      <c r="E78" s="24">
        <f>COUNTIFS('CORE MEASURES'!$G:$G, E$60,'CORE MEASURES'!$C:$C, $C78)</f>
        <v>0</v>
      </c>
      <c r="F78" s="27">
        <f>COUNTIFS('CORE MEASURES'!$G:$G, F$60,'CORE MEASURES'!$C:$C, $C78)</f>
        <v>0</v>
      </c>
      <c r="G78" s="24"/>
      <c r="H78" s="24">
        <f>COUNTIFS('CORE MEASURES'!$G:$G, H$60,'CORE MEASURES'!$C:$C, $C78)</f>
        <v>0</v>
      </c>
      <c r="I78" s="104">
        <f>COUNTIFS('CORE MEASURES'!$G:$G, I$60,'CORE MEASURES'!$C:$C, $C78)</f>
        <v>0</v>
      </c>
    </row>
    <row r="79" spans="2:9" ht="27.65" customHeight="1" collapsed="1" thickBot="1" x14ac:dyDescent="0.3">
      <c r="B79" s="28">
        <v>3</v>
      </c>
      <c r="C79" s="29" t="str">
        <f>VLOOKUP(B79,'CORE MEASURES'!$C:$D,2,FALSE)</f>
        <v>Adverse Event Reporting</v>
      </c>
      <c r="D79" s="29"/>
      <c r="E79" s="31">
        <f t="shared" ref="E79:I79" si="4">SUM(E80:E82)</f>
        <v>0</v>
      </c>
      <c r="F79" s="31">
        <f t="shared" si="4"/>
        <v>0</v>
      </c>
      <c r="G79" s="31"/>
      <c r="H79" s="31">
        <f t="shared" si="4"/>
        <v>0</v>
      </c>
      <c r="I79" s="68">
        <f t="shared" si="4"/>
        <v>0</v>
      </c>
    </row>
    <row r="80" spans="2:9" ht="13" hidden="1" outlineLevel="1" x14ac:dyDescent="0.3">
      <c r="B80" s="101"/>
      <c r="C80" s="25">
        <v>3.1</v>
      </c>
      <c r="D80" s="50" t="s">
        <v>210</v>
      </c>
      <c r="E80" s="24">
        <f>COUNTIFS('CORE MEASURES'!$G:$G, E$60,'CORE MEASURES'!$C:$C, $C80)</f>
        <v>0</v>
      </c>
      <c r="F80" s="27">
        <f>COUNTIFS('CORE MEASURES'!$G:$G, F$60,'CORE MEASURES'!$C:$C, $C80)</f>
        <v>0</v>
      </c>
      <c r="G80" s="24"/>
      <c r="H80" s="24">
        <f>COUNTIFS('CORE MEASURES'!$G:$G, H$60,'CORE MEASURES'!$C:$C, $C80)</f>
        <v>0</v>
      </c>
      <c r="I80" s="104">
        <f>COUNTIFS('CORE MEASURES'!$G:$G, I$60,'CORE MEASURES'!$C:$C, $C80)</f>
        <v>0</v>
      </c>
    </row>
    <row r="81" spans="2:9" ht="13" hidden="1" outlineLevel="1" x14ac:dyDescent="0.3">
      <c r="B81" s="103"/>
      <c r="C81" s="25">
        <v>3.2</v>
      </c>
      <c r="D81" s="50" t="s">
        <v>210</v>
      </c>
      <c r="E81" s="24">
        <f>COUNTIFS('CORE MEASURES'!$G:$G, E$60,'CORE MEASURES'!$C:$C, $C81)</f>
        <v>0</v>
      </c>
      <c r="F81" s="27">
        <f>COUNTIFS('CORE MEASURES'!$G:$G, F$60,'CORE MEASURES'!$C:$C, $C81)</f>
        <v>0</v>
      </c>
      <c r="G81" s="24"/>
      <c r="H81" s="24">
        <f>COUNTIFS('CORE MEASURES'!$G:$G, H$60,'CORE MEASURES'!$C:$C, $C81)</f>
        <v>0</v>
      </c>
      <c r="I81" s="104">
        <f>COUNTIFS('CORE MEASURES'!$G:$G, I$60,'CORE MEASURES'!$C:$C, $C81)</f>
        <v>0</v>
      </c>
    </row>
    <row r="82" spans="2:9" ht="13.5" hidden="1" outlineLevel="1" thickBot="1" x14ac:dyDescent="0.35">
      <c r="B82" s="103"/>
      <c r="C82" s="25">
        <v>3.3</v>
      </c>
      <c r="D82" s="50" t="s">
        <v>210</v>
      </c>
      <c r="E82" s="24">
        <f>COUNTIFS('CORE MEASURES'!$G:$G, E$60,'CORE MEASURES'!$C:$C, $C82)</f>
        <v>0</v>
      </c>
      <c r="F82" s="27">
        <f>COUNTIFS('CORE MEASURES'!$G:$G, F$60,'CORE MEASURES'!$C:$C, $C82)</f>
        <v>0</v>
      </c>
      <c r="G82" s="24"/>
      <c r="H82" s="24">
        <f>COUNTIFS('CORE MEASURES'!$G:$G, H$60,'CORE MEASURES'!$C:$C, $C82)</f>
        <v>0</v>
      </c>
      <c r="I82" s="104">
        <f>COUNTIFS('CORE MEASURES'!$G:$G, I$60,'CORE MEASURES'!$C:$C, $C82)</f>
        <v>0</v>
      </c>
    </row>
    <row r="83" spans="2:9" ht="27.65" customHeight="1" collapsed="1" thickBot="1" x14ac:dyDescent="0.3">
      <c r="B83" s="28">
        <v>4</v>
      </c>
      <c r="C83" s="29" t="str">
        <f>VLOOKUP(B83,'CORE MEASURES'!$C:$D,2,FALSE)</f>
        <v>Emergency Preparedness Plan</v>
      </c>
      <c r="D83" s="29"/>
      <c r="E83" s="31">
        <f t="shared" ref="E83:I83" si="5">SUM(E84:E84)</f>
        <v>0</v>
      </c>
      <c r="F83" s="31">
        <f t="shared" si="5"/>
        <v>0</v>
      </c>
      <c r="G83" s="31"/>
      <c r="H83" s="31">
        <f t="shared" si="5"/>
        <v>0</v>
      </c>
      <c r="I83" s="68">
        <f t="shared" si="5"/>
        <v>0</v>
      </c>
    </row>
    <row r="84" spans="2:9" ht="13.5" hidden="1" outlineLevel="1" thickBot="1" x14ac:dyDescent="0.35">
      <c r="B84" s="101"/>
      <c r="C84" s="25" t="s">
        <v>93</v>
      </c>
      <c r="D84" s="50" t="s">
        <v>27</v>
      </c>
      <c r="E84" s="24">
        <f>COUNTIFS('CORE MEASURES'!$G:$G, E$60,'CORE MEASURES'!$C:$C, $C84)</f>
        <v>0</v>
      </c>
      <c r="F84" s="27">
        <f>COUNTIFS('CORE MEASURES'!$G:$G, F$60,'CORE MEASURES'!$C:$C, $C84)</f>
        <v>0</v>
      </c>
      <c r="G84" s="24"/>
      <c r="H84" s="24">
        <f>COUNTIFS('CORE MEASURES'!$G:$G, H$60,'CORE MEASURES'!$C:$C, $C84)</f>
        <v>0</v>
      </c>
      <c r="I84" s="104">
        <f>COUNTIFS('CORE MEASURES'!$G:$G, I$60,'CORE MEASURES'!$C:$C, $C84)</f>
        <v>0</v>
      </c>
    </row>
    <row r="85" spans="2:9" ht="27.65" customHeight="1" collapsed="1" thickBot="1" x14ac:dyDescent="0.3">
      <c r="B85" s="28">
        <v>5</v>
      </c>
      <c r="C85" s="29" t="str">
        <f>VLOOKUP(B85,'CORE MEASURES'!$C:$D,2,FALSE)</f>
        <v>Participant Satisfaction</v>
      </c>
      <c r="D85" s="29"/>
      <c r="E85" s="31">
        <f t="shared" ref="E85:I85" si="6">SUM(E86:E88)</f>
        <v>0</v>
      </c>
      <c r="F85" s="31">
        <f t="shared" si="6"/>
        <v>0</v>
      </c>
      <c r="G85" s="31"/>
      <c r="H85" s="31">
        <f t="shared" si="6"/>
        <v>0</v>
      </c>
      <c r="I85" s="68">
        <f t="shared" si="6"/>
        <v>0</v>
      </c>
    </row>
    <row r="86" spans="2:9" ht="13" hidden="1" outlineLevel="1" x14ac:dyDescent="0.3">
      <c r="B86" s="101"/>
      <c r="C86" s="25" t="s">
        <v>97</v>
      </c>
      <c r="D86" s="50" t="s">
        <v>27</v>
      </c>
      <c r="E86" s="24">
        <f>COUNTIFS('CORE MEASURES'!$G:$G, E$60,'CORE MEASURES'!$C:$C, $C86)</f>
        <v>0</v>
      </c>
      <c r="F86" s="27">
        <f>COUNTIFS('CORE MEASURES'!$G:$G, F$60,'CORE MEASURES'!$C:$C, $C86)</f>
        <v>0</v>
      </c>
      <c r="G86" s="24"/>
      <c r="H86" s="24">
        <f>COUNTIFS('CORE MEASURES'!$G:$G, H$60,'CORE MEASURES'!$C:$C, $C86)</f>
        <v>0</v>
      </c>
      <c r="I86" s="104">
        <f>COUNTIFS('CORE MEASURES'!$G:$G, I$60,'CORE MEASURES'!$C:$C, $C86)</f>
        <v>0</v>
      </c>
    </row>
    <row r="87" spans="2:9" ht="13" hidden="1" outlineLevel="1" x14ac:dyDescent="0.3">
      <c r="B87" s="103"/>
      <c r="C87" s="25" t="s">
        <v>100</v>
      </c>
      <c r="D87" s="50" t="s">
        <v>27</v>
      </c>
      <c r="E87" s="24">
        <f>COUNTIFS('CORE MEASURES'!$G:$G, E$60,'CORE MEASURES'!$C:$C, $C87)</f>
        <v>0</v>
      </c>
      <c r="F87" s="27">
        <f>COUNTIFS('CORE MEASURES'!$G:$G, F$60,'CORE MEASURES'!$C:$C, $C87)</f>
        <v>0</v>
      </c>
      <c r="G87" s="24"/>
      <c r="H87" s="24">
        <f>COUNTIFS('CORE MEASURES'!$G:$G, H$60,'CORE MEASURES'!$C:$C, $C87)</f>
        <v>0</v>
      </c>
      <c r="I87" s="104">
        <f>COUNTIFS('CORE MEASURES'!$G:$G, I$60,'CORE MEASURES'!$C:$C, $C87)</f>
        <v>0</v>
      </c>
    </row>
    <row r="88" spans="2:9" ht="13.5" hidden="1" outlineLevel="1" thickBot="1" x14ac:dyDescent="0.35">
      <c r="B88" s="103"/>
      <c r="C88" s="25" t="s">
        <v>103</v>
      </c>
      <c r="D88" s="50" t="s">
        <v>27</v>
      </c>
      <c r="E88" s="24">
        <f>COUNTIFS('CORE MEASURES'!$G:$G, E$60,'CORE MEASURES'!$C:$C, $C88)</f>
        <v>0</v>
      </c>
      <c r="F88" s="27">
        <f>COUNTIFS('CORE MEASURES'!$G:$G, F$60,'CORE MEASURES'!$C:$C, $C88)</f>
        <v>0</v>
      </c>
      <c r="G88" s="24"/>
      <c r="H88" s="24">
        <f>COUNTIFS('CORE MEASURES'!$G:$G, H$60,'CORE MEASURES'!$C:$C, $C88)</f>
        <v>0</v>
      </c>
      <c r="I88" s="104">
        <f>COUNTIFS('CORE MEASURES'!$G:$G, I$60,'CORE MEASURES'!$C:$C, $C88)</f>
        <v>0</v>
      </c>
    </row>
    <row r="89" spans="2:9" ht="27.65" customHeight="1" collapsed="1" thickBot="1" x14ac:dyDescent="0.3">
      <c r="B89" s="28">
        <v>6</v>
      </c>
      <c r="C89" s="29" t="str">
        <f>VLOOKUP(B89,'CORE MEASURES'!$C:$D,2,FALSE)</f>
        <v>Quality Management Plan</v>
      </c>
      <c r="D89" s="29"/>
      <c r="E89" s="31">
        <f t="shared" ref="E89:I89" si="7">SUM(E90:E91)</f>
        <v>0</v>
      </c>
      <c r="F89" s="31">
        <f t="shared" si="7"/>
        <v>0</v>
      </c>
      <c r="G89" s="31"/>
      <c r="H89" s="31">
        <f t="shared" si="7"/>
        <v>0</v>
      </c>
      <c r="I89" s="68">
        <f t="shared" si="7"/>
        <v>0</v>
      </c>
    </row>
    <row r="90" spans="2:9" ht="13" hidden="1" outlineLevel="1" x14ac:dyDescent="0.3">
      <c r="B90" s="101"/>
      <c r="C90" s="25" t="s">
        <v>107</v>
      </c>
      <c r="D90" s="50" t="s">
        <v>27</v>
      </c>
      <c r="E90" s="24">
        <f>COUNTIFS('CORE MEASURES'!$G:$G, E$60,'CORE MEASURES'!$C:$C, $C90)</f>
        <v>0</v>
      </c>
      <c r="F90" s="27">
        <f>COUNTIFS('CORE MEASURES'!$G:$G, F$60,'CORE MEASURES'!$C:$C, $C90)</f>
        <v>0</v>
      </c>
      <c r="G90" s="24"/>
      <c r="H90" s="24">
        <f>COUNTIFS('CORE MEASURES'!$G:$G, H$60,'CORE MEASURES'!$C:$C, $C90)</f>
        <v>0</v>
      </c>
      <c r="I90" s="104">
        <f>COUNTIFS('CORE MEASURES'!$G:$G, I$60,'CORE MEASURES'!$C:$C, $C90)</f>
        <v>0</v>
      </c>
    </row>
    <row r="91" spans="2:9" ht="13.5" hidden="1" outlineLevel="1" thickBot="1" x14ac:dyDescent="0.35">
      <c r="B91" s="103"/>
      <c r="C91" s="25" t="s">
        <v>110</v>
      </c>
      <c r="D91" s="50" t="s">
        <v>27</v>
      </c>
      <c r="E91" s="24">
        <f>COUNTIFS('CORE MEASURES'!$G:$G, E$60,'CORE MEASURES'!$C:$C, $C91)</f>
        <v>0</v>
      </c>
      <c r="F91" s="27">
        <f>COUNTIFS('CORE MEASURES'!$G:$G, F$60,'CORE MEASURES'!$C:$C, $C91)</f>
        <v>0</v>
      </c>
      <c r="G91" s="24"/>
      <c r="H91" s="24">
        <f>COUNTIFS('CORE MEASURES'!$G:$G, H$60,'CORE MEASURES'!$C:$C, $C91)</f>
        <v>0</v>
      </c>
      <c r="I91" s="104">
        <f>COUNTIFS('CORE MEASURES'!$G:$G, I$60,'CORE MEASURES'!$C:$C, $C91)</f>
        <v>0</v>
      </c>
    </row>
    <row r="92" spans="2:9" ht="27.65" customHeight="1" collapsed="1" thickBot="1" x14ac:dyDescent="0.3">
      <c r="B92" s="28">
        <v>7</v>
      </c>
      <c r="C92" s="29" t="str">
        <f>VLOOKUP(B92,RESHAB!$C:$D,2,FALSE)</f>
        <v>Residential Habilitation</v>
      </c>
      <c r="D92" s="29"/>
      <c r="E92" s="31">
        <f t="shared" ref="E92:I92" si="8">SUM(E93:E96)</f>
        <v>0</v>
      </c>
      <c r="F92" s="31">
        <f t="shared" si="8"/>
        <v>0</v>
      </c>
      <c r="G92" s="31"/>
      <c r="H92" s="31">
        <f t="shared" si="8"/>
        <v>0</v>
      </c>
      <c r="I92" s="68">
        <f t="shared" si="8"/>
        <v>0</v>
      </c>
    </row>
    <row r="93" spans="2:9" ht="13" hidden="1" outlineLevel="1" x14ac:dyDescent="0.3">
      <c r="B93" s="101"/>
      <c r="C93" s="25" t="s">
        <v>114</v>
      </c>
      <c r="D93" s="50" t="s">
        <v>27</v>
      </c>
      <c r="E93" s="24">
        <f>COUNTIFS(RESHAB!$G:$G, E$60,RESHAB!$C:$C, $C93)</f>
        <v>0</v>
      </c>
      <c r="F93" s="24">
        <f>COUNTIFS(RESHAB!$G:$G, F$60,RESHAB!$C:$C, $C93)</f>
        <v>0</v>
      </c>
      <c r="G93" s="24"/>
      <c r="H93" s="24">
        <f>COUNTIFS(RESHAB!$G:$G, H$60,RESHAB!$C:$C, $C93)</f>
        <v>0</v>
      </c>
      <c r="I93" s="104">
        <f>COUNTIFS(RESHAB!$G:$G, I$60,RESHAB!$C:$C, $C93)</f>
        <v>0</v>
      </c>
    </row>
    <row r="94" spans="2:9" ht="13" hidden="1" outlineLevel="1" x14ac:dyDescent="0.3">
      <c r="B94" s="103"/>
      <c r="C94" s="25">
        <v>7.2</v>
      </c>
      <c r="D94" s="50" t="s">
        <v>210</v>
      </c>
      <c r="E94" s="24">
        <f>COUNTIFS(RESHAB!$G:$G, E$60,RESHAB!$C:$C, $C94)</f>
        <v>0</v>
      </c>
      <c r="F94" s="24">
        <f>COUNTIFS(RESHAB!$G:$G, F$60,RESHAB!$C:$C, $C94)</f>
        <v>0</v>
      </c>
      <c r="G94" s="24"/>
      <c r="H94" s="24">
        <f>COUNTIFS(RESHAB!$G:$G, H$60,RESHAB!$C:$C, $C94)</f>
        <v>0</v>
      </c>
      <c r="I94" s="104">
        <f>COUNTIFS(RESHAB!$G:$G, I$60,RESHAB!$C:$C, $C94)</f>
        <v>0</v>
      </c>
    </row>
    <row r="95" spans="2:9" ht="13" hidden="1" outlineLevel="1" x14ac:dyDescent="0.3">
      <c r="B95" s="103"/>
      <c r="C95" s="25" t="s">
        <v>119</v>
      </c>
      <c r="D95" s="50" t="s">
        <v>27</v>
      </c>
      <c r="E95" s="24">
        <f>COUNTIFS(RESHAB!$G:$G, E$60,RESHAB!$C:$C, $C95)</f>
        <v>0</v>
      </c>
      <c r="F95" s="24">
        <f>COUNTIFS(RESHAB!$G:$G, F$60,RESHAB!$C:$C, $C95)</f>
        <v>0</v>
      </c>
      <c r="G95" s="24"/>
      <c r="H95" s="24">
        <f>COUNTIFS(RESHAB!$G:$G, H$60,RESHAB!$C:$C, $C95)</f>
        <v>0</v>
      </c>
      <c r="I95" s="104">
        <f>COUNTIFS(RESHAB!$G:$G, I$60,RESHAB!$C:$C, $C95)</f>
        <v>0</v>
      </c>
    </row>
    <row r="96" spans="2:9" ht="13.5" hidden="1" outlineLevel="1" thickBot="1" x14ac:dyDescent="0.35">
      <c r="B96" s="103"/>
      <c r="C96" s="25">
        <v>7.4</v>
      </c>
      <c r="D96" s="50" t="s">
        <v>210</v>
      </c>
      <c r="E96" s="24">
        <f>COUNTIFS(RESHAB!$G:$G, E$60,RESHAB!$C:$C, $C96)</f>
        <v>0</v>
      </c>
      <c r="F96" s="24">
        <f>COUNTIFS(RESHAB!$G:$G, F$60,RESHAB!$C:$C, $C96)</f>
        <v>0</v>
      </c>
      <c r="G96" s="24"/>
      <c r="H96" s="24">
        <f>COUNTIFS(RESHAB!$G:$G, H$60,RESHAB!$C:$C, $C96)</f>
        <v>0</v>
      </c>
      <c r="I96" s="104">
        <f>COUNTIFS(RESHAB!$G:$G, I$60,RESHAB!$C:$C, $C96)</f>
        <v>0</v>
      </c>
    </row>
    <row r="97" spans="2:9" ht="27.65" customHeight="1" collapsed="1" thickBot="1" x14ac:dyDescent="0.3">
      <c r="B97" s="28">
        <v>8</v>
      </c>
      <c r="C97" s="29" t="str">
        <f>VLOOKUP(B97,ADH!$C:$D,2,FALSE)</f>
        <v>Adult Day Health</v>
      </c>
      <c r="D97" s="29"/>
      <c r="E97" s="31">
        <f t="shared" ref="E97:I97" si="9">SUM(E98:E101)</f>
        <v>0</v>
      </c>
      <c r="F97" s="31">
        <f t="shared" si="9"/>
        <v>0</v>
      </c>
      <c r="G97" s="31"/>
      <c r="H97" s="31">
        <f t="shared" si="9"/>
        <v>0</v>
      </c>
      <c r="I97" s="68">
        <f t="shared" si="9"/>
        <v>0</v>
      </c>
    </row>
    <row r="98" spans="2:9" ht="13" hidden="1" outlineLevel="1" x14ac:dyDescent="0.3">
      <c r="B98" s="101"/>
      <c r="C98" s="25" t="s">
        <v>125</v>
      </c>
      <c r="D98" s="50" t="s">
        <v>27</v>
      </c>
      <c r="E98" s="24">
        <f>COUNTIFS(ADH!$G:$G, E$60,ADH!$C:$C, $C98)</f>
        <v>0</v>
      </c>
      <c r="F98" s="24">
        <f>COUNTIFS(ADH!$G:$G, F$60,ADH!$C:$C, $C98)</f>
        <v>0</v>
      </c>
      <c r="G98" s="24"/>
      <c r="H98" s="24">
        <f>COUNTIFS(ADH!$G:$G, H$60,ADH!$C:$C, $C98)</f>
        <v>0</v>
      </c>
      <c r="I98" s="104">
        <f>COUNTIFS(ADH!$G:$G, I$60,ADH!$C:$C, $C98)</f>
        <v>0</v>
      </c>
    </row>
    <row r="99" spans="2:9" ht="13" hidden="1" outlineLevel="1" x14ac:dyDescent="0.3">
      <c r="B99" s="103"/>
      <c r="C99" s="25">
        <v>8.1999999999999993</v>
      </c>
      <c r="D99" s="50" t="s">
        <v>210</v>
      </c>
      <c r="E99" s="24">
        <f>COUNTIFS(ADH!$G:$G, E$60,ADH!$C:$C, $C99)</f>
        <v>0</v>
      </c>
      <c r="F99" s="24">
        <f>COUNTIFS(ADH!$G:$G, F$60,ADH!$C:$C, $C99)</f>
        <v>0</v>
      </c>
      <c r="G99" s="24"/>
      <c r="H99" s="24">
        <f>COUNTIFS(ADH!$G:$G, H$60,ADH!$C:$C, $C99)</f>
        <v>0</v>
      </c>
      <c r="I99" s="104">
        <f>COUNTIFS(ADH!$G:$G, I$60,ADH!$C:$C, $C99)</f>
        <v>0</v>
      </c>
    </row>
    <row r="100" spans="2:9" ht="13" hidden="1" outlineLevel="1" x14ac:dyDescent="0.3">
      <c r="B100" s="103"/>
      <c r="C100" s="25" t="s">
        <v>130</v>
      </c>
      <c r="D100" s="50" t="s">
        <v>27</v>
      </c>
      <c r="E100" s="24">
        <f>COUNTIFS(ADH!$G:$G, E$60,ADH!$C:$C, $C100)</f>
        <v>0</v>
      </c>
      <c r="F100" s="24">
        <f>COUNTIFS(ADH!$G:$G, F$60,ADH!$C:$C, $C100)</f>
        <v>0</v>
      </c>
      <c r="G100" s="24"/>
      <c r="H100" s="24">
        <f>COUNTIFS(ADH!$G:$G, H$60,ADH!$C:$C, $C100)</f>
        <v>0</v>
      </c>
      <c r="I100" s="104">
        <f>COUNTIFS(ADH!$G:$G, I$60,ADH!$C:$C, $C100)</f>
        <v>0</v>
      </c>
    </row>
    <row r="101" spans="2:9" ht="13.5" hidden="1" outlineLevel="1" thickBot="1" x14ac:dyDescent="0.35">
      <c r="B101" s="103"/>
      <c r="C101" s="25">
        <v>8.4</v>
      </c>
      <c r="D101" s="50" t="s">
        <v>210</v>
      </c>
      <c r="E101" s="24">
        <f>COUNTIFS(ADH!$G:$G, E$60,ADH!$C:$C, $C101)</f>
        <v>0</v>
      </c>
      <c r="F101" s="24">
        <f>COUNTIFS(ADH!$G:$G, F$60,ADH!$C:$C, $C101)</f>
        <v>0</v>
      </c>
      <c r="G101" s="24"/>
      <c r="H101" s="24">
        <f>COUNTIFS(ADH!$G:$G, H$60,ADH!$C:$C, $C101)</f>
        <v>0</v>
      </c>
      <c r="I101" s="104">
        <f>COUNTIFS(ADH!$G:$G, I$60,ADH!$C:$C, $C101)</f>
        <v>0</v>
      </c>
    </row>
    <row r="102" spans="2:9" ht="27.65" customHeight="1" collapsed="1" thickBot="1" x14ac:dyDescent="0.3">
      <c r="B102" s="28">
        <v>9</v>
      </c>
      <c r="C102" s="29" t="str">
        <f>VLOOKUP(B102,'CLS-G'!$C:$D,2,FALSE)</f>
        <v>Group Community Learning Services</v>
      </c>
      <c r="D102" s="29"/>
      <c r="E102" s="31">
        <f t="shared" ref="E102:I102" si="10">SUM(E103:E106)</f>
        <v>0</v>
      </c>
      <c r="F102" s="31">
        <f t="shared" si="10"/>
        <v>0</v>
      </c>
      <c r="G102" s="31"/>
      <c r="H102" s="31">
        <f t="shared" si="10"/>
        <v>0</v>
      </c>
      <c r="I102" s="68">
        <f t="shared" si="10"/>
        <v>0</v>
      </c>
    </row>
    <row r="103" spans="2:9" ht="13" hidden="1" outlineLevel="1" x14ac:dyDescent="0.3">
      <c r="B103" s="101"/>
      <c r="C103" s="25" t="s">
        <v>135</v>
      </c>
      <c r="D103" s="50" t="s">
        <v>27</v>
      </c>
      <c r="E103" s="24">
        <f>COUNTIFS('CLS-G'!$G:$G, E$60,'CLS-G'!$C:$C, $C103)</f>
        <v>0</v>
      </c>
      <c r="F103" s="24">
        <f>COUNTIFS('CLS-G'!$G:$G, F$60,'CLS-G'!$C:$C, $C103)</f>
        <v>0</v>
      </c>
      <c r="G103" s="24"/>
      <c r="H103" s="24">
        <f>COUNTIFS('CLS-G'!$G:$G, H$60,'CLS-G'!$C:$C, $C103)</f>
        <v>0</v>
      </c>
      <c r="I103" s="104">
        <f>COUNTIFS('CLS-G'!$G:$G, I$60,'CLS-G'!$C:$C, $C103)</f>
        <v>0</v>
      </c>
    </row>
    <row r="104" spans="2:9" ht="13" hidden="1" outlineLevel="1" x14ac:dyDescent="0.3">
      <c r="B104" s="103"/>
      <c r="C104" s="25">
        <v>9.1999999999999993</v>
      </c>
      <c r="D104" s="50" t="s">
        <v>210</v>
      </c>
      <c r="E104" s="24">
        <f>COUNTIFS('CLS-G'!$G:$G, E$60,'CLS-G'!$C:$C, $C104)</f>
        <v>0</v>
      </c>
      <c r="F104" s="24">
        <f>COUNTIFS('CLS-G'!$G:$G, F$60,'CLS-G'!$C:$C, $C104)</f>
        <v>0</v>
      </c>
      <c r="G104" s="24"/>
      <c r="H104" s="24">
        <f>COUNTIFS('CLS-G'!$G:$G, H$60,'CLS-G'!$C:$C, $C104)</f>
        <v>0</v>
      </c>
      <c r="I104" s="104">
        <f>COUNTIFS('CLS-G'!$G:$G, I$60,'CLS-G'!$C:$C, $C104)</f>
        <v>0</v>
      </c>
    </row>
    <row r="105" spans="2:9" ht="13" hidden="1" outlineLevel="1" x14ac:dyDescent="0.3">
      <c r="B105" s="103"/>
      <c r="C105" s="25" t="s">
        <v>140</v>
      </c>
      <c r="D105" s="50" t="s">
        <v>27</v>
      </c>
      <c r="E105" s="24">
        <f>COUNTIFS('CLS-G'!$G:$G, E$60,'CLS-G'!$C:$C, $C105)</f>
        <v>0</v>
      </c>
      <c r="F105" s="24">
        <f>COUNTIFS('CLS-G'!$G:$G, F$60,'CLS-G'!$C:$C, $C105)</f>
        <v>0</v>
      </c>
      <c r="G105" s="24"/>
      <c r="H105" s="24">
        <f>COUNTIFS('CLS-G'!$G:$G, H$60,'CLS-G'!$C:$C, $C105)</f>
        <v>0</v>
      </c>
      <c r="I105" s="104">
        <f>COUNTIFS('CLS-G'!$G:$G, I$60,'CLS-G'!$C:$C, $C105)</f>
        <v>0</v>
      </c>
    </row>
    <row r="106" spans="2:9" ht="13.5" hidden="1" outlineLevel="1" thickBot="1" x14ac:dyDescent="0.35">
      <c r="B106" s="103"/>
      <c r="C106" s="25">
        <v>9.4</v>
      </c>
      <c r="D106" s="50" t="s">
        <v>210</v>
      </c>
      <c r="E106" s="24">
        <f>COUNTIFS('CLS-G'!$G:$G, E$60,'CLS-G'!$C:$C, $C106)</f>
        <v>0</v>
      </c>
      <c r="F106" s="24">
        <f>COUNTIFS('CLS-G'!$G:$G, F$60,'CLS-G'!$C:$C, $C106)</f>
        <v>0</v>
      </c>
      <c r="G106" s="24"/>
      <c r="H106" s="24">
        <f>COUNTIFS('CLS-G'!$G:$G, H$60,'CLS-G'!$C:$C, $C106)</f>
        <v>0</v>
      </c>
      <c r="I106" s="104">
        <f>COUNTIFS('CLS-G'!$G:$G, I$60,'CLS-G'!$C:$C, $C106)</f>
        <v>0</v>
      </c>
    </row>
    <row r="107" spans="2:9" ht="27.65" customHeight="1" collapsed="1" thickBot="1" x14ac:dyDescent="0.3">
      <c r="B107" s="28">
        <v>10</v>
      </c>
      <c r="C107" s="29" t="str">
        <f>VLOOKUP(B107,'CLS-I'!$C:$D,2,FALSE)</f>
        <v>Individual Community Learning Services</v>
      </c>
      <c r="D107" s="29"/>
      <c r="E107" s="31">
        <f t="shared" ref="E107:I107" si="11">SUM(E108:E112)</f>
        <v>0</v>
      </c>
      <c r="F107" s="31">
        <f t="shared" si="11"/>
        <v>0</v>
      </c>
      <c r="G107" s="31"/>
      <c r="H107" s="31">
        <f t="shared" si="11"/>
        <v>0</v>
      </c>
      <c r="I107" s="68">
        <f t="shared" si="11"/>
        <v>0</v>
      </c>
    </row>
    <row r="108" spans="2:9" ht="13" hidden="1" outlineLevel="1" x14ac:dyDescent="0.3">
      <c r="B108" s="101"/>
      <c r="C108" s="25" t="s">
        <v>146</v>
      </c>
      <c r="D108" s="50" t="s">
        <v>27</v>
      </c>
      <c r="E108" s="24">
        <f>COUNTIFS('CLS-I'!$G:$G, E$60,'CLS-I'!$C:$C, $C108)</f>
        <v>0</v>
      </c>
      <c r="F108" s="24">
        <f>COUNTIFS('CLS-I'!$G:$G, F$60,'CLS-I'!$C:$C, $C108)</f>
        <v>0</v>
      </c>
      <c r="G108" s="24"/>
      <c r="H108" s="24">
        <f>COUNTIFS('CLS-I'!$G:$G, H$60,'CLS-I'!$C:$C, $C108)</f>
        <v>0</v>
      </c>
      <c r="I108" s="104">
        <f>COUNTIFS('CLS-I'!$G:$G, I$60,'CLS-I'!$C:$C, $C108)</f>
        <v>0</v>
      </c>
    </row>
    <row r="109" spans="2:9" ht="13" hidden="1" outlineLevel="1" x14ac:dyDescent="0.3">
      <c r="B109" s="103"/>
      <c r="C109" s="25" t="s">
        <v>149</v>
      </c>
      <c r="D109" s="50" t="s">
        <v>27</v>
      </c>
      <c r="E109" s="24">
        <f>COUNTIFS('CLS-I'!$G:$G, E$60,'CLS-I'!$C:$C, $C109)</f>
        <v>0</v>
      </c>
      <c r="F109" s="24">
        <f>COUNTIFS('CLS-I'!$G:$G, F$60,'CLS-I'!$C:$C, $C109)</f>
        <v>0</v>
      </c>
      <c r="G109" s="24"/>
      <c r="H109" s="24">
        <f>COUNTIFS('CLS-I'!$G:$G, H$60,'CLS-I'!$C:$C, $C109)</f>
        <v>0</v>
      </c>
      <c r="I109" s="104">
        <f>COUNTIFS('CLS-I'!$G:$G, I$60,'CLS-I'!$C:$C, $C109)</f>
        <v>0</v>
      </c>
    </row>
    <row r="110" spans="2:9" ht="13" hidden="1" outlineLevel="1" x14ac:dyDescent="0.3">
      <c r="B110" s="103"/>
      <c r="C110" s="25">
        <v>10.3</v>
      </c>
      <c r="D110" s="50" t="s">
        <v>210</v>
      </c>
      <c r="E110" s="24">
        <f>COUNTIFS('CLS-I'!$G:$G, E$60,'CLS-I'!$C:$C, $C110)</f>
        <v>0</v>
      </c>
      <c r="F110" s="24">
        <f>COUNTIFS('CLS-I'!$G:$G, F$60,'CLS-I'!$C:$C, $C110)</f>
        <v>0</v>
      </c>
      <c r="G110" s="24"/>
      <c r="H110" s="24">
        <f>COUNTIFS('CLS-I'!$G:$G, H$60,'CLS-I'!$C:$C, $C110)</f>
        <v>0</v>
      </c>
      <c r="I110" s="104">
        <f>COUNTIFS('CLS-I'!$G:$G, I$60,'CLS-I'!$C:$C, $C110)</f>
        <v>0</v>
      </c>
    </row>
    <row r="111" spans="2:9" ht="13" hidden="1" outlineLevel="1" x14ac:dyDescent="0.3">
      <c r="B111" s="103"/>
      <c r="C111" s="25" t="s">
        <v>153</v>
      </c>
      <c r="D111" s="50" t="s">
        <v>27</v>
      </c>
      <c r="E111" s="24">
        <f>COUNTIFS('CLS-I'!$G:$G, E$60,'CLS-I'!$C:$C, $C111)</f>
        <v>0</v>
      </c>
      <c r="F111" s="24">
        <f>COUNTIFS('CLS-I'!$G:$G, F$60,'CLS-I'!$C:$C, $C111)</f>
        <v>0</v>
      </c>
      <c r="G111" s="24"/>
      <c r="H111" s="24">
        <f>COUNTIFS('CLS-I'!$G:$G, H$60,'CLS-I'!$C:$C, $C111)</f>
        <v>0</v>
      </c>
      <c r="I111" s="104">
        <f>COUNTIFS('CLS-I'!$G:$G, I$60,'CLS-I'!$C:$C, $C111)</f>
        <v>0</v>
      </c>
    </row>
    <row r="112" spans="2:9" ht="13.5" hidden="1" outlineLevel="1" thickBot="1" x14ac:dyDescent="0.35">
      <c r="B112" s="103"/>
      <c r="C112" s="25">
        <v>10.5</v>
      </c>
      <c r="D112" s="50" t="s">
        <v>210</v>
      </c>
      <c r="E112" s="24">
        <f>COUNTIFS('CLS-I'!$G:$G, E$60,'CLS-I'!$C:$C, $C112)</f>
        <v>0</v>
      </c>
      <c r="F112" s="24">
        <f>COUNTIFS('CLS-I'!$G:$G, F$60,'CLS-I'!$C:$C, $C112)</f>
        <v>0</v>
      </c>
      <c r="G112" s="24"/>
      <c r="H112" s="24">
        <f>COUNTIFS('CLS-I'!$G:$G, H$60,'CLS-I'!$C:$C, $C112)</f>
        <v>0</v>
      </c>
      <c r="I112" s="104">
        <f>COUNTIFS('CLS-I'!$G:$G, I$60,'CLS-I'!$C:$C, $C112)</f>
        <v>0</v>
      </c>
    </row>
    <row r="113" spans="2:9" ht="27.65" customHeight="1" collapsed="1" thickBot="1" x14ac:dyDescent="0.3">
      <c r="B113" s="28">
        <v>11</v>
      </c>
      <c r="C113" s="29" t="str">
        <f>VLOOKUP(B113,DCP!$C:$D,2,FALSE)</f>
        <v xml:space="preserve">Discovery &amp; Career Planning </v>
      </c>
      <c r="D113" s="29"/>
      <c r="E113" s="31">
        <f t="shared" ref="E113:I113" si="12">SUM(E114:E117)</f>
        <v>0</v>
      </c>
      <c r="F113" s="31">
        <f t="shared" si="12"/>
        <v>0</v>
      </c>
      <c r="G113" s="31"/>
      <c r="H113" s="31">
        <f t="shared" si="12"/>
        <v>0</v>
      </c>
      <c r="I113" s="68">
        <f t="shared" si="12"/>
        <v>0</v>
      </c>
    </row>
    <row r="114" spans="2:9" ht="13" hidden="1" outlineLevel="1" x14ac:dyDescent="0.3">
      <c r="B114" s="101"/>
      <c r="C114" s="25" t="s">
        <v>159</v>
      </c>
      <c r="D114" s="50" t="s">
        <v>27</v>
      </c>
      <c r="E114" s="24">
        <f>COUNTIFS(DCP!$G:$G, E$60,DCP!$C:$C, $C114)</f>
        <v>0</v>
      </c>
      <c r="F114" s="24">
        <f>COUNTIFS(DCP!$G:$G, F$60,DCP!$C:$C, $C114)</f>
        <v>0</v>
      </c>
      <c r="G114" s="24"/>
      <c r="H114" s="24">
        <f>COUNTIFS(DCP!$G:$G, H$60,DCP!$C:$C, $C114)</f>
        <v>0</v>
      </c>
      <c r="I114" s="104">
        <f>COUNTIFS(DCP!$G:$G, I$60,DCP!$C:$C, $C114)</f>
        <v>0</v>
      </c>
    </row>
    <row r="115" spans="2:9" ht="13" hidden="1" outlineLevel="1" x14ac:dyDescent="0.3">
      <c r="B115" s="103"/>
      <c r="C115" s="25" t="s">
        <v>162</v>
      </c>
      <c r="D115" s="50" t="s">
        <v>27</v>
      </c>
      <c r="E115" s="24">
        <f>COUNTIFS(DCP!$G:$G, E$60,DCP!$C:$C, $C115)</f>
        <v>0</v>
      </c>
      <c r="F115" s="24">
        <f>COUNTIFS(DCP!$G:$G, F$60,DCP!$C:$C, $C115)</f>
        <v>0</v>
      </c>
      <c r="G115" s="24"/>
      <c r="H115" s="24">
        <f>COUNTIFS(DCP!$G:$G, H$60,DCP!$C:$C, $C115)</f>
        <v>0</v>
      </c>
      <c r="I115" s="104">
        <f>COUNTIFS(DCP!$G:$G, I$60,DCP!$C:$C, $C115)</f>
        <v>0</v>
      </c>
    </row>
    <row r="116" spans="2:9" ht="13" hidden="1" outlineLevel="1" x14ac:dyDescent="0.3">
      <c r="B116" s="103"/>
      <c r="C116" s="25" t="s">
        <v>165</v>
      </c>
      <c r="D116" s="50" t="s">
        <v>27</v>
      </c>
      <c r="E116" s="24">
        <f>COUNTIFS(DCP!$G:$G, E$60,DCP!$C:$C, $C116)</f>
        <v>0</v>
      </c>
      <c r="F116" s="24">
        <f>COUNTIFS(DCP!$G:$G, F$60,DCP!$C:$C, $C116)</f>
        <v>0</v>
      </c>
      <c r="G116" s="24"/>
      <c r="H116" s="24">
        <f>COUNTIFS(DCP!$G:$G, H$60,DCP!$C:$C, $C116)</f>
        <v>0</v>
      </c>
      <c r="I116" s="104">
        <f>COUNTIFS(DCP!$G:$G, I$60,DCP!$C:$C, $C116)</f>
        <v>0</v>
      </c>
    </row>
    <row r="117" spans="2:9" ht="13.5" hidden="1" outlineLevel="1" thickBot="1" x14ac:dyDescent="0.35">
      <c r="B117" s="103"/>
      <c r="C117" s="25" t="s">
        <v>168</v>
      </c>
      <c r="D117" s="50" t="s">
        <v>27</v>
      </c>
      <c r="E117" s="24">
        <f>COUNTIFS(DCP!$G:$G, E$60,DCP!$C:$C, $C117)</f>
        <v>0</v>
      </c>
      <c r="F117" s="24">
        <f>COUNTIFS(DCP!$G:$G, F$60,DCP!$C:$C, $C117)</f>
        <v>0</v>
      </c>
      <c r="G117" s="24"/>
      <c r="H117" s="24">
        <f>COUNTIFS(DCP!$G:$G, H$60,DCP!$C:$C, $C117)</f>
        <v>0</v>
      </c>
      <c r="I117" s="104">
        <f>COUNTIFS(DCP!$G:$G, I$60,DCP!$C:$C, $C117)</f>
        <v>0</v>
      </c>
    </row>
    <row r="118" spans="2:9" ht="27.65" customHeight="1" collapsed="1" thickBot="1" x14ac:dyDescent="0.3">
      <c r="B118" s="28">
        <v>12</v>
      </c>
      <c r="C118" s="29" t="str">
        <f>VLOOKUP(B118,IES!$C:$D,2,FALSE)</f>
        <v xml:space="preserve">Individual Employment Services </v>
      </c>
      <c r="D118" s="29"/>
      <c r="E118" s="31">
        <f t="shared" ref="E118:I118" si="13">SUM(E119:E122)</f>
        <v>0</v>
      </c>
      <c r="F118" s="31">
        <f t="shared" si="13"/>
        <v>0</v>
      </c>
      <c r="G118" s="31"/>
      <c r="H118" s="31">
        <f t="shared" si="13"/>
        <v>0</v>
      </c>
      <c r="I118" s="68">
        <f t="shared" si="13"/>
        <v>0</v>
      </c>
    </row>
    <row r="119" spans="2:9" ht="13" hidden="1" outlineLevel="1" x14ac:dyDescent="0.3">
      <c r="B119" s="101"/>
      <c r="C119" s="25" t="s">
        <v>172</v>
      </c>
      <c r="D119" s="50" t="s">
        <v>27</v>
      </c>
      <c r="E119" s="24">
        <f>COUNTIFS(IES!$G:$G, E$60,IES!$C:$C, $C119)</f>
        <v>0</v>
      </c>
      <c r="F119" s="24">
        <f>COUNTIFS(IES!$G:$G, F$60,IES!$C:$C, $C119)</f>
        <v>0</v>
      </c>
      <c r="G119" s="24"/>
      <c r="H119" s="24">
        <f>COUNTIFS(IES!$G:$G, H$60,IES!$C:$C, $C119)</f>
        <v>0</v>
      </c>
      <c r="I119" s="104">
        <f>COUNTIFS(IES!$G:$G, I$60,IES!$C:$C, $C119)</f>
        <v>0</v>
      </c>
    </row>
    <row r="120" spans="2:9" ht="13" hidden="1" outlineLevel="1" x14ac:dyDescent="0.3">
      <c r="B120" s="103"/>
      <c r="C120" s="25" t="s">
        <v>175</v>
      </c>
      <c r="D120" s="50" t="s">
        <v>27</v>
      </c>
      <c r="E120" s="24">
        <f>COUNTIFS(IES!$G:$G, E$60,IES!$C:$C, $C120)</f>
        <v>0</v>
      </c>
      <c r="F120" s="24">
        <f>COUNTIFS(IES!$G:$G, F$60,IES!$C:$C, $C120)</f>
        <v>0</v>
      </c>
      <c r="G120" s="24"/>
      <c r="H120" s="24">
        <f>COUNTIFS(IES!$G:$G, H$60,IES!$C:$C, $C120)</f>
        <v>0</v>
      </c>
      <c r="I120" s="104">
        <f>COUNTIFS(IES!$G:$G, I$60,IES!$C:$C, $C120)</f>
        <v>0</v>
      </c>
    </row>
    <row r="121" spans="2:9" ht="13" hidden="1" outlineLevel="1" x14ac:dyDescent="0.3">
      <c r="B121" s="103"/>
      <c r="C121" s="25" t="s">
        <v>178</v>
      </c>
      <c r="D121" s="50" t="s">
        <v>27</v>
      </c>
      <c r="E121" s="24">
        <f>COUNTIFS(IES!$G:$G, E$60,IES!$C:$C, $C121)</f>
        <v>0</v>
      </c>
      <c r="F121" s="24">
        <f>COUNTIFS(IES!$G:$G, F$60,IES!$C:$C, $C121)</f>
        <v>0</v>
      </c>
      <c r="G121" s="24"/>
      <c r="H121" s="24">
        <f>COUNTIFS(IES!$G:$G, H$60,IES!$C:$C, $C121)</f>
        <v>0</v>
      </c>
      <c r="I121" s="104">
        <f>COUNTIFS(IES!$G:$G, I$60,IES!$C:$C, $C121)</f>
        <v>0</v>
      </c>
    </row>
    <row r="122" spans="2:9" ht="13.5" hidden="1" outlineLevel="1" thickBot="1" x14ac:dyDescent="0.35">
      <c r="B122" s="103"/>
      <c r="C122" s="25" t="s">
        <v>181</v>
      </c>
      <c r="D122" s="50" t="s">
        <v>27</v>
      </c>
      <c r="E122" s="24">
        <f>COUNTIFS(IES!$G:$G, E$60,IES!$C:$C, $C122)</f>
        <v>0</v>
      </c>
      <c r="F122" s="24">
        <f>COUNTIFS(IES!$G:$G, F$60,IES!$C:$C, $C122)</f>
        <v>0</v>
      </c>
      <c r="G122" s="24"/>
      <c r="H122" s="24">
        <f>COUNTIFS(IES!$G:$G, H$60,IES!$C:$C, $C122)</f>
        <v>0</v>
      </c>
      <c r="I122" s="104">
        <f>COUNTIFS(IES!$G:$G, I$60,IES!$C:$C, $C122)</f>
        <v>0</v>
      </c>
    </row>
    <row r="123" spans="2:9" ht="27.65" customHeight="1" collapsed="1" thickBot="1" x14ac:dyDescent="0.3">
      <c r="B123" s="28">
        <v>13</v>
      </c>
      <c r="C123" s="29" t="str">
        <f>VLOOKUP(B123,PAB!$C:$D,2,FALSE)</f>
        <v xml:space="preserve">Personal Assistance/Habilitation (PAB) </v>
      </c>
      <c r="D123" s="29"/>
      <c r="E123" s="31">
        <f t="shared" ref="E123:I123" si="14">SUM(E124:E126)</f>
        <v>0</v>
      </c>
      <c r="F123" s="31">
        <f t="shared" si="14"/>
        <v>0</v>
      </c>
      <c r="G123" s="31"/>
      <c r="H123" s="31">
        <f t="shared" si="14"/>
        <v>0</v>
      </c>
      <c r="I123" s="68">
        <f t="shared" si="14"/>
        <v>0</v>
      </c>
    </row>
    <row r="124" spans="2:9" ht="13" hidden="1" outlineLevel="1" x14ac:dyDescent="0.3">
      <c r="B124" s="30"/>
      <c r="C124" s="25">
        <v>13.1</v>
      </c>
      <c r="D124" s="50" t="s">
        <v>210</v>
      </c>
      <c r="E124" s="24">
        <f>COUNTIFS(PAB!$G:$G, E$60,PAB!$C:$C, $C124)</f>
        <v>0</v>
      </c>
      <c r="F124" s="24">
        <f>COUNTIFS(PAB!$G:$G, F$60,PAB!$C:$C, $C124)</f>
        <v>0</v>
      </c>
      <c r="G124" s="24">
        <f>COUNTIFS(PAB!$G:$G, G$60,PAB!$C:$C, $C124)</f>
        <v>0</v>
      </c>
      <c r="H124" s="24">
        <f>COUNTIFS(PAB!$G:$G, H$60,PAB!$C:$C, $C124)</f>
        <v>0</v>
      </c>
      <c r="I124" s="24">
        <f>COUNTIFS(PAB!$G:$G, I$60,PAB!$C:$C, $C124)</f>
        <v>0</v>
      </c>
    </row>
    <row r="125" spans="2:9" ht="13" hidden="1" outlineLevel="1" x14ac:dyDescent="0.3">
      <c r="B125" s="30"/>
      <c r="C125" s="25" t="s">
        <v>187</v>
      </c>
      <c r="D125" s="50" t="s">
        <v>27</v>
      </c>
      <c r="E125" s="24">
        <f>COUNTIFS(PAB!$G:$G, E$60,PAB!$C:$C, $C125)</f>
        <v>0</v>
      </c>
      <c r="F125" s="24">
        <f>COUNTIFS(PAB!$G:$G, F$60,PAB!$C:$C, $C125)</f>
        <v>0</v>
      </c>
      <c r="G125" s="24">
        <f>COUNTIFS(PAB!$G:$G, G$60,PAB!$C:$C, $C125)</f>
        <v>0</v>
      </c>
      <c r="H125" s="24">
        <f>COUNTIFS(PAB!$G:$G, H$60,PAB!$C:$C, $C125)</f>
        <v>0</v>
      </c>
      <c r="I125" s="24">
        <f>COUNTIFS(PAB!$G:$G, I$60,PAB!$C:$C, $C125)</f>
        <v>0</v>
      </c>
    </row>
    <row r="126" spans="2:9" ht="13" hidden="1" outlineLevel="1" x14ac:dyDescent="0.3">
      <c r="B126" s="30"/>
      <c r="C126" s="25">
        <v>13.3</v>
      </c>
      <c r="D126" s="50" t="s">
        <v>210</v>
      </c>
      <c r="E126" s="24">
        <f>COUNTIFS(PAB!$G:$G, E$60,PAB!$C:$C, $C126)</f>
        <v>0</v>
      </c>
      <c r="F126" s="24">
        <f>COUNTIFS(PAB!$G:$G, F$60,PAB!$C:$C, $C126)</f>
        <v>0</v>
      </c>
      <c r="G126" s="24">
        <f>COUNTIFS(PAB!$G:$G, G$60,PAB!$C:$C, $C126)</f>
        <v>0</v>
      </c>
      <c r="H126" s="24">
        <f>COUNTIFS(PAB!$G:$G, H$60,PAB!$C:$C, $C126)</f>
        <v>0</v>
      </c>
      <c r="I126" s="24">
        <f>COUNTIFS(PAB!$G:$G, I$60,PAB!$C:$C, $C126)</f>
        <v>0</v>
      </c>
    </row>
  </sheetData>
  <mergeCells count="30">
    <mergeCell ref="E4:G4"/>
    <mergeCell ref="E5:G5"/>
    <mergeCell ref="F8:G8"/>
    <mergeCell ref="I7:J7"/>
    <mergeCell ref="B4:D4"/>
    <mergeCell ref="B5:D5"/>
    <mergeCell ref="D36:E36"/>
    <mergeCell ref="F36:G36"/>
    <mergeCell ref="H57:I57"/>
    <mergeCell ref="H37:I37"/>
    <mergeCell ref="H38:I38"/>
    <mergeCell ref="H39:I39"/>
    <mergeCell ref="H40:I40"/>
    <mergeCell ref="H41:I41"/>
    <mergeCell ref="H36:I36"/>
    <mergeCell ref="H42:I42"/>
    <mergeCell ref="H43:I43"/>
    <mergeCell ref="H44:I44"/>
    <mergeCell ref="H45:I45"/>
    <mergeCell ref="H46:I46"/>
    <mergeCell ref="H53:I53"/>
    <mergeCell ref="H54:I54"/>
    <mergeCell ref="H55:I55"/>
    <mergeCell ref="H56:I56"/>
    <mergeCell ref="H47:I47"/>
    <mergeCell ref="H48:I48"/>
    <mergeCell ref="H49:I49"/>
    <mergeCell ref="H50:I50"/>
    <mergeCell ref="H51:I51"/>
    <mergeCell ref="H52:I52"/>
  </mergeCells>
  <phoneticPr fontId="16" type="noConversion"/>
  <conditionalFormatting sqref="C62:I70 C72:I78 C80:I82 C84:I84 C86:I88 C90:I91 C93:I96 C98:I101 C103:I106 C108:I112 C114:I117 C119:I122 C124:I126">
    <cfRule type="containsText" dxfId="17" priority="55" operator="containsText" text="YES">
      <formula>NOT(ISERROR(SEARCH("YES",C62)))</formula>
    </cfRule>
    <cfRule type="expression" dxfId="16" priority="57">
      <formula>$D62="Yes"</formula>
    </cfRule>
  </conditionalFormatting>
  <conditionalFormatting sqref="D1 D3 D6:D7 D9:D10 D35 D58:D1048576">
    <cfRule type="containsText" dxfId="15" priority="58" operator="containsText" text="YES">
      <formula>NOT(ISERROR(SEARCH("YES",D1)))</formula>
    </cfRule>
  </conditionalFormatting>
  <conditionalFormatting sqref="D37:D56">
    <cfRule type="cellIs" dxfId="14" priority="3" operator="greaterThan">
      <formula>0.89</formula>
    </cfRule>
  </conditionalFormatting>
  <conditionalFormatting sqref="D63:D70 D103:D106 D124:D126">
    <cfRule type="containsText" dxfId="13" priority="104" operator="containsText" text="YES">
      <formula>NOT(ISERROR(SEARCH("YES",D63)))</formula>
    </cfRule>
  </conditionalFormatting>
  <conditionalFormatting sqref="D72:D78">
    <cfRule type="containsText" dxfId="12" priority="51" operator="containsText" text="YES">
      <formula>NOT(ISERROR(SEARCH("YES",D72)))</formula>
    </cfRule>
  </conditionalFormatting>
  <conditionalFormatting sqref="D80:D82">
    <cfRule type="containsText" dxfId="11" priority="48" operator="containsText" text="YES">
      <formula>NOT(ISERROR(SEARCH("YES",D80)))</formula>
    </cfRule>
  </conditionalFormatting>
  <conditionalFormatting sqref="D84">
    <cfRule type="containsText" dxfId="10" priority="45" operator="containsText" text="YES">
      <formula>NOT(ISERROR(SEARCH("YES",D84)))</formula>
    </cfRule>
  </conditionalFormatting>
  <conditionalFormatting sqref="D86:D88">
    <cfRule type="containsText" dxfId="9" priority="9" operator="containsText" text="YES">
      <formula>NOT(ISERROR(SEARCH("YES",D86)))</formula>
    </cfRule>
  </conditionalFormatting>
  <conditionalFormatting sqref="D90:D91">
    <cfRule type="containsText" dxfId="8" priority="39" operator="containsText" text="YES">
      <formula>NOT(ISERROR(SEARCH("YES",D90)))</formula>
    </cfRule>
  </conditionalFormatting>
  <conditionalFormatting sqref="D93:D96">
    <cfRule type="containsText" dxfId="7" priority="18" operator="containsText" text="YES">
      <formula>NOT(ISERROR(SEARCH("YES",D93)))</formula>
    </cfRule>
  </conditionalFormatting>
  <conditionalFormatting sqref="D98:D101">
    <cfRule type="containsText" dxfId="6" priority="15" operator="containsText" text="YES">
      <formula>NOT(ISERROR(SEARCH("YES",D98)))</formula>
    </cfRule>
  </conditionalFormatting>
  <conditionalFormatting sqref="D108:D112">
    <cfRule type="containsText" dxfId="5" priority="36" operator="containsText" text="YES">
      <formula>NOT(ISERROR(SEARCH("YES",D108)))</formula>
    </cfRule>
  </conditionalFormatting>
  <conditionalFormatting sqref="D114:D117">
    <cfRule type="containsText" dxfId="4" priority="33" operator="containsText" text="YES">
      <formula>NOT(ISERROR(SEARCH("YES",D114)))</formula>
    </cfRule>
  </conditionalFormatting>
  <conditionalFormatting sqref="D119:D122">
    <cfRule type="containsText" dxfId="3" priority="30" operator="containsText" text="YES">
      <formula>NOT(ISERROR(SEARCH("YES",D119)))</formula>
    </cfRule>
  </conditionalFormatting>
  <conditionalFormatting sqref="F37:F56">
    <cfRule type="cellIs" dxfId="2" priority="2" operator="greaterThan">
      <formula>0.89</formula>
    </cfRule>
  </conditionalFormatting>
  <conditionalFormatting sqref="F8:G8">
    <cfRule type="cellIs" dxfId="1" priority="4" operator="greaterThan">
      <formula>$E$8</formula>
    </cfRule>
  </conditionalFormatting>
  <conditionalFormatting sqref="H37:I56">
    <cfRule type="beginsWith" dxfId="0" priority="1" operator="beginsWith" text="Compliant">
      <formula>LEFT(H37,LEN("Compliant"))="Compliant"</formula>
    </cfRule>
  </conditionalFormatting>
  <dataValidations count="1">
    <dataValidation type="list" allowBlank="1" showInputMessage="1" showErrorMessage="1" sqref="D62:D70 D84 D80:D82 D86:D88 D90:D91 D93:D96 D98:D101 D108:D112 D114:D117 D119:D122 D72:D78 D124:D126 D103:D106" xr:uid="{3DEFC545-0FD5-4726-AF9D-AAE2FB11825A}">
      <formula1>"YES, NO"</formula1>
    </dataValidation>
  </dataValidation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CCCA2-F36B-41F6-8419-987BC5020529}">
  <dimension ref="A1:A10"/>
  <sheetViews>
    <sheetView workbookViewId="0">
      <selection activeCell="E21" sqref="E21"/>
    </sheetView>
  </sheetViews>
  <sheetFormatPr defaultRowHeight="12.5" x14ac:dyDescent="0.25"/>
  <sheetData>
    <row r="1" spans="1:1" x14ac:dyDescent="0.25">
      <c r="A1" s="36" t="s">
        <v>9</v>
      </c>
    </row>
    <row r="2" spans="1:1" x14ac:dyDescent="0.25">
      <c r="A2" t="s">
        <v>211</v>
      </c>
    </row>
    <row r="3" spans="1:1" x14ac:dyDescent="0.25">
      <c r="A3" s="36" t="s">
        <v>212</v>
      </c>
    </row>
    <row r="4" spans="1:1" x14ac:dyDescent="0.25">
      <c r="A4" s="36" t="s">
        <v>213</v>
      </c>
    </row>
    <row r="5" spans="1:1" x14ac:dyDescent="0.25">
      <c r="A5" s="36" t="s">
        <v>214</v>
      </c>
    </row>
    <row r="6" spans="1:1" x14ac:dyDescent="0.25">
      <c r="A6" s="36" t="s">
        <v>215</v>
      </c>
    </row>
    <row r="7" spans="1:1" x14ac:dyDescent="0.25">
      <c r="A7" s="36" t="s">
        <v>216</v>
      </c>
    </row>
    <row r="8" spans="1:1" x14ac:dyDescent="0.25">
      <c r="A8" s="36" t="s">
        <v>217</v>
      </c>
    </row>
    <row r="9" spans="1:1" x14ac:dyDescent="0.25">
      <c r="A9" s="36" t="s">
        <v>218</v>
      </c>
    </row>
    <row r="10" spans="1:1" x14ac:dyDescent="0.25">
      <c r="A10" s="36" t="s">
        <v>219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
  <sheetViews>
    <sheetView view="pageLayout" zoomScaleNormal="100" workbookViewId="0">
      <selection activeCell="F7" sqref="F7"/>
    </sheetView>
  </sheetViews>
  <sheetFormatPr defaultColWidth="9.26953125" defaultRowHeight="12.5" x14ac:dyDescent="0.25"/>
  <cols>
    <col min="1" max="1" width="9.26953125" customWidth="1"/>
    <col min="2" max="2" width="52.26953125" customWidth="1"/>
    <col min="3" max="4" width="9.453125" customWidth="1"/>
    <col min="5" max="5" width="10.54296875" customWidth="1"/>
    <col min="6" max="6" width="45.54296875" customWidth="1"/>
    <col min="7" max="7" width="11" customWidth="1"/>
  </cols>
  <sheetData>
    <row r="1" spans="1:6" ht="18.649999999999999" customHeight="1" x14ac:dyDescent="0.3">
      <c r="A1" s="188" t="s">
        <v>220</v>
      </c>
      <c r="B1" s="189"/>
      <c r="C1" s="189"/>
      <c r="D1" s="189"/>
      <c r="E1" s="189"/>
      <c r="F1" s="190"/>
    </row>
    <row r="2" spans="1:6" ht="23.9" customHeight="1" x14ac:dyDescent="0.3">
      <c r="A2" s="191" t="s">
        <v>221</v>
      </c>
      <c r="B2" s="192"/>
      <c r="C2" s="192"/>
      <c r="D2" s="192"/>
      <c r="E2" s="192"/>
      <c r="F2" s="193"/>
    </row>
    <row r="3" spans="1:6" s="1" customFormat="1" ht="18.649999999999999" customHeight="1" x14ac:dyDescent="0.3">
      <c r="A3" s="185" t="s">
        <v>222</v>
      </c>
      <c r="B3" s="186"/>
      <c r="C3" s="186"/>
      <c r="D3" s="186"/>
      <c r="E3" s="186"/>
      <c r="F3" s="187"/>
    </row>
    <row r="4" spans="1:6" s="1" customFormat="1" ht="34.4" customHeight="1" x14ac:dyDescent="0.3">
      <c r="A4" s="2" t="s">
        <v>223</v>
      </c>
      <c r="B4" s="3" t="s">
        <v>224</v>
      </c>
      <c r="C4" s="3" t="s">
        <v>225</v>
      </c>
      <c r="D4" s="3" t="s">
        <v>226</v>
      </c>
      <c r="E4" s="12" t="s">
        <v>227</v>
      </c>
      <c r="F4" s="4" t="s">
        <v>228</v>
      </c>
    </row>
    <row r="5" spans="1:6" s="1" customFormat="1" ht="23.9" customHeight="1" x14ac:dyDescent="0.3">
      <c r="A5" s="2">
        <v>1</v>
      </c>
      <c r="B5" s="5" t="s">
        <v>229</v>
      </c>
      <c r="C5" s="3"/>
      <c r="D5" s="3"/>
      <c r="E5" s="3"/>
      <c r="F5" s="4"/>
    </row>
    <row r="6" spans="1:6" s="1" customFormat="1" ht="23.9" customHeight="1" x14ac:dyDescent="0.3">
      <c r="A6" s="2">
        <v>2</v>
      </c>
      <c r="B6" s="5" t="s">
        <v>230</v>
      </c>
      <c r="C6" s="3"/>
      <c r="D6" s="3"/>
      <c r="E6" s="3"/>
      <c r="F6" s="4"/>
    </row>
    <row r="7" spans="1:6" s="1" customFormat="1" ht="23.9" customHeight="1" x14ac:dyDescent="0.3">
      <c r="A7" s="2">
        <v>3</v>
      </c>
      <c r="B7" s="5" t="s">
        <v>231</v>
      </c>
      <c r="C7" s="3"/>
      <c r="D7" s="3"/>
      <c r="E7" s="3"/>
      <c r="F7" s="4"/>
    </row>
    <row r="8" spans="1:6" s="1" customFormat="1" ht="23.9" customHeight="1" x14ac:dyDescent="0.3">
      <c r="A8" s="2">
        <v>4</v>
      </c>
      <c r="B8" s="5" t="s">
        <v>85</v>
      </c>
      <c r="C8" s="3"/>
      <c r="D8" s="3"/>
      <c r="E8" s="3"/>
      <c r="F8" s="4"/>
    </row>
    <row r="9" spans="1:6" s="1" customFormat="1" ht="23.9" customHeight="1" x14ac:dyDescent="0.3">
      <c r="A9" s="2">
        <v>5</v>
      </c>
      <c r="B9" s="5" t="s">
        <v>232</v>
      </c>
      <c r="C9" s="3"/>
      <c r="D9" s="3"/>
      <c r="E9" s="3"/>
      <c r="F9" s="4"/>
    </row>
    <row r="10" spans="1:6" s="1" customFormat="1" ht="23.9" customHeight="1" x14ac:dyDescent="0.3">
      <c r="A10" s="6">
        <v>6</v>
      </c>
      <c r="B10" s="7" t="s">
        <v>233</v>
      </c>
      <c r="C10" s="3"/>
      <c r="D10" s="3"/>
      <c r="E10" s="3"/>
      <c r="F10" s="4"/>
    </row>
    <row r="11" spans="1:6" s="1" customFormat="1" ht="23.9" customHeight="1" x14ac:dyDescent="0.35">
      <c r="A11" s="8"/>
      <c r="B11" s="9" t="s">
        <v>234</v>
      </c>
      <c r="C11" s="10"/>
      <c r="D11" s="10"/>
      <c r="E11" s="10"/>
      <c r="F11" s="11"/>
    </row>
    <row r="12" spans="1:6" ht="20.149999999999999" customHeight="1" x14ac:dyDescent="0.25"/>
    <row r="13" spans="1:6" ht="20.149999999999999" customHeight="1" x14ac:dyDescent="0.25"/>
    <row r="14" spans="1:6" ht="20.149999999999999" customHeight="1" x14ac:dyDescent="0.25"/>
    <row r="15" spans="1:6" ht="20.149999999999999" customHeight="1" x14ac:dyDescent="0.25"/>
  </sheetData>
  <mergeCells count="3">
    <mergeCell ref="A3:F3"/>
    <mergeCell ref="A1:F1"/>
    <mergeCell ref="A2:F2"/>
  </mergeCells>
  <pageMargins left="0.25" right="0.25" top="0.75" bottom="0.75" header="0.3" footer="0.3"/>
  <pageSetup orientation="landscape" r:id="rId1"/>
  <headerFooter>
    <oddFooter>&amp;LQA/I Provider Monitoring Tool (Revised 10/2017)&amp;R&amp;P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7D112-5CE8-4AC4-9969-ECDFE2CBCF9F}">
  <sheetPr>
    <tabColor rgb="FF0070C0"/>
    <outlinePr summaryBelow="0" summaryRight="0"/>
  </sheetPr>
  <dimension ref="A1:FJ345"/>
  <sheetViews>
    <sheetView showGridLines="0" tabSelected="1" zoomScale="60" zoomScaleNormal="60" workbookViewId="0">
      <pane xSplit="4" ySplit="4" topLeftCell="E281" activePane="bottomRight" state="frozen"/>
      <selection pane="topRight" activeCell="D1" sqref="D1"/>
      <selection pane="bottomLeft" activeCell="A3" sqref="A3"/>
      <selection pane="bottomRight" activeCell="E303" sqref="E303:E304"/>
    </sheetView>
  </sheetViews>
  <sheetFormatPr defaultRowHeight="13" outlineLevelRow="2" x14ac:dyDescent="0.3"/>
  <cols>
    <col min="1" max="1" width="2.453125" customWidth="1"/>
    <col min="2" max="2" width="5.26953125" customWidth="1"/>
    <col min="3" max="3" width="5.54296875" customWidth="1"/>
    <col min="4" max="4" width="30.7265625" customWidth="1"/>
    <col min="5" max="5" width="80.54296875" customWidth="1"/>
    <col min="6" max="6" width="5.453125" customWidth="1"/>
    <col min="7" max="7" width="24.453125" customWidth="1"/>
    <col min="8" max="9" width="42" style="93" customWidth="1"/>
    <col min="10" max="10" width="49" style="93" customWidth="1"/>
    <col min="11" max="11" width="42" customWidth="1"/>
    <col min="12" max="12" width="18" style="55" hidden="1" customWidth="1"/>
  </cols>
  <sheetData>
    <row r="1" spans="1:166" s="32" customFormat="1" ht="25.9" customHeight="1" x14ac:dyDescent="0.3">
      <c r="C1" s="33" t="s">
        <v>9</v>
      </c>
      <c r="E1" s="34" t="str">
        <f ca="1">TEXT(TODAY(),"mmmm d, yyyy") &amp; " - " &amp;
IF(HOUR(NOW())&lt;12,"Good Morning",
   IF(HOUR(NOW())&lt;18,"Good Afternoon","Good Evening"))</f>
        <v>July 28, 2026 - Good Afternoon</v>
      </c>
      <c r="H1" s="87"/>
      <c r="I1" s="87"/>
      <c r="J1" s="87"/>
      <c r="L1" s="54"/>
    </row>
    <row r="2" spans="1:166" x14ac:dyDescent="0.25">
      <c r="A2" s="32"/>
      <c r="B2" s="32"/>
      <c r="C2" s="66" t="str">
        <f>SUMMARY!E4</f>
        <v>[Agency In Review]</v>
      </c>
      <c r="D2" s="32"/>
      <c r="E2" s="67" t="str">
        <f>SUMMARY!E5</f>
        <v>[Monitor Name]</v>
      </c>
      <c r="F2" s="32"/>
      <c r="G2" s="32"/>
      <c r="H2" s="87"/>
      <c r="I2" s="87"/>
      <c r="J2" s="87"/>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row>
    <row r="3" spans="1:166" ht="16.899999999999999" customHeight="1" x14ac:dyDescent="0.3"/>
    <row r="4" spans="1:166" ht="15.5" x14ac:dyDescent="0.35">
      <c r="C4" s="13" t="s">
        <v>10</v>
      </c>
      <c r="D4" s="13" t="s">
        <v>11</v>
      </c>
      <c r="E4" s="13" t="s">
        <v>12</v>
      </c>
      <c r="F4" s="13" t="s">
        <v>13</v>
      </c>
      <c r="G4" s="13" t="s">
        <v>14</v>
      </c>
      <c r="H4" s="88" t="s">
        <v>15</v>
      </c>
      <c r="I4" s="88" t="s">
        <v>16</v>
      </c>
      <c r="J4" s="88" t="s">
        <v>17</v>
      </c>
      <c r="K4" s="13" t="s">
        <v>18</v>
      </c>
      <c r="L4" s="13" t="s">
        <v>19</v>
      </c>
    </row>
    <row r="5" spans="1:166" ht="27.65" customHeight="1" thickBot="1" x14ac:dyDescent="0.35">
      <c r="C5" s="16">
        <v>1</v>
      </c>
      <c r="D5" s="17" t="s">
        <v>20</v>
      </c>
      <c r="E5" s="18"/>
      <c r="F5" s="18"/>
      <c r="G5" s="18"/>
      <c r="H5" s="89"/>
      <c r="I5" s="89"/>
      <c r="J5" s="89"/>
      <c r="K5" s="19"/>
      <c r="L5" s="56"/>
    </row>
    <row r="6" spans="1:166" ht="14.5" outlineLevel="1" x14ac:dyDescent="0.3">
      <c r="B6" s="136" t="s">
        <v>21</v>
      </c>
      <c r="C6" s="69" t="s">
        <v>22</v>
      </c>
      <c r="D6" s="141" t="s">
        <v>23</v>
      </c>
      <c r="E6" s="155" t="s">
        <v>24</v>
      </c>
      <c r="F6" s="84" t="s">
        <v>25</v>
      </c>
      <c r="G6" s="83"/>
      <c r="H6" s="90"/>
      <c r="I6" s="90"/>
      <c r="J6" s="90"/>
      <c r="K6" s="80"/>
      <c r="L6" s="56" t="s">
        <v>27</v>
      </c>
    </row>
    <row r="7" spans="1:166" ht="27.65" customHeight="1" outlineLevel="1" x14ac:dyDescent="0.3">
      <c r="B7" s="136"/>
      <c r="C7" s="72" t="str">
        <f>C6</f>
        <v>1.1*</v>
      </c>
      <c r="D7" s="152"/>
      <c r="E7" s="143"/>
      <c r="F7" s="85" t="s">
        <v>28</v>
      </c>
      <c r="G7" s="83"/>
      <c r="H7" s="91"/>
      <c r="I7" s="91"/>
      <c r="J7" s="91"/>
      <c r="K7" s="81"/>
      <c r="L7" s="56" t="s">
        <v>27</v>
      </c>
    </row>
    <row r="8" spans="1:166" ht="27.65" customHeight="1" outlineLevel="1" x14ac:dyDescent="0.3">
      <c r="B8" s="136"/>
      <c r="C8" s="72" t="str">
        <f>C6</f>
        <v>1.1*</v>
      </c>
      <c r="D8" s="152"/>
      <c r="E8" s="143"/>
      <c r="F8" s="85" t="s">
        <v>29</v>
      </c>
      <c r="G8" s="83"/>
      <c r="H8" s="91"/>
      <c r="I8" s="91"/>
      <c r="J8" s="91"/>
      <c r="K8" s="82"/>
      <c r="L8" s="56" t="s">
        <v>27</v>
      </c>
    </row>
    <row r="9" spans="1:166" ht="27.65" customHeight="1" outlineLevel="1" x14ac:dyDescent="0.3">
      <c r="B9" s="136"/>
      <c r="C9" s="72" t="str">
        <f>C6</f>
        <v>1.1*</v>
      </c>
      <c r="D9" s="152"/>
      <c r="E9" s="143"/>
      <c r="F9" s="85" t="s">
        <v>30</v>
      </c>
      <c r="G9" s="83"/>
      <c r="H9" s="91"/>
      <c r="I9" s="92"/>
      <c r="J9" s="92"/>
      <c r="K9" s="81"/>
      <c r="L9" s="56" t="s">
        <v>27</v>
      </c>
    </row>
    <row r="10" spans="1:166" ht="27.65" customHeight="1" outlineLevel="1" collapsed="1" x14ac:dyDescent="0.3">
      <c r="B10" s="136"/>
      <c r="C10" s="72" t="str">
        <f>C6</f>
        <v>1.1*</v>
      </c>
      <c r="D10" s="152"/>
      <c r="E10" s="143"/>
      <c r="F10" s="85" t="s">
        <v>31</v>
      </c>
      <c r="G10" s="83"/>
      <c r="H10" s="91"/>
      <c r="I10" s="92"/>
      <c r="J10" s="92"/>
      <c r="K10" s="81"/>
      <c r="L10" s="56" t="s">
        <v>27</v>
      </c>
    </row>
    <row r="11" spans="1:166" ht="27.65" hidden="1" customHeight="1" outlineLevel="2" x14ac:dyDescent="0.3">
      <c r="B11" s="136"/>
      <c r="C11" s="72" t="str">
        <f>C6</f>
        <v>1.1*</v>
      </c>
      <c r="D11" s="152"/>
      <c r="E11" s="143"/>
      <c r="F11" s="85" t="s">
        <v>32</v>
      </c>
      <c r="G11" s="83"/>
      <c r="H11" s="91"/>
      <c r="I11" s="92"/>
      <c r="J11" s="92"/>
      <c r="K11" s="81"/>
      <c r="L11" s="56" t="s">
        <v>27</v>
      </c>
    </row>
    <row r="12" spans="1:166" ht="27.65" hidden="1" customHeight="1" outlineLevel="2" x14ac:dyDescent="0.3">
      <c r="B12" s="136"/>
      <c r="C12" s="72" t="str">
        <f>C6</f>
        <v>1.1*</v>
      </c>
      <c r="D12" s="152"/>
      <c r="E12" s="143"/>
      <c r="F12" s="85" t="s">
        <v>33</v>
      </c>
      <c r="G12" s="83"/>
      <c r="H12" s="91"/>
      <c r="I12" s="92"/>
      <c r="J12" s="92"/>
      <c r="K12" s="81"/>
      <c r="L12" s="56" t="s">
        <v>27</v>
      </c>
    </row>
    <row r="13" spans="1:166" ht="27.65" hidden="1" customHeight="1" outlineLevel="2" x14ac:dyDescent="0.3">
      <c r="B13" s="136"/>
      <c r="C13" s="72" t="str">
        <f>C6</f>
        <v>1.1*</v>
      </c>
      <c r="D13" s="152"/>
      <c r="E13" s="143"/>
      <c r="F13" s="85" t="s">
        <v>34</v>
      </c>
      <c r="G13" s="83"/>
      <c r="H13" s="91"/>
      <c r="I13" s="92"/>
      <c r="J13" s="92"/>
      <c r="K13" s="81"/>
      <c r="L13" s="56" t="s">
        <v>27</v>
      </c>
    </row>
    <row r="14" spans="1:166" ht="27.65" hidden="1" customHeight="1" outlineLevel="2" x14ac:dyDescent="0.3">
      <c r="B14" s="136"/>
      <c r="C14" s="72" t="str">
        <f>C6</f>
        <v>1.1*</v>
      </c>
      <c r="D14" s="152"/>
      <c r="E14" s="143"/>
      <c r="F14" s="85" t="s">
        <v>35</v>
      </c>
      <c r="G14" s="83"/>
      <c r="H14" s="91"/>
      <c r="I14" s="92"/>
      <c r="J14" s="92"/>
      <c r="K14" s="81"/>
      <c r="L14" s="56" t="s">
        <v>27</v>
      </c>
    </row>
    <row r="15" spans="1:166" ht="27.65" hidden="1" customHeight="1" outlineLevel="2" x14ac:dyDescent="0.3">
      <c r="B15" s="136"/>
      <c r="C15" s="72" t="str">
        <f>C6</f>
        <v>1.1*</v>
      </c>
      <c r="D15" s="152"/>
      <c r="E15" s="143"/>
      <c r="F15" s="85" t="s">
        <v>36</v>
      </c>
      <c r="G15" s="83"/>
      <c r="H15" s="91"/>
      <c r="I15" s="92"/>
      <c r="J15" s="92"/>
      <c r="K15" s="81"/>
      <c r="L15" s="56" t="s">
        <v>27</v>
      </c>
    </row>
    <row r="16" spans="1:166" ht="27.65" hidden="1" customHeight="1" outlineLevel="2" x14ac:dyDescent="0.3">
      <c r="B16" s="136"/>
      <c r="C16" s="72" t="str">
        <f>C6</f>
        <v>1.1*</v>
      </c>
      <c r="D16" s="152"/>
      <c r="E16" s="143"/>
      <c r="F16" s="85" t="s">
        <v>37</v>
      </c>
      <c r="G16" s="83"/>
      <c r="H16" s="91"/>
      <c r="I16" s="92"/>
      <c r="J16" s="92"/>
      <c r="K16" s="81"/>
      <c r="L16" s="56" t="s">
        <v>27</v>
      </c>
    </row>
    <row r="17" spans="2:12" ht="27.65" hidden="1" customHeight="1" outlineLevel="2" x14ac:dyDescent="0.3">
      <c r="B17" s="136"/>
      <c r="C17" s="72" t="str">
        <f>C6</f>
        <v>1.1*</v>
      </c>
      <c r="D17" s="152"/>
      <c r="E17" s="143"/>
      <c r="F17" s="85" t="s">
        <v>38</v>
      </c>
      <c r="G17" s="83"/>
      <c r="H17" s="91"/>
      <c r="I17" s="92"/>
      <c r="J17" s="92"/>
      <c r="K17" s="81"/>
      <c r="L17" s="56" t="s">
        <v>27</v>
      </c>
    </row>
    <row r="18" spans="2:12" ht="27.65" hidden="1" customHeight="1" outlineLevel="2" x14ac:dyDescent="0.3">
      <c r="B18" s="136"/>
      <c r="C18" s="72" t="str">
        <f>C6</f>
        <v>1.1*</v>
      </c>
      <c r="D18" s="152"/>
      <c r="E18" s="143"/>
      <c r="F18" s="85" t="s">
        <v>39</v>
      </c>
      <c r="G18" s="83"/>
      <c r="H18" s="91"/>
      <c r="I18" s="92"/>
      <c r="J18" s="92"/>
      <c r="K18" s="81"/>
      <c r="L18" s="56" t="s">
        <v>27</v>
      </c>
    </row>
    <row r="19" spans="2:12" ht="27.65" hidden="1" customHeight="1" outlineLevel="2" x14ac:dyDescent="0.3">
      <c r="B19" s="136"/>
      <c r="C19" s="72" t="str">
        <f>C6</f>
        <v>1.1*</v>
      </c>
      <c r="D19" s="152"/>
      <c r="E19" s="143"/>
      <c r="F19" s="85" t="s">
        <v>40</v>
      </c>
      <c r="G19" s="83"/>
      <c r="H19" s="91"/>
      <c r="I19" s="92"/>
      <c r="J19" s="92"/>
      <c r="K19" s="81"/>
      <c r="L19" s="56" t="s">
        <v>27</v>
      </c>
    </row>
    <row r="20" spans="2:12" ht="27.65" hidden="1" customHeight="1" outlineLevel="2" x14ac:dyDescent="0.3">
      <c r="B20" s="136"/>
      <c r="C20" s="72" t="str">
        <f>C6</f>
        <v>1.1*</v>
      </c>
      <c r="D20" s="152"/>
      <c r="E20" s="143"/>
      <c r="F20" s="85" t="s">
        <v>41</v>
      </c>
      <c r="G20" s="83"/>
      <c r="H20" s="91"/>
      <c r="I20" s="92"/>
      <c r="J20" s="92"/>
      <c r="K20" s="81"/>
      <c r="L20" s="56" t="s">
        <v>27</v>
      </c>
    </row>
    <row r="21" spans="2:12" ht="27.65" hidden="1" customHeight="1" outlineLevel="2" x14ac:dyDescent="0.3">
      <c r="B21" s="136"/>
      <c r="C21" s="72" t="str">
        <f>C6</f>
        <v>1.1*</v>
      </c>
      <c r="D21" s="152"/>
      <c r="E21" s="143"/>
      <c r="F21" s="85" t="s">
        <v>42</v>
      </c>
      <c r="G21" s="83"/>
      <c r="H21" s="91"/>
      <c r="I21" s="92"/>
      <c r="J21" s="92"/>
      <c r="K21" s="81"/>
      <c r="L21" s="56" t="s">
        <v>27</v>
      </c>
    </row>
    <row r="22" spans="2:12" ht="27.65" hidden="1" customHeight="1" outlineLevel="2" x14ac:dyDescent="0.3">
      <c r="B22" s="136"/>
      <c r="C22" s="72" t="str">
        <f>C6</f>
        <v>1.1*</v>
      </c>
      <c r="D22" s="152"/>
      <c r="E22" s="143"/>
      <c r="F22" s="85" t="s">
        <v>43</v>
      </c>
      <c r="G22" s="83"/>
      <c r="H22" s="91"/>
      <c r="I22" s="92"/>
      <c r="J22" s="92"/>
      <c r="K22" s="81"/>
      <c r="L22" s="56" t="s">
        <v>27</v>
      </c>
    </row>
    <row r="23" spans="2:12" ht="27.65" hidden="1" customHeight="1" outlineLevel="2" x14ac:dyDescent="0.3">
      <c r="B23" s="136"/>
      <c r="C23" s="72" t="str">
        <f>C6</f>
        <v>1.1*</v>
      </c>
      <c r="D23" s="152"/>
      <c r="E23" s="143"/>
      <c r="F23" s="85" t="s">
        <v>44</v>
      </c>
      <c r="G23" s="83"/>
      <c r="H23" s="91"/>
      <c r="I23" s="92"/>
      <c r="J23" s="92"/>
      <c r="K23" s="81"/>
      <c r="L23" s="56" t="s">
        <v>27</v>
      </c>
    </row>
    <row r="24" spans="2:12" ht="27.65" hidden="1" customHeight="1" outlineLevel="2" x14ac:dyDescent="0.3">
      <c r="B24" s="136"/>
      <c r="C24" s="72" t="str">
        <f>C6</f>
        <v>1.1*</v>
      </c>
      <c r="D24" s="152"/>
      <c r="E24" s="143"/>
      <c r="F24" s="85" t="s">
        <v>45</v>
      </c>
      <c r="G24" s="83"/>
      <c r="H24" s="91"/>
      <c r="I24" s="92"/>
      <c r="J24" s="92"/>
      <c r="K24" s="81"/>
      <c r="L24" s="56" t="s">
        <v>27</v>
      </c>
    </row>
    <row r="25" spans="2:12" ht="27.65" hidden="1" customHeight="1" outlineLevel="2" x14ac:dyDescent="0.3">
      <c r="B25" s="136"/>
      <c r="C25" s="72" t="str">
        <f t="shared" ref="C25" si="0">C21</f>
        <v>1.1*</v>
      </c>
      <c r="D25" s="152"/>
      <c r="E25" s="143"/>
      <c r="F25" s="85" t="s">
        <v>46</v>
      </c>
      <c r="G25" s="83"/>
      <c r="H25" s="91"/>
      <c r="I25" s="92"/>
      <c r="J25" s="92"/>
      <c r="K25" s="81"/>
      <c r="L25" s="56" t="s">
        <v>27</v>
      </c>
    </row>
    <row r="26" spans="2:12" ht="88.9" customHeight="1" outlineLevel="1" thickBot="1" x14ac:dyDescent="0.35">
      <c r="B26" s="136"/>
      <c r="C26" s="73" t="str">
        <f>C7</f>
        <v>1.1*</v>
      </c>
      <c r="D26" s="142"/>
      <c r="E26" s="144"/>
      <c r="F26" s="77"/>
      <c r="G26" s="78"/>
      <c r="H26" s="79"/>
      <c r="I26" s="79"/>
      <c r="J26" s="79"/>
      <c r="K26" s="79"/>
      <c r="L26" s="56"/>
    </row>
    <row r="27" spans="2:12" ht="28" customHeight="1" outlineLevel="1" x14ac:dyDescent="0.3">
      <c r="B27" s="76"/>
      <c r="C27" s="21">
        <v>1.2</v>
      </c>
      <c r="D27" s="145" t="s">
        <v>47</v>
      </c>
      <c r="E27" s="154" t="s">
        <v>48</v>
      </c>
      <c r="F27" s="84" t="s">
        <v>25</v>
      </c>
      <c r="G27" s="83"/>
      <c r="H27" s="90"/>
      <c r="I27" s="90"/>
      <c r="J27" s="90"/>
      <c r="K27" s="86"/>
      <c r="L27" s="56" t="str">
        <f>VLOOKUP(C27,SUMMARY!$C$61:$D$127,2)</f>
        <v>NO</v>
      </c>
    </row>
    <row r="28" spans="2:12" ht="14.5" outlineLevel="1" x14ac:dyDescent="0.3">
      <c r="B28" s="76"/>
      <c r="C28" s="22">
        <f>C27</f>
        <v>1.2</v>
      </c>
      <c r="D28" s="153"/>
      <c r="E28" s="147"/>
      <c r="F28" s="85" t="s">
        <v>28</v>
      </c>
      <c r="G28" s="83"/>
      <c r="H28" s="91"/>
      <c r="I28" s="91"/>
      <c r="J28" s="91"/>
      <c r="K28" s="81"/>
      <c r="L28" s="56" t="str">
        <f>VLOOKUP(C28,SUMMARY!$C$61:$D$127,2)</f>
        <v>NO</v>
      </c>
    </row>
    <row r="29" spans="2:12" ht="28.15" customHeight="1" outlineLevel="1" x14ac:dyDescent="0.3">
      <c r="B29" s="76"/>
      <c r="C29" s="22">
        <f>C27</f>
        <v>1.2</v>
      </c>
      <c r="D29" s="153"/>
      <c r="E29" s="147"/>
      <c r="F29" s="85" t="s">
        <v>29</v>
      </c>
      <c r="G29" s="83"/>
      <c r="H29" s="91"/>
      <c r="I29" s="91"/>
      <c r="J29" s="91"/>
      <c r="K29" s="82"/>
      <c r="L29" s="56" t="str">
        <f>VLOOKUP(C29,SUMMARY!$C$61:$D$127,2)</f>
        <v>NO</v>
      </c>
    </row>
    <row r="30" spans="2:12" ht="28.15" customHeight="1" outlineLevel="1" x14ac:dyDescent="0.3">
      <c r="B30" s="76"/>
      <c r="C30" s="22">
        <f>C27</f>
        <v>1.2</v>
      </c>
      <c r="D30" s="153"/>
      <c r="E30" s="147"/>
      <c r="F30" s="85" t="s">
        <v>30</v>
      </c>
      <c r="G30" s="83"/>
      <c r="H30" s="91"/>
      <c r="I30" s="92"/>
      <c r="J30" s="92"/>
      <c r="K30" s="81"/>
      <c r="L30" s="56" t="str">
        <f>VLOOKUP(C30,SUMMARY!$C$61:$D$127,2)</f>
        <v>NO</v>
      </c>
    </row>
    <row r="31" spans="2:12" ht="28.15" customHeight="1" outlineLevel="1" collapsed="1" x14ac:dyDescent="0.3">
      <c r="B31" s="76"/>
      <c r="C31" s="22">
        <f>C28</f>
        <v>1.2</v>
      </c>
      <c r="D31" s="153"/>
      <c r="E31" s="147"/>
      <c r="F31" s="85" t="s">
        <v>31</v>
      </c>
      <c r="G31" s="83"/>
      <c r="H31" s="91"/>
      <c r="I31" s="92"/>
      <c r="J31" s="92"/>
      <c r="K31" s="81"/>
      <c r="L31" s="56" t="str">
        <f>VLOOKUP(C31,SUMMARY!$C$61:$D$127,2)</f>
        <v>NO</v>
      </c>
    </row>
    <row r="32" spans="2:12" ht="27.65" hidden="1" customHeight="1" outlineLevel="2" x14ac:dyDescent="0.3">
      <c r="B32" s="76"/>
      <c r="C32" s="22">
        <f>C28</f>
        <v>1.2</v>
      </c>
      <c r="D32" s="153"/>
      <c r="E32" s="147"/>
      <c r="F32" s="85" t="s">
        <v>32</v>
      </c>
      <c r="G32" s="83"/>
      <c r="H32" s="91"/>
      <c r="I32" s="92"/>
      <c r="J32" s="92"/>
      <c r="K32" s="81"/>
      <c r="L32" s="56" t="str">
        <f>VLOOKUP(C32,SUMMARY!$C$61:$D$127,2)</f>
        <v>NO</v>
      </c>
    </row>
    <row r="33" spans="2:12" ht="27.65" hidden="1" customHeight="1" outlineLevel="2" x14ac:dyDescent="0.3">
      <c r="B33" s="76"/>
      <c r="C33" s="22">
        <f>C28</f>
        <v>1.2</v>
      </c>
      <c r="D33" s="153"/>
      <c r="E33" s="147"/>
      <c r="F33" s="85" t="s">
        <v>33</v>
      </c>
      <c r="G33" s="83"/>
      <c r="H33" s="91"/>
      <c r="I33" s="92"/>
      <c r="J33" s="92"/>
      <c r="K33" s="81"/>
      <c r="L33" s="56" t="str">
        <f>VLOOKUP(C33,SUMMARY!$C$61:$D$127,2)</f>
        <v>NO</v>
      </c>
    </row>
    <row r="34" spans="2:12" ht="27.65" hidden="1" customHeight="1" outlineLevel="2" x14ac:dyDescent="0.3">
      <c r="B34" s="76"/>
      <c r="C34" s="22">
        <f>C28</f>
        <v>1.2</v>
      </c>
      <c r="D34" s="153"/>
      <c r="E34" s="147"/>
      <c r="F34" s="85" t="s">
        <v>34</v>
      </c>
      <c r="G34" s="83"/>
      <c r="H34" s="91"/>
      <c r="I34" s="92"/>
      <c r="J34" s="92"/>
      <c r="K34" s="81"/>
      <c r="L34" s="56" t="str">
        <f>VLOOKUP(C34,SUMMARY!$C$61:$D$127,2)</f>
        <v>NO</v>
      </c>
    </row>
    <row r="35" spans="2:12" ht="27.65" hidden="1" customHeight="1" outlineLevel="2" x14ac:dyDescent="0.3">
      <c r="B35" s="76"/>
      <c r="C35" s="22">
        <f>C28</f>
        <v>1.2</v>
      </c>
      <c r="D35" s="153"/>
      <c r="E35" s="147"/>
      <c r="F35" s="85" t="s">
        <v>35</v>
      </c>
      <c r="G35" s="83"/>
      <c r="H35" s="91"/>
      <c r="I35" s="92"/>
      <c r="J35" s="92"/>
      <c r="K35" s="81"/>
      <c r="L35" s="56" t="str">
        <f>VLOOKUP(C35,SUMMARY!$C$61:$D$127,2)</f>
        <v>NO</v>
      </c>
    </row>
    <row r="36" spans="2:12" ht="27.65" hidden="1" customHeight="1" outlineLevel="2" x14ac:dyDescent="0.3">
      <c r="B36" s="76"/>
      <c r="C36" s="22">
        <f>C28</f>
        <v>1.2</v>
      </c>
      <c r="D36" s="153"/>
      <c r="E36" s="147"/>
      <c r="F36" s="85" t="s">
        <v>36</v>
      </c>
      <c r="G36" s="83"/>
      <c r="H36" s="91"/>
      <c r="I36" s="92"/>
      <c r="J36" s="92"/>
      <c r="K36" s="81"/>
      <c r="L36" s="56" t="str">
        <f>VLOOKUP(C36,SUMMARY!$C$61:$D$127,2)</f>
        <v>NO</v>
      </c>
    </row>
    <row r="37" spans="2:12" ht="27.65" hidden="1" customHeight="1" outlineLevel="2" x14ac:dyDescent="0.3">
      <c r="B37" s="76"/>
      <c r="C37" s="22">
        <f>C28</f>
        <v>1.2</v>
      </c>
      <c r="D37" s="153"/>
      <c r="E37" s="147"/>
      <c r="F37" s="85" t="s">
        <v>37</v>
      </c>
      <c r="G37" s="83"/>
      <c r="H37" s="91"/>
      <c r="I37" s="92"/>
      <c r="J37" s="92"/>
      <c r="K37" s="81"/>
      <c r="L37" s="56" t="str">
        <f>VLOOKUP(C37,SUMMARY!$C$61:$D$127,2)</f>
        <v>NO</v>
      </c>
    </row>
    <row r="38" spans="2:12" ht="27.65" hidden="1" customHeight="1" outlineLevel="2" x14ac:dyDescent="0.3">
      <c r="B38" s="76"/>
      <c r="C38" s="22">
        <f>C28</f>
        <v>1.2</v>
      </c>
      <c r="D38" s="153"/>
      <c r="E38" s="147"/>
      <c r="F38" s="85" t="s">
        <v>38</v>
      </c>
      <c r="G38" s="83"/>
      <c r="H38" s="91"/>
      <c r="I38" s="92"/>
      <c r="J38" s="92"/>
      <c r="K38" s="81"/>
      <c r="L38" s="56" t="str">
        <f>VLOOKUP(C38,SUMMARY!$C$61:$D$127,2)</f>
        <v>NO</v>
      </c>
    </row>
    <row r="39" spans="2:12" ht="27.65" hidden="1" customHeight="1" outlineLevel="2" x14ac:dyDescent="0.3">
      <c r="B39" s="76"/>
      <c r="C39" s="22">
        <f>C28</f>
        <v>1.2</v>
      </c>
      <c r="D39" s="153"/>
      <c r="E39" s="147"/>
      <c r="F39" s="85" t="s">
        <v>39</v>
      </c>
      <c r="G39" s="83"/>
      <c r="H39" s="91"/>
      <c r="I39" s="92"/>
      <c r="J39" s="92"/>
      <c r="K39" s="81"/>
      <c r="L39" s="56" t="str">
        <f>VLOOKUP(C39,SUMMARY!$C$61:$D$127,2)</f>
        <v>NO</v>
      </c>
    </row>
    <row r="40" spans="2:12" ht="27.65" hidden="1" customHeight="1" outlineLevel="2" x14ac:dyDescent="0.3">
      <c r="B40" s="76"/>
      <c r="C40" s="22">
        <f>C28</f>
        <v>1.2</v>
      </c>
      <c r="D40" s="153"/>
      <c r="E40" s="147"/>
      <c r="F40" s="85" t="s">
        <v>40</v>
      </c>
      <c r="G40" s="83"/>
      <c r="H40" s="91"/>
      <c r="I40" s="92"/>
      <c r="J40" s="92"/>
      <c r="K40" s="81"/>
      <c r="L40" s="56" t="str">
        <f>VLOOKUP(C40,SUMMARY!$C$61:$D$127,2)</f>
        <v>NO</v>
      </c>
    </row>
    <row r="41" spans="2:12" ht="27.65" hidden="1" customHeight="1" outlineLevel="2" x14ac:dyDescent="0.3">
      <c r="B41" s="76"/>
      <c r="C41" s="22">
        <f>C28</f>
        <v>1.2</v>
      </c>
      <c r="D41" s="153"/>
      <c r="E41" s="147"/>
      <c r="F41" s="85" t="s">
        <v>41</v>
      </c>
      <c r="G41" s="83"/>
      <c r="H41" s="91"/>
      <c r="I41" s="92"/>
      <c r="J41" s="92"/>
      <c r="K41" s="81"/>
      <c r="L41" s="56" t="str">
        <f>VLOOKUP(C41,SUMMARY!$C$61:$D$127,2)</f>
        <v>NO</v>
      </c>
    </row>
    <row r="42" spans="2:12" ht="27.65" hidden="1" customHeight="1" outlineLevel="2" x14ac:dyDescent="0.3">
      <c r="B42" s="76"/>
      <c r="C42" s="22">
        <f>C28</f>
        <v>1.2</v>
      </c>
      <c r="D42" s="153"/>
      <c r="E42" s="147"/>
      <c r="F42" s="85" t="s">
        <v>42</v>
      </c>
      <c r="G42" s="83"/>
      <c r="H42" s="91"/>
      <c r="I42" s="92"/>
      <c r="J42" s="92"/>
      <c r="K42" s="81"/>
      <c r="L42" s="56" t="str">
        <f>VLOOKUP(C42,SUMMARY!$C$61:$D$127,2)</f>
        <v>NO</v>
      </c>
    </row>
    <row r="43" spans="2:12" ht="27.65" hidden="1" customHeight="1" outlineLevel="2" x14ac:dyDescent="0.3">
      <c r="B43" s="76"/>
      <c r="C43" s="22">
        <f>C28</f>
        <v>1.2</v>
      </c>
      <c r="D43" s="153"/>
      <c r="E43" s="147"/>
      <c r="F43" s="85" t="s">
        <v>43</v>
      </c>
      <c r="G43" s="83"/>
      <c r="H43" s="91"/>
      <c r="I43" s="92"/>
      <c r="J43" s="92"/>
      <c r="K43" s="81"/>
      <c r="L43" s="56" t="str">
        <f>VLOOKUP(C43,SUMMARY!$C$61:$D$127,2)</f>
        <v>NO</v>
      </c>
    </row>
    <row r="44" spans="2:12" ht="27.65" hidden="1" customHeight="1" outlineLevel="2" x14ac:dyDescent="0.3">
      <c r="B44" s="76"/>
      <c r="C44" s="22">
        <f>C28</f>
        <v>1.2</v>
      </c>
      <c r="D44" s="153"/>
      <c r="E44" s="147"/>
      <c r="F44" s="85" t="s">
        <v>44</v>
      </c>
      <c r="G44" s="83"/>
      <c r="H44" s="91"/>
      <c r="I44" s="92"/>
      <c r="J44" s="92"/>
      <c r="K44" s="81"/>
      <c r="L44" s="56" t="str">
        <f>VLOOKUP(C44,SUMMARY!$C$61:$D$127,2)</f>
        <v>NO</v>
      </c>
    </row>
    <row r="45" spans="2:12" ht="27.65" hidden="1" customHeight="1" outlineLevel="2" x14ac:dyDescent="0.3">
      <c r="B45" s="76"/>
      <c r="C45" s="22">
        <f>C28</f>
        <v>1.2</v>
      </c>
      <c r="D45" s="153"/>
      <c r="E45" s="147"/>
      <c r="F45" s="85" t="s">
        <v>45</v>
      </c>
      <c r="G45" s="83"/>
      <c r="H45" s="91"/>
      <c r="I45" s="92"/>
      <c r="J45" s="92"/>
      <c r="K45" s="81"/>
      <c r="L45" s="56" t="str">
        <f>VLOOKUP(C45,SUMMARY!$C$61:$D$127,2)</f>
        <v>NO</v>
      </c>
    </row>
    <row r="46" spans="2:12" ht="27.65" hidden="1" customHeight="1" outlineLevel="2" x14ac:dyDescent="0.3">
      <c r="B46" s="76"/>
      <c r="C46" s="22">
        <f t="shared" ref="C46" si="1">C42</f>
        <v>1.2</v>
      </c>
      <c r="D46" s="153"/>
      <c r="E46" s="147"/>
      <c r="F46" s="85" t="s">
        <v>46</v>
      </c>
      <c r="G46" s="83"/>
      <c r="H46" s="91"/>
      <c r="I46" s="92"/>
      <c r="J46" s="92"/>
      <c r="K46" s="81"/>
      <c r="L46" s="56" t="str">
        <f>VLOOKUP(C46,SUMMARY!$C$61:$D$127,2)</f>
        <v>NO</v>
      </c>
    </row>
    <row r="47" spans="2:12" ht="250.9" customHeight="1" outlineLevel="1" thickBot="1" x14ac:dyDescent="0.35">
      <c r="B47" s="76"/>
      <c r="C47" s="22">
        <f>C28</f>
        <v>1.2</v>
      </c>
      <c r="D47" s="146"/>
      <c r="E47" s="148"/>
      <c r="F47" s="14"/>
      <c r="G47" s="14"/>
      <c r="H47" s="15"/>
      <c r="I47" s="15"/>
      <c r="J47" s="15"/>
      <c r="K47" s="15"/>
      <c r="L47" s="56"/>
    </row>
    <row r="48" spans="2:12" ht="28.9" customHeight="1" outlineLevel="1" x14ac:dyDescent="0.3">
      <c r="B48" s="76"/>
      <c r="C48" s="21">
        <v>1.3</v>
      </c>
      <c r="D48" s="145" t="s">
        <v>50</v>
      </c>
      <c r="E48" s="154" t="s">
        <v>51</v>
      </c>
      <c r="F48" s="85" t="s">
        <v>25</v>
      </c>
      <c r="G48" s="83"/>
      <c r="H48" s="91"/>
      <c r="I48" s="91"/>
      <c r="J48" s="91"/>
      <c r="K48" s="81"/>
      <c r="L48" s="56" t="str">
        <f>VLOOKUP(C48,SUMMARY!$C$61:$D$127,2)</f>
        <v>NO</v>
      </c>
    </row>
    <row r="49" spans="2:12" ht="28.15" customHeight="1" outlineLevel="1" x14ac:dyDescent="0.3">
      <c r="B49" s="76"/>
      <c r="C49" s="22">
        <f>C48</f>
        <v>1.3</v>
      </c>
      <c r="D49" s="153"/>
      <c r="E49" s="147"/>
      <c r="F49" s="85" t="s">
        <v>28</v>
      </c>
      <c r="G49" s="83"/>
      <c r="H49" s="91"/>
      <c r="I49" s="91"/>
      <c r="J49" s="91"/>
      <c r="K49" s="81"/>
      <c r="L49" s="56" t="str">
        <f>VLOOKUP(C49,SUMMARY!$C$61:$D$127,2)</f>
        <v>NO</v>
      </c>
    </row>
    <row r="50" spans="2:12" ht="28.15" customHeight="1" outlineLevel="1" x14ac:dyDescent="0.3">
      <c r="B50" s="76"/>
      <c r="C50" s="22">
        <f>C48</f>
        <v>1.3</v>
      </c>
      <c r="D50" s="153"/>
      <c r="E50" s="147"/>
      <c r="F50" s="85" t="s">
        <v>29</v>
      </c>
      <c r="G50" s="83"/>
      <c r="H50" s="91"/>
      <c r="I50" s="91"/>
      <c r="J50" s="91"/>
      <c r="K50" s="82"/>
      <c r="L50" s="56" t="str">
        <f>VLOOKUP(C50,SUMMARY!$C$61:$D$127,2)</f>
        <v>NO</v>
      </c>
    </row>
    <row r="51" spans="2:12" ht="28.15" customHeight="1" outlineLevel="1" x14ac:dyDescent="0.3">
      <c r="B51" s="76"/>
      <c r="C51" s="22">
        <f>C48</f>
        <v>1.3</v>
      </c>
      <c r="D51" s="153"/>
      <c r="E51" s="147"/>
      <c r="F51" s="85" t="s">
        <v>30</v>
      </c>
      <c r="G51" s="83"/>
      <c r="H51" s="91"/>
      <c r="I51" s="92"/>
      <c r="J51" s="92"/>
      <c r="K51" s="81"/>
      <c r="L51" s="56" t="str">
        <f>VLOOKUP(C51,SUMMARY!$C$61:$D$127,2)</f>
        <v>NO</v>
      </c>
    </row>
    <row r="52" spans="2:12" ht="27.65" customHeight="1" outlineLevel="1" collapsed="1" x14ac:dyDescent="0.3">
      <c r="B52" s="76"/>
      <c r="C52" s="22">
        <f>C49</f>
        <v>1.3</v>
      </c>
      <c r="D52" s="153"/>
      <c r="E52" s="147"/>
      <c r="F52" s="85" t="s">
        <v>31</v>
      </c>
      <c r="G52" s="83"/>
      <c r="H52" s="91"/>
      <c r="I52" s="92"/>
      <c r="J52" s="92"/>
      <c r="K52" s="81"/>
      <c r="L52" s="56" t="str">
        <f>VLOOKUP(C52,SUMMARY!$C$61:$D$127,2)</f>
        <v>NO</v>
      </c>
    </row>
    <row r="53" spans="2:12" ht="27.65" hidden="1" customHeight="1" outlineLevel="2" x14ac:dyDescent="0.3">
      <c r="B53" s="76"/>
      <c r="C53" s="22">
        <f>C49</f>
        <v>1.3</v>
      </c>
      <c r="D53" s="153"/>
      <c r="E53" s="147"/>
      <c r="F53" s="85" t="s">
        <v>32</v>
      </c>
      <c r="G53" s="83"/>
      <c r="H53" s="91"/>
      <c r="I53" s="92"/>
      <c r="J53" s="92"/>
      <c r="K53" s="81"/>
      <c r="L53" s="56" t="str">
        <f>VLOOKUP(C53,SUMMARY!$C$61:$D$127,2)</f>
        <v>NO</v>
      </c>
    </row>
    <row r="54" spans="2:12" ht="27.65" hidden="1" customHeight="1" outlineLevel="2" x14ac:dyDescent="0.3">
      <c r="B54" s="76"/>
      <c r="C54" s="22">
        <f>C49</f>
        <v>1.3</v>
      </c>
      <c r="D54" s="153"/>
      <c r="E54" s="147"/>
      <c r="F54" s="85" t="s">
        <v>33</v>
      </c>
      <c r="G54" s="83"/>
      <c r="H54" s="91"/>
      <c r="I54" s="92"/>
      <c r="J54" s="92"/>
      <c r="K54" s="81"/>
      <c r="L54" s="56" t="str">
        <f>VLOOKUP(C54,SUMMARY!$C$61:$D$127,2)</f>
        <v>NO</v>
      </c>
    </row>
    <row r="55" spans="2:12" ht="27.65" hidden="1" customHeight="1" outlineLevel="2" x14ac:dyDescent="0.3">
      <c r="B55" s="76"/>
      <c r="C55" s="22">
        <f>C49</f>
        <v>1.3</v>
      </c>
      <c r="D55" s="153"/>
      <c r="E55" s="147"/>
      <c r="F55" s="85" t="s">
        <v>34</v>
      </c>
      <c r="G55" s="83"/>
      <c r="H55" s="91"/>
      <c r="I55" s="92"/>
      <c r="J55" s="92"/>
      <c r="K55" s="81"/>
      <c r="L55" s="56" t="str">
        <f>VLOOKUP(C55,SUMMARY!$C$61:$D$127,2)</f>
        <v>NO</v>
      </c>
    </row>
    <row r="56" spans="2:12" ht="27.65" hidden="1" customHeight="1" outlineLevel="2" x14ac:dyDescent="0.3">
      <c r="B56" s="76"/>
      <c r="C56" s="22">
        <f>C49</f>
        <v>1.3</v>
      </c>
      <c r="D56" s="153"/>
      <c r="E56" s="147"/>
      <c r="F56" s="85" t="s">
        <v>35</v>
      </c>
      <c r="G56" s="83"/>
      <c r="H56" s="91"/>
      <c r="I56" s="92"/>
      <c r="J56" s="92"/>
      <c r="K56" s="81"/>
      <c r="L56" s="56" t="str">
        <f>VLOOKUP(C56,SUMMARY!$C$61:$D$127,2)</f>
        <v>NO</v>
      </c>
    </row>
    <row r="57" spans="2:12" ht="27.65" hidden="1" customHeight="1" outlineLevel="2" x14ac:dyDescent="0.3">
      <c r="B57" s="76"/>
      <c r="C57" s="22">
        <f>C49</f>
        <v>1.3</v>
      </c>
      <c r="D57" s="153"/>
      <c r="E57" s="147"/>
      <c r="F57" s="85" t="s">
        <v>36</v>
      </c>
      <c r="G57" s="83"/>
      <c r="H57" s="91"/>
      <c r="I57" s="92"/>
      <c r="J57" s="92"/>
      <c r="K57" s="81"/>
      <c r="L57" s="56" t="str">
        <f>VLOOKUP(C57,SUMMARY!$C$61:$D$127,2)</f>
        <v>NO</v>
      </c>
    </row>
    <row r="58" spans="2:12" ht="27.65" hidden="1" customHeight="1" outlineLevel="2" x14ac:dyDescent="0.3">
      <c r="B58" s="76"/>
      <c r="C58" s="22">
        <f>C49</f>
        <v>1.3</v>
      </c>
      <c r="D58" s="153"/>
      <c r="E58" s="147"/>
      <c r="F58" s="85" t="s">
        <v>37</v>
      </c>
      <c r="G58" s="83"/>
      <c r="H58" s="91"/>
      <c r="I58" s="92"/>
      <c r="J58" s="92"/>
      <c r="K58" s="81"/>
      <c r="L58" s="56" t="str">
        <f>VLOOKUP(C58,SUMMARY!$C$61:$D$127,2)</f>
        <v>NO</v>
      </c>
    </row>
    <row r="59" spans="2:12" ht="27.65" hidden="1" customHeight="1" outlineLevel="2" x14ac:dyDescent="0.3">
      <c r="B59" s="76"/>
      <c r="C59" s="22">
        <f>C49</f>
        <v>1.3</v>
      </c>
      <c r="D59" s="153"/>
      <c r="E59" s="147"/>
      <c r="F59" s="85" t="s">
        <v>38</v>
      </c>
      <c r="G59" s="83"/>
      <c r="H59" s="91"/>
      <c r="I59" s="92"/>
      <c r="J59" s="92"/>
      <c r="K59" s="81"/>
      <c r="L59" s="56" t="str">
        <f>VLOOKUP(C59,SUMMARY!$C$61:$D$127,2)</f>
        <v>NO</v>
      </c>
    </row>
    <row r="60" spans="2:12" ht="27.65" hidden="1" customHeight="1" outlineLevel="2" x14ac:dyDescent="0.3">
      <c r="B60" s="76"/>
      <c r="C60" s="22">
        <f>C49</f>
        <v>1.3</v>
      </c>
      <c r="D60" s="153"/>
      <c r="E60" s="147"/>
      <c r="F60" s="85" t="s">
        <v>39</v>
      </c>
      <c r="G60" s="83"/>
      <c r="H60" s="91"/>
      <c r="I60" s="92"/>
      <c r="J60" s="92"/>
      <c r="K60" s="81"/>
      <c r="L60" s="56" t="str">
        <f>VLOOKUP(C60,SUMMARY!$C$61:$D$127,2)</f>
        <v>NO</v>
      </c>
    </row>
    <row r="61" spans="2:12" ht="27.65" hidden="1" customHeight="1" outlineLevel="2" x14ac:dyDescent="0.3">
      <c r="B61" s="76"/>
      <c r="C61" s="22">
        <f>C49</f>
        <v>1.3</v>
      </c>
      <c r="D61" s="153"/>
      <c r="E61" s="147"/>
      <c r="F61" s="85" t="s">
        <v>40</v>
      </c>
      <c r="G61" s="83"/>
      <c r="H61" s="91"/>
      <c r="I61" s="92"/>
      <c r="J61" s="92"/>
      <c r="K61" s="81"/>
      <c r="L61" s="56" t="str">
        <f>VLOOKUP(C61,SUMMARY!$C$61:$D$127,2)</f>
        <v>NO</v>
      </c>
    </row>
    <row r="62" spans="2:12" ht="27.65" hidden="1" customHeight="1" outlineLevel="2" x14ac:dyDescent="0.3">
      <c r="B62" s="76"/>
      <c r="C62" s="22">
        <f>C49</f>
        <v>1.3</v>
      </c>
      <c r="D62" s="153"/>
      <c r="E62" s="147"/>
      <c r="F62" s="85" t="s">
        <v>41</v>
      </c>
      <c r="G62" s="83"/>
      <c r="H62" s="91"/>
      <c r="I62" s="92"/>
      <c r="J62" s="92"/>
      <c r="K62" s="81"/>
      <c r="L62" s="56" t="str">
        <f>VLOOKUP(C62,SUMMARY!$C$61:$D$127,2)</f>
        <v>NO</v>
      </c>
    </row>
    <row r="63" spans="2:12" ht="27.65" hidden="1" customHeight="1" outlineLevel="2" x14ac:dyDescent="0.3">
      <c r="B63" s="76"/>
      <c r="C63" s="22">
        <f>C49</f>
        <v>1.3</v>
      </c>
      <c r="D63" s="153"/>
      <c r="E63" s="147"/>
      <c r="F63" s="85" t="s">
        <v>42</v>
      </c>
      <c r="G63" s="83"/>
      <c r="H63" s="91"/>
      <c r="I63" s="92"/>
      <c r="J63" s="92"/>
      <c r="K63" s="81"/>
      <c r="L63" s="56" t="str">
        <f>VLOOKUP(C63,SUMMARY!$C$61:$D$127,2)</f>
        <v>NO</v>
      </c>
    </row>
    <row r="64" spans="2:12" ht="27.65" hidden="1" customHeight="1" outlineLevel="2" x14ac:dyDescent="0.3">
      <c r="B64" s="76"/>
      <c r="C64" s="22">
        <f>C49</f>
        <v>1.3</v>
      </c>
      <c r="D64" s="153"/>
      <c r="E64" s="147"/>
      <c r="F64" s="85" t="s">
        <v>43</v>
      </c>
      <c r="G64" s="83"/>
      <c r="H64" s="91"/>
      <c r="I64" s="92"/>
      <c r="J64" s="92"/>
      <c r="K64" s="81"/>
      <c r="L64" s="56" t="str">
        <f>VLOOKUP(C64,SUMMARY!$C$61:$D$127,2)</f>
        <v>NO</v>
      </c>
    </row>
    <row r="65" spans="2:12" ht="27.65" hidden="1" customHeight="1" outlineLevel="2" x14ac:dyDescent="0.3">
      <c r="B65" s="76"/>
      <c r="C65" s="22">
        <f>C49</f>
        <v>1.3</v>
      </c>
      <c r="D65" s="153"/>
      <c r="E65" s="147"/>
      <c r="F65" s="85" t="s">
        <v>44</v>
      </c>
      <c r="G65" s="83"/>
      <c r="H65" s="91"/>
      <c r="I65" s="92"/>
      <c r="J65" s="92"/>
      <c r="K65" s="81"/>
      <c r="L65" s="56" t="str">
        <f>VLOOKUP(C65,SUMMARY!$C$61:$D$127,2)</f>
        <v>NO</v>
      </c>
    </row>
    <row r="66" spans="2:12" ht="27.65" hidden="1" customHeight="1" outlineLevel="2" x14ac:dyDescent="0.3">
      <c r="B66" s="76"/>
      <c r="C66" s="22">
        <f>C49</f>
        <v>1.3</v>
      </c>
      <c r="D66" s="153"/>
      <c r="E66" s="147"/>
      <c r="F66" s="85" t="s">
        <v>45</v>
      </c>
      <c r="G66" s="83"/>
      <c r="H66" s="91"/>
      <c r="I66" s="92"/>
      <c r="J66" s="92"/>
      <c r="K66" s="81"/>
      <c r="L66" s="56" t="str">
        <f>VLOOKUP(C66,SUMMARY!$C$61:$D$127,2)</f>
        <v>NO</v>
      </c>
    </row>
    <row r="67" spans="2:12" ht="27.65" hidden="1" customHeight="1" outlineLevel="2" x14ac:dyDescent="0.3">
      <c r="B67" s="76"/>
      <c r="C67" s="22">
        <f t="shared" ref="C67" si="2">C63</f>
        <v>1.3</v>
      </c>
      <c r="D67" s="153"/>
      <c r="E67" s="147"/>
      <c r="F67" s="85" t="s">
        <v>46</v>
      </c>
      <c r="G67" s="83"/>
      <c r="H67" s="91"/>
      <c r="I67" s="92"/>
      <c r="J67" s="92"/>
      <c r="K67" s="81"/>
      <c r="L67" s="56" t="str">
        <f>VLOOKUP(C67,SUMMARY!$C$61:$D$127,2)</f>
        <v>NO</v>
      </c>
    </row>
    <row r="68" spans="2:12" ht="247.15" customHeight="1" outlineLevel="1" thickBot="1" x14ac:dyDescent="0.35">
      <c r="B68" s="76"/>
      <c r="C68" s="22"/>
      <c r="D68" s="146"/>
      <c r="E68" s="148"/>
      <c r="F68" s="14"/>
      <c r="G68" s="14"/>
      <c r="H68" s="15"/>
      <c r="I68" s="15"/>
      <c r="J68" s="15"/>
      <c r="K68" s="15"/>
      <c r="L68" s="56"/>
    </row>
    <row r="69" spans="2:12" ht="27.65" customHeight="1" outlineLevel="1" x14ac:dyDescent="0.3">
      <c r="B69" s="76"/>
      <c r="C69" s="21">
        <v>1.4</v>
      </c>
      <c r="D69" s="145" t="s">
        <v>52</v>
      </c>
      <c r="E69" s="154" t="s">
        <v>53</v>
      </c>
      <c r="F69" s="85" t="s">
        <v>25</v>
      </c>
      <c r="G69" s="83"/>
      <c r="H69" s="91"/>
      <c r="I69" s="91"/>
      <c r="J69" s="91"/>
      <c r="K69" s="82"/>
      <c r="L69" s="56" t="str">
        <f>VLOOKUP(C69,SUMMARY!$C$61:$D$127,2)</f>
        <v>NO</v>
      </c>
    </row>
    <row r="70" spans="2:12" ht="27.65" customHeight="1" outlineLevel="1" x14ac:dyDescent="0.3">
      <c r="B70" s="76"/>
      <c r="C70" s="22">
        <f>C69</f>
        <v>1.4</v>
      </c>
      <c r="D70" s="153"/>
      <c r="E70" s="147"/>
      <c r="F70" s="85" t="s">
        <v>28</v>
      </c>
      <c r="G70" s="83"/>
      <c r="H70" s="91"/>
      <c r="I70" s="91"/>
      <c r="J70" s="91"/>
      <c r="K70" s="82"/>
      <c r="L70" s="56" t="str">
        <f>VLOOKUP(C70,SUMMARY!$C$61:$D$127,2)</f>
        <v>NO</v>
      </c>
    </row>
    <row r="71" spans="2:12" ht="28.15" customHeight="1" outlineLevel="1" x14ac:dyDescent="0.3">
      <c r="B71" s="76"/>
      <c r="C71" s="22">
        <f>C69</f>
        <v>1.4</v>
      </c>
      <c r="D71" s="153"/>
      <c r="E71" s="147"/>
      <c r="F71" s="85" t="s">
        <v>29</v>
      </c>
      <c r="G71" s="83"/>
      <c r="H71" s="91"/>
      <c r="I71" s="91"/>
      <c r="J71" s="91"/>
      <c r="K71" s="82"/>
      <c r="L71" s="56" t="str">
        <f>VLOOKUP(C71,SUMMARY!$C$61:$D$127,2)</f>
        <v>NO</v>
      </c>
    </row>
    <row r="72" spans="2:12" ht="28.15" customHeight="1" outlineLevel="1" x14ac:dyDescent="0.3">
      <c r="B72" s="76"/>
      <c r="C72" s="22">
        <f>C69</f>
        <v>1.4</v>
      </c>
      <c r="D72" s="153"/>
      <c r="E72" s="147"/>
      <c r="F72" s="85" t="s">
        <v>30</v>
      </c>
      <c r="G72" s="83"/>
      <c r="H72" s="91"/>
      <c r="I72" s="92"/>
      <c r="J72" s="92"/>
      <c r="K72" s="81"/>
      <c r="L72" s="56" t="str">
        <f>VLOOKUP(C72,SUMMARY!$C$61:$D$127,2)</f>
        <v>NO</v>
      </c>
    </row>
    <row r="73" spans="2:12" ht="27.65" customHeight="1" outlineLevel="1" collapsed="1" x14ac:dyDescent="0.3">
      <c r="B73" s="76"/>
      <c r="C73" s="22">
        <f>C70</f>
        <v>1.4</v>
      </c>
      <c r="D73" s="153"/>
      <c r="E73" s="147"/>
      <c r="F73" s="85" t="s">
        <v>31</v>
      </c>
      <c r="G73" s="83"/>
      <c r="H73" s="91"/>
      <c r="I73" s="92"/>
      <c r="J73" s="92"/>
      <c r="K73" s="81"/>
      <c r="L73" s="56" t="str">
        <f>VLOOKUP(C73,SUMMARY!$C$61:$D$127,2)</f>
        <v>NO</v>
      </c>
    </row>
    <row r="74" spans="2:12" ht="27.65" hidden="1" customHeight="1" outlineLevel="2" x14ac:dyDescent="0.3">
      <c r="B74" s="76"/>
      <c r="C74" s="22">
        <f>C70</f>
        <v>1.4</v>
      </c>
      <c r="D74" s="153"/>
      <c r="E74" s="147"/>
      <c r="F74" s="85" t="s">
        <v>32</v>
      </c>
      <c r="G74" s="83"/>
      <c r="H74" s="91"/>
      <c r="I74" s="92"/>
      <c r="J74" s="92"/>
      <c r="K74" s="81"/>
      <c r="L74" s="56" t="str">
        <f>VLOOKUP(C74,SUMMARY!$C$61:$D$127,2)</f>
        <v>NO</v>
      </c>
    </row>
    <row r="75" spans="2:12" ht="27.65" hidden="1" customHeight="1" outlineLevel="2" x14ac:dyDescent="0.3">
      <c r="B75" s="76"/>
      <c r="C75" s="22">
        <f>C70</f>
        <v>1.4</v>
      </c>
      <c r="D75" s="153"/>
      <c r="E75" s="147"/>
      <c r="F75" s="85" t="s">
        <v>33</v>
      </c>
      <c r="G75" s="83"/>
      <c r="H75" s="91"/>
      <c r="I75" s="92"/>
      <c r="J75" s="92"/>
      <c r="K75" s="81"/>
      <c r="L75" s="56" t="str">
        <f>VLOOKUP(C75,SUMMARY!$C$61:$D$127,2)</f>
        <v>NO</v>
      </c>
    </row>
    <row r="76" spans="2:12" ht="27.65" hidden="1" customHeight="1" outlineLevel="2" x14ac:dyDescent="0.3">
      <c r="B76" s="76"/>
      <c r="C76" s="22">
        <f>C70</f>
        <v>1.4</v>
      </c>
      <c r="D76" s="153"/>
      <c r="E76" s="147"/>
      <c r="F76" s="85" t="s">
        <v>34</v>
      </c>
      <c r="G76" s="83"/>
      <c r="H76" s="91"/>
      <c r="I76" s="92"/>
      <c r="J76" s="92"/>
      <c r="K76" s="81"/>
      <c r="L76" s="56" t="str">
        <f>VLOOKUP(C76,SUMMARY!$C$61:$D$127,2)</f>
        <v>NO</v>
      </c>
    </row>
    <row r="77" spans="2:12" ht="27.65" hidden="1" customHeight="1" outlineLevel="2" x14ac:dyDescent="0.3">
      <c r="B77" s="76"/>
      <c r="C77" s="22">
        <f>C70</f>
        <v>1.4</v>
      </c>
      <c r="D77" s="153"/>
      <c r="E77" s="147"/>
      <c r="F77" s="85" t="s">
        <v>35</v>
      </c>
      <c r="G77" s="83"/>
      <c r="H77" s="91"/>
      <c r="I77" s="92"/>
      <c r="J77" s="92"/>
      <c r="K77" s="81"/>
      <c r="L77" s="56" t="str">
        <f>VLOOKUP(C77,SUMMARY!$C$61:$D$127,2)</f>
        <v>NO</v>
      </c>
    </row>
    <row r="78" spans="2:12" ht="27.65" hidden="1" customHeight="1" outlineLevel="2" x14ac:dyDescent="0.3">
      <c r="B78" s="76"/>
      <c r="C78" s="22">
        <f>C70</f>
        <v>1.4</v>
      </c>
      <c r="D78" s="153"/>
      <c r="E78" s="147"/>
      <c r="F78" s="85" t="s">
        <v>36</v>
      </c>
      <c r="G78" s="83"/>
      <c r="H78" s="91"/>
      <c r="I78" s="92"/>
      <c r="J78" s="92"/>
      <c r="K78" s="81"/>
      <c r="L78" s="56" t="str">
        <f>VLOOKUP(C78,SUMMARY!$C$61:$D$127,2)</f>
        <v>NO</v>
      </c>
    </row>
    <row r="79" spans="2:12" ht="27.65" hidden="1" customHeight="1" outlineLevel="2" x14ac:dyDescent="0.3">
      <c r="B79" s="76"/>
      <c r="C79" s="22">
        <f>C70</f>
        <v>1.4</v>
      </c>
      <c r="D79" s="153"/>
      <c r="E79" s="147"/>
      <c r="F79" s="85" t="s">
        <v>37</v>
      </c>
      <c r="G79" s="83"/>
      <c r="H79" s="91"/>
      <c r="I79" s="92"/>
      <c r="J79" s="92"/>
      <c r="K79" s="81"/>
      <c r="L79" s="56" t="str">
        <f>VLOOKUP(C79,SUMMARY!$C$61:$D$127,2)</f>
        <v>NO</v>
      </c>
    </row>
    <row r="80" spans="2:12" ht="27.65" hidden="1" customHeight="1" outlineLevel="2" x14ac:dyDescent="0.3">
      <c r="B80" s="76"/>
      <c r="C80" s="22">
        <f>C70</f>
        <v>1.4</v>
      </c>
      <c r="D80" s="153"/>
      <c r="E80" s="147"/>
      <c r="F80" s="85" t="s">
        <v>38</v>
      </c>
      <c r="G80" s="83"/>
      <c r="H80" s="91"/>
      <c r="I80" s="92"/>
      <c r="J80" s="92"/>
      <c r="K80" s="81"/>
      <c r="L80" s="56" t="str">
        <f>VLOOKUP(C80,SUMMARY!$C$61:$D$127,2)</f>
        <v>NO</v>
      </c>
    </row>
    <row r="81" spans="2:12" ht="27.65" hidden="1" customHeight="1" outlineLevel="2" x14ac:dyDescent="0.3">
      <c r="B81" s="76"/>
      <c r="C81" s="22">
        <f>C70</f>
        <v>1.4</v>
      </c>
      <c r="D81" s="153"/>
      <c r="E81" s="147"/>
      <c r="F81" s="85" t="s">
        <v>39</v>
      </c>
      <c r="G81" s="83"/>
      <c r="H81" s="91"/>
      <c r="I81" s="92"/>
      <c r="J81" s="92"/>
      <c r="K81" s="81"/>
      <c r="L81" s="56" t="str">
        <f>VLOOKUP(C81,SUMMARY!$C$61:$D$127,2)</f>
        <v>NO</v>
      </c>
    </row>
    <row r="82" spans="2:12" ht="27.65" hidden="1" customHeight="1" outlineLevel="2" x14ac:dyDescent="0.3">
      <c r="B82" s="76"/>
      <c r="C82" s="22">
        <f>C70</f>
        <v>1.4</v>
      </c>
      <c r="D82" s="153"/>
      <c r="E82" s="147"/>
      <c r="F82" s="85" t="s">
        <v>40</v>
      </c>
      <c r="G82" s="83"/>
      <c r="H82" s="91"/>
      <c r="I82" s="92"/>
      <c r="J82" s="92"/>
      <c r="K82" s="81"/>
      <c r="L82" s="56" t="str">
        <f>VLOOKUP(C82,SUMMARY!$C$61:$D$127,2)</f>
        <v>NO</v>
      </c>
    </row>
    <row r="83" spans="2:12" ht="27.65" hidden="1" customHeight="1" outlineLevel="2" x14ac:dyDescent="0.3">
      <c r="B83" s="76"/>
      <c r="C83" s="22">
        <f>C70</f>
        <v>1.4</v>
      </c>
      <c r="D83" s="153"/>
      <c r="E83" s="147"/>
      <c r="F83" s="85" t="s">
        <v>41</v>
      </c>
      <c r="G83" s="83"/>
      <c r="H83" s="91"/>
      <c r="I83" s="92"/>
      <c r="J83" s="92"/>
      <c r="K83" s="81"/>
      <c r="L83" s="56" t="str">
        <f>VLOOKUP(C83,SUMMARY!$C$61:$D$127,2)</f>
        <v>NO</v>
      </c>
    </row>
    <row r="84" spans="2:12" ht="27.65" hidden="1" customHeight="1" outlineLevel="2" x14ac:dyDescent="0.3">
      <c r="B84" s="76"/>
      <c r="C84" s="22">
        <f>C70</f>
        <v>1.4</v>
      </c>
      <c r="D84" s="153"/>
      <c r="E84" s="147"/>
      <c r="F84" s="85" t="s">
        <v>42</v>
      </c>
      <c r="G84" s="83"/>
      <c r="H84" s="91"/>
      <c r="I84" s="92"/>
      <c r="J84" s="92"/>
      <c r="K84" s="81"/>
      <c r="L84" s="56" t="str">
        <f>VLOOKUP(C84,SUMMARY!$C$61:$D$127,2)</f>
        <v>NO</v>
      </c>
    </row>
    <row r="85" spans="2:12" ht="27.65" hidden="1" customHeight="1" outlineLevel="2" x14ac:dyDescent="0.3">
      <c r="B85" s="76"/>
      <c r="C85" s="22">
        <f>C70</f>
        <v>1.4</v>
      </c>
      <c r="D85" s="153"/>
      <c r="E85" s="147"/>
      <c r="F85" s="85" t="s">
        <v>43</v>
      </c>
      <c r="G85" s="83"/>
      <c r="H85" s="91"/>
      <c r="I85" s="92"/>
      <c r="J85" s="92"/>
      <c r="K85" s="81"/>
      <c r="L85" s="56" t="str">
        <f>VLOOKUP(C85,SUMMARY!$C$61:$D$127,2)</f>
        <v>NO</v>
      </c>
    </row>
    <row r="86" spans="2:12" ht="27.65" hidden="1" customHeight="1" outlineLevel="2" x14ac:dyDescent="0.3">
      <c r="B86" s="76"/>
      <c r="C86" s="22">
        <f>C70</f>
        <v>1.4</v>
      </c>
      <c r="D86" s="153"/>
      <c r="E86" s="147"/>
      <c r="F86" s="85" t="s">
        <v>44</v>
      </c>
      <c r="G86" s="83"/>
      <c r="H86" s="91"/>
      <c r="I86" s="92"/>
      <c r="J86" s="92"/>
      <c r="K86" s="81"/>
      <c r="L86" s="56" t="str">
        <f>VLOOKUP(C86,SUMMARY!$C$61:$D$127,2)</f>
        <v>NO</v>
      </c>
    </row>
    <row r="87" spans="2:12" ht="27.65" hidden="1" customHeight="1" outlineLevel="2" x14ac:dyDescent="0.3">
      <c r="B87" s="76"/>
      <c r="C87" s="22">
        <f>C70</f>
        <v>1.4</v>
      </c>
      <c r="D87" s="153"/>
      <c r="E87" s="147"/>
      <c r="F87" s="85" t="s">
        <v>45</v>
      </c>
      <c r="G87" s="83"/>
      <c r="H87" s="91"/>
      <c r="I87" s="92"/>
      <c r="J87" s="92"/>
      <c r="K87" s="81"/>
      <c r="L87" s="56" t="str">
        <f>VLOOKUP(C87,SUMMARY!$C$61:$D$127,2)</f>
        <v>NO</v>
      </c>
    </row>
    <row r="88" spans="2:12" ht="27.65" hidden="1" customHeight="1" outlineLevel="2" x14ac:dyDescent="0.3">
      <c r="B88" s="76"/>
      <c r="C88" s="22">
        <f t="shared" ref="C88" si="3">C84</f>
        <v>1.4</v>
      </c>
      <c r="D88" s="153"/>
      <c r="E88" s="147"/>
      <c r="F88" s="85" t="s">
        <v>46</v>
      </c>
      <c r="G88" s="83"/>
      <c r="H88" s="91"/>
      <c r="I88" s="92"/>
      <c r="J88" s="92"/>
      <c r="K88" s="81"/>
      <c r="L88" s="56" t="str">
        <f>VLOOKUP(C88,SUMMARY!$C$61:$D$127,2)</f>
        <v>NO</v>
      </c>
    </row>
    <row r="89" spans="2:12" ht="177" customHeight="1" outlineLevel="1" thickBot="1" x14ac:dyDescent="0.35">
      <c r="B89" s="76"/>
      <c r="C89" s="22"/>
      <c r="D89" s="146"/>
      <c r="E89" s="148"/>
      <c r="F89" s="14"/>
      <c r="G89" s="14"/>
      <c r="H89" s="15"/>
      <c r="I89" s="15"/>
      <c r="J89" s="15"/>
      <c r="K89" s="15"/>
      <c r="L89" s="56"/>
    </row>
    <row r="90" spans="2:12" ht="25.9" customHeight="1" outlineLevel="1" x14ac:dyDescent="0.3">
      <c r="B90" s="135" t="s">
        <v>21</v>
      </c>
      <c r="C90" s="75" t="s">
        <v>54</v>
      </c>
      <c r="D90" s="141" t="s">
        <v>55</v>
      </c>
      <c r="E90" s="156" t="s">
        <v>56</v>
      </c>
      <c r="F90" s="85" t="s">
        <v>25</v>
      </c>
      <c r="G90" s="83"/>
      <c r="H90" s="91"/>
      <c r="I90" s="91"/>
      <c r="J90" s="91"/>
      <c r="K90" s="82"/>
      <c r="L90" s="56" t="str">
        <f>VLOOKUP(C90,SUMMARY!$C$61:$D$127,2)</f>
        <v>YES</v>
      </c>
    </row>
    <row r="91" spans="2:12" ht="25.9" customHeight="1" outlineLevel="1" x14ac:dyDescent="0.3">
      <c r="B91" s="135"/>
      <c r="C91" s="72" t="str">
        <f>C90</f>
        <v>1.5*</v>
      </c>
      <c r="D91" s="152"/>
      <c r="E91" s="143"/>
      <c r="F91" s="85" t="s">
        <v>28</v>
      </c>
      <c r="G91" s="83"/>
      <c r="H91" s="91"/>
      <c r="I91" s="91"/>
      <c r="J91" s="91"/>
      <c r="K91" s="82"/>
      <c r="L91" s="56" t="str">
        <f>VLOOKUP(C91,SUMMARY!$C$61:$D$127,2)</f>
        <v>YES</v>
      </c>
    </row>
    <row r="92" spans="2:12" ht="27.65" customHeight="1" outlineLevel="1" x14ac:dyDescent="0.3">
      <c r="B92" s="135"/>
      <c r="C92" s="72" t="str">
        <f>C90</f>
        <v>1.5*</v>
      </c>
      <c r="D92" s="152"/>
      <c r="E92" s="143"/>
      <c r="F92" s="85" t="s">
        <v>29</v>
      </c>
      <c r="G92" s="83"/>
      <c r="H92" s="91"/>
      <c r="I92" s="91"/>
      <c r="J92" s="91"/>
      <c r="K92" s="82"/>
      <c r="L92" s="56" t="str">
        <f>VLOOKUP(C92,SUMMARY!$C$61:$D$127,2)</f>
        <v>YES</v>
      </c>
    </row>
    <row r="93" spans="2:12" ht="27.65" customHeight="1" outlineLevel="1" x14ac:dyDescent="0.3">
      <c r="B93" s="135"/>
      <c r="C93" s="72" t="str">
        <f>C90</f>
        <v>1.5*</v>
      </c>
      <c r="D93" s="152"/>
      <c r="E93" s="143"/>
      <c r="F93" s="85" t="s">
        <v>30</v>
      </c>
      <c r="G93" s="83"/>
      <c r="H93" s="91"/>
      <c r="I93" s="92"/>
      <c r="J93" s="92"/>
      <c r="K93" s="81"/>
      <c r="L93" s="56" t="str">
        <f>VLOOKUP(C93,SUMMARY!$C$61:$D$127,2)</f>
        <v>YES</v>
      </c>
    </row>
    <row r="94" spans="2:12" ht="27.65" customHeight="1" outlineLevel="1" collapsed="1" x14ac:dyDescent="0.3">
      <c r="B94" s="135"/>
      <c r="C94" s="72" t="str">
        <f>C90</f>
        <v>1.5*</v>
      </c>
      <c r="D94" s="152"/>
      <c r="E94" s="143"/>
      <c r="F94" s="85" t="s">
        <v>31</v>
      </c>
      <c r="G94" s="83"/>
      <c r="H94" s="91"/>
      <c r="I94" s="92"/>
      <c r="J94" s="92"/>
      <c r="K94" s="81"/>
      <c r="L94" s="56" t="str">
        <f>VLOOKUP(C94,SUMMARY!$C$61:$D$127,2)</f>
        <v>YES</v>
      </c>
    </row>
    <row r="95" spans="2:12" ht="27.65" hidden="1" customHeight="1" outlineLevel="2" x14ac:dyDescent="0.3">
      <c r="B95" s="135"/>
      <c r="C95" s="72" t="str">
        <f>C90</f>
        <v>1.5*</v>
      </c>
      <c r="D95" s="152"/>
      <c r="E95" s="143"/>
      <c r="F95" s="85" t="s">
        <v>32</v>
      </c>
      <c r="G95" s="83"/>
      <c r="H95" s="91"/>
      <c r="I95" s="92"/>
      <c r="J95" s="92"/>
      <c r="K95" s="81"/>
      <c r="L95" s="56" t="str">
        <f>VLOOKUP(C95,SUMMARY!$C$61:$D$127,2)</f>
        <v>YES</v>
      </c>
    </row>
    <row r="96" spans="2:12" ht="27.65" hidden="1" customHeight="1" outlineLevel="2" x14ac:dyDescent="0.3">
      <c r="B96" s="135"/>
      <c r="C96" s="72" t="str">
        <f>C90</f>
        <v>1.5*</v>
      </c>
      <c r="D96" s="152"/>
      <c r="E96" s="143"/>
      <c r="F96" s="85" t="s">
        <v>33</v>
      </c>
      <c r="G96" s="83"/>
      <c r="H96" s="91"/>
      <c r="I96" s="92"/>
      <c r="J96" s="92"/>
      <c r="K96" s="81"/>
      <c r="L96" s="56" t="str">
        <f>VLOOKUP(C96,SUMMARY!$C$61:$D$127,2)</f>
        <v>YES</v>
      </c>
    </row>
    <row r="97" spans="2:12" ht="27.65" hidden="1" customHeight="1" outlineLevel="2" x14ac:dyDescent="0.3">
      <c r="B97" s="135"/>
      <c r="C97" s="72" t="str">
        <f>C90</f>
        <v>1.5*</v>
      </c>
      <c r="D97" s="152"/>
      <c r="E97" s="143"/>
      <c r="F97" s="85" t="s">
        <v>34</v>
      </c>
      <c r="G97" s="83"/>
      <c r="H97" s="91"/>
      <c r="I97" s="92"/>
      <c r="J97" s="92"/>
      <c r="K97" s="81"/>
      <c r="L97" s="56" t="str">
        <f>VLOOKUP(C97,SUMMARY!$C$61:$D$127,2)</f>
        <v>YES</v>
      </c>
    </row>
    <row r="98" spans="2:12" ht="27.65" hidden="1" customHeight="1" outlineLevel="2" x14ac:dyDescent="0.3">
      <c r="B98" s="135"/>
      <c r="C98" s="72" t="str">
        <f>C90</f>
        <v>1.5*</v>
      </c>
      <c r="D98" s="152"/>
      <c r="E98" s="143"/>
      <c r="F98" s="85" t="s">
        <v>35</v>
      </c>
      <c r="G98" s="83"/>
      <c r="H98" s="91"/>
      <c r="I98" s="92"/>
      <c r="J98" s="92"/>
      <c r="K98" s="81"/>
      <c r="L98" s="56" t="str">
        <f>VLOOKUP(C98,SUMMARY!$C$61:$D$127,2)</f>
        <v>YES</v>
      </c>
    </row>
    <row r="99" spans="2:12" ht="27.65" hidden="1" customHeight="1" outlineLevel="2" x14ac:dyDescent="0.3">
      <c r="B99" s="135"/>
      <c r="C99" s="72" t="str">
        <f>C90</f>
        <v>1.5*</v>
      </c>
      <c r="D99" s="152"/>
      <c r="E99" s="143"/>
      <c r="F99" s="85" t="s">
        <v>36</v>
      </c>
      <c r="G99" s="83"/>
      <c r="H99" s="91"/>
      <c r="I99" s="92"/>
      <c r="J99" s="92"/>
      <c r="K99" s="81"/>
      <c r="L99" s="56" t="str">
        <f>VLOOKUP(C99,SUMMARY!$C$61:$D$127,2)</f>
        <v>YES</v>
      </c>
    </row>
    <row r="100" spans="2:12" ht="27.65" hidden="1" customHeight="1" outlineLevel="2" x14ac:dyDescent="0.3">
      <c r="B100" s="135"/>
      <c r="C100" s="72" t="str">
        <f>C90</f>
        <v>1.5*</v>
      </c>
      <c r="D100" s="152"/>
      <c r="E100" s="143"/>
      <c r="F100" s="85" t="s">
        <v>37</v>
      </c>
      <c r="G100" s="83"/>
      <c r="H100" s="91"/>
      <c r="I100" s="92"/>
      <c r="J100" s="92"/>
      <c r="K100" s="81"/>
      <c r="L100" s="56" t="str">
        <f>VLOOKUP(C100,SUMMARY!$C$61:$D$127,2)</f>
        <v>YES</v>
      </c>
    </row>
    <row r="101" spans="2:12" ht="27.65" hidden="1" customHeight="1" outlineLevel="2" x14ac:dyDescent="0.3">
      <c r="B101" s="135"/>
      <c r="C101" s="72" t="str">
        <f>C90</f>
        <v>1.5*</v>
      </c>
      <c r="D101" s="152"/>
      <c r="E101" s="143"/>
      <c r="F101" s="85" t="s">
        <v>38</v>
      </c>
      <c r="G101" s="83"/>
      <c r="H101" s="91"/>
      <c r="I101" s="92"/>
      <c r="J101" s="92"/>
      <c r="K101" s="81"/>
      <c r="L101" s="56" t="str">
        <f>VLOOKUP(C101,SUMMARY!$C$61:$D$127,2)</f>
        <v>YES</v>
      </c>
    </row>
    <row r="102" spans="2:12" ht="27.65" hidden="1" customHeight="1" outlineLevel="2" x14ac:dyDescent="0.3">
      <c r="B102" s="135"/>
      <c r="C102" s="72" t="str">
        <f>C90</f>
        <v>1.5*</v>
      </c>
      <c r="D102" s="152"/>
      <c r="E102" s="143"/>
      <c r="F102" s="85" t="s">
        <v>39</v>
      </c>
      <c r="G102" s="83"/>
      <c r="H102" s="91"/>
      <c r="I102" s="92"/>
      <c r="J102" s="92"/>
      <c r="K102" s="81"/>
      <c r="L102" s="56" t="str">
        <f>VLOOKUP(C102,SUMMARY!$C$61:$D$127,2)</f>
        <v>YES</v>
      </c>
    </row>
    <row r="103" spans="2:12" ht="27.65" hidden="1" customHeight="1" outlineLevel="2" x14ac:dyDescent="0.3">
      <c r="B103" s="135"/>
      <c r="C103" s="72" t="str">
        <f>C90</f>
        <v>1.5*</v>
      </c>
      <c r="D103" s="152"/>
      <c r="E103" s="143"/>
      <c r="F103" s="85" t="s">
        <v>40</v>
      </c>
      <c r="G103" s="83"/>
      <c r="H103" s="91"/>
      <c r="I103" s="92"/>
      <c r="J103" s="92"/>
      <c r="K103" s="81"/>
      <c r="L103" s="56" t="str">
        <f>VLOOKUP(C103,SUMMARY!$C$61:$D$127,2)</f>
        <v>YES</v>
      </c>
    </row>
    <row r="104" spans="2:12" ht="27.65" hidden="1" customHeight="1" outlineLevel="2" x14ac:dyDescent="0.3">
      <c r="B104" s="135"/>
      <c r="C104" s="72" t="str">
        <f>C90</f>
        <v>1.5*</v>
      </c>
      <c r="D104" s="152"/>
      <c r="E104" s="143"/>
      <c r="F104" s="85" t="s">
        <v>41</v>
      </c>
      <c r="G104" s="83"/>
      <c r="H104" s="91"/>
      <c r="I104" s="92"/>
      <c r="J104" s="92"/>
      <c r="K104" s="81"/>
      <c r="L104" s="56" t="str">
        <f>VLOOKUP(C104,SUMMARY!$C$61:$D$127,2)</f>
        <v>YES</v>
      </c>
    </row>
    <row r="105" spans="2:12" ht="27.65" hidden="1" customHeight="1" outlineLevel="2" x14ac:dyDescent="0.3">
      <c r="B105" s="135"/>
      <c r="C105" s="72" t="str">
        <f>C90</f>
        <v>1.5*</v>
      </c>
      <c r="D105" s="152"/>
      <c r="E105" s="143"/>
      <c r="F105" s="85" t="s">
        <v>42</v>
      </c>
      <c r="G105" s="83"/>
      <c r="H105" s="91"/>
      <c r="I105" s="92"/>
      <c r="J105" s="92"/>
      <c r="K105" s="81"/>
      <c r="L105" s="56" t="str">
        <f>VLOOKUP(C105,SUMMARY!$C$61:$D$127,2)</f>
        <v>YES</v>
      </c>
    </row>
    <row r="106" spans="2:12" ht="27.65" hidden="1" customHeight="1" outlineLevel="2" x14ac:dyDescent="0.3">
      <c r="B106" s="135"/>
      <c r="C106" s="72" t="str">
        <f>C90</f>
        <v>1.5*</v>
      </c>
      <c r="D106" s="152"/>
      <c r="E106" s="143"/>
      <c r="F106" s="85" t="s">
        <v>43</v>
      </c>
      <c r="G106" s="83"/>
      <c r="H106" s="91"/>
      <c r="I106" s="92"/>
      <c r="J106" s="92"/>
      <c r="K106" s="81"/>
      <c r="L106" s="56" t="str">
        <f>VLOOKUP(C106,SUMMARY!$C$61:$D$127,2)</f>
        <v>YES</v>
      </c>
    </row>
    <row r="107" spans="2:12" ht="27.65" hidden="1" customHeight="1" outlineLevel="2" x14ac:dyDescent="0.3">
      <c r="B107" s="135"/>
      <c r="C107" s="72" t="str">
        <f>C90</f>
        <v>1.5*</v>
      </c>
      <c r="D107" s="152"/>
      <c r="E107" s="143"/>
      <c r="F107" s="85" t="s">
        <v>44</v>
      </c>
      <c r="G107" s="83"/>
      <c r="H107" s="91"/>
      <c r="I107" s="92"/>
      <c r="J107" s="92"/>
      <c r="K107" s="81"/>
      <c r="L107" s="56" t="str">
        <f>VLOOKUP(C107,SUMMARY!$C$61:$D$127,2)</f>
        <v>YES</v>
      </c>
    </row>
    <row r="108" spans="2:12" ht="27.65" hidden="1" customHeight="1" outlineLevel="2" x14ac:dyDescent="0.3">
      <c r="B108" s="135"/>
      <c r="C108" s="72" t="str">
        <f>C90</f>
        <v>1.5*</v>
      </c>
      <c r="D108" s="152"/>
      <c r="E108" s="143"/>
      <c r="F108" s="85" t="s">
        <v>45</v>
      </c>
      <c r="G108" s="83"/>
      <c r="H108" s="91"/>
      <c r="I108" s="92"/>
      <c r="J108" s="92"/>
      <c r="K108" s="81"/>
      <c r="L108" s="56" t="str">
        <f>VLOOKUP(C108,SUMMARY!$C$61:$D$127,2)</f>
        <v>YES</v>
      </c>
    </row>
    <row r="109" spans="2:12" ht="27.65" hidden="1" customHeight="1" outlineLevel="2" x14ac:dyDescent="0.3">
      <c r="B109" s="135"/>
      <c r="C109" s="72" t="str">
        <f t="shared" ref="C109" si="4">C105</f>
        <v>1.5*</v>
      </c>
      <c r="D109" s="152"/>
      <c r="E109" s="143"/>
      <c r="F109" s="85" t="s">
        <v>46</v>
      </c>
      <c r="G109" s="83"/>
      <c r="H109" s="91"/>
      <c r="I109" s="92"/>
      <c r="J109" s="92"/>
      <c r="K109" s="81"/>
      <c r="L109" s="56" t="str">
        <f>VLOOKUP(C109,SUMMARY!$C$61:$D$127,2)</f>
        <v>YES</v>
      </c>
    </row>
    <row r="110" spans="2:12" ht="184.9" customHeight="1" outlineLevel="1" thickBot="1" x14ac:dyDescent="0.35">
      <c r="B110" s="135"/>
      <c r="C110" s="73">
        <f>C46</f>
        <v>1.2</v>
      </c>
      <c r="D110" s="142"/>
      <c r="E110" s="144"/>
      <c r="F110" s="77"/>
      <c r="G110" s="78"/>
      <c r="H110" s="79"/>
      <c r="I110" s="79"/>
      <c r="J110" s="79"/>
      <c r="K110" s="79"/>
      <c r="L110" s="56"/>
    </row>
    <row r="111" spans="2:12" ht="26.5" customHeight="1" outlineLevel="1" x14ac:dyDescent="0.3">
      <c r="B111" s="76"/>
      <c r="C111" s="21">
        <v>1.6</v>
      </c>
      <c r="D111" s="145" t="s">
        <v>57</v>
      </c>
      <c r="E111" s="154" t="s">
        <v>58</v>
      </c>
      <c r="F111" s="85" t="s">
        <v>25</v>
      </c>
      <c r="G111" s="83"/>
      <c r="H111" s="91"/>
      <c r="I111" s="91"/>
      <c r="J111" s="91"/>
      <c r="K111" s="82"/>
      <c r="L111" s="56" t="str">
        <f>VLOOKUP(C111,SUMMARY!$C$61:$D$127,2)</f>
        <v>NO</v>
      </c>
    </row>
    <row r="112" spans="2:12" ht="26.5" customHeight="1" outlineLevel="1" x14ac:dyDescent="0.3">
      <c r="B112" s="76"/>
      <c r="C112" s="22">
        <f>C111</f>
        <v>1.6</v>
      </c>
      <c r="D112" s="153"/>
      <c r="E112" s="147"/>
      <c r="F112" s="85" t="s">
        <v>28</v>
      </c>
      <c r="G112" s="83"/>
      <c r="H112" s="91"/>
      <c r="I112" s="91"/>
      <c r="J112" s="91"/>
      <c r="K112" s="82"/>
      <c r="L112" s="56" t="str">
        <f>VLOOKUP(C112,SUMMARY!$C$61:$D$127,2)</f>
        <v>NO</v>
      </c>
    </row>
    <row r="113" spans="2:12" ht="28.15" customHeight="1" outlineLevel="1" x14ac:dyDescent="0.3">
      <c r="B113" s="76"/>
      <c r="C113" s="22">
        <f>C111</f>
        <v>1.6</v>
      </c>
      <c r="D113" s="153"/>
      <c r="E113" s="147"/>
      <c r="F113" s="85" t="s">
        <v>29</v>
      </c>
      <c r="G113" s="83"/>
      <c r="H113" s="91"/>
      <c r="I113" s="91"/>
      <c r="J113" s="91"/>
      <c r="K113" s="82"/>
      <c r="L113" s="56" t="str">
        <f>VLOOKUP(C113,SUMMARY!$C$61:$D$127,2)</f>
        <v>NO</v>
      </c>
    </row>
    <row r="114" spans="2:12" ht="28.15" customHeight="1" outlineLevel="1" x14ac:dyDescent="0.3">
      <c r="B114" s="76"/>
      <c r="C114" s="22">
        <f>C111</f>
        <v>1.6</v>
      </c>
      <c r="D114" s="153"/>
      <c r="E114" s="147"/>
      <c r="F114" s="85" t="s">
        <v>30</v>
      </c>
      <c r="G114" s="83"/>
      <c r="H114" s="91"/>
      <c r="I114" s="92"/>
      <c r="J114" s="92"/>
      <c r="K114" s="81"/>
      <c r="L114" s="56" t="str">
        <f>VLOOKUP(C114,SUMMARY!$C$61:$D$127,2)</f>
        <v>NO</v>
      </c>
    </row>
    <row r="115" spans="2:12" ht="27.65" customHeight="1" outlineLevel="1" collapsed="1" x14ac:dyDescent="0.3">
      <c r="B115" s="76"/>
      <c r="C115" s="22">
        <f>C112</f>
        <v>1.6</v>
      </c>
      <c r="D115" s="153"/>
      <c r="E115" s="147"/>
      <c r="F115" s="85" t="s">
        <v>31</v>
      </c>
      <c r="G115" s="83"/>
      <c r="H115" s="91"/>
      <c r="I115" s="92"/>
      <c r="J115" s="92"/>
      <c r="K115" s="81"/>
      <c r="L115" s="56" t="str">
        <f>VLOOKUP(C115,SUMMARY!$C$61:$D$127,2)</f>
        <v>NO</v>
      </c>
    </row>
    <row r="116" spans="2:12" ht="27.65" hidden="1" customHeight="1" outlineLevel="2" x14ac:dyDescent="0.3">
      <c r="B116" s="76"/>
      <c r="C116" s="22">
        <f>C112</f>
        <v>1.6</v>
      </c>
      <c r="D116" s="153"/>
      <c r="E116" s="147"/>
      <c r="F116" s="85" t="s">
        <v>32</v>
      </c>
      <c r="G116" s="83"/>
      <c r="H116" s="91"/>
      <c r="I116" s="92"/>
      <c r="J116" s="92"/>
      <c r="K116" s="81"/>
      <c r="L116" s="56" t="str">
        <f>VLOOKUP(C116,SUMMARY!$C$61:$D$127,2)</f>
        <v>NO</v>
      </c>
    </row>
    <row r="117" spans="2:12" ht="27.65" hidden="1" customHeight="1" outlineLevel="2" x14ac:dyDescent="0.3">
      <c r="B117" s="76"/>
      <c r="C117" s="22">
        <f>C112</f>
        <v>1.6</v>
      </c>
      <c r="D117" s="153"/>
      <c r="E117" s="147"/>
      <c r="F117" s="85" t="s">
        <v>33</v>
      </c>
      <c r="G117" s="83"/>
      <c r="H117" s="91"/>
      <c r="I117" s="92"/>
      <c r="J117" s="92"/>
      <c r="K117" s="81"/>
      <c r="L117" s="56" t="str">
        <f>VLOOKUP(C117,SUMMARY!$C$61:$D$127,2)</f>
        <v>NO</v>
      </c>
    </row>
    <row r="118" spans="2:12" ht="27.65" hidden="1" customHeight="1" outlineLevel="2" x14ac:dyDescent="0.3">
      <c r="B118" s="76"/>
      <c r="C118" s="22">
        <f>C112</f>
        <v>1.6</v>
      </c>
      <c r="D118" s="153"/>
      <c r="E118" s="147"/>
      <c r="F118" s="85" t="s">
        <v>34</v>
      </c>
      <c r="G118" s="83"/>
      <c r="H118" s="91"/>
      <c r="I118" s="92"/>
      <c r="J118" s="92"/>
      <c r="K118" s="81"/>
      <c r="L118" s="56" t="str">
        <f>VLOOKUP(C118,SUMMARY!$C$61:$D$127,2)</f>
        <v>NO</v>
      </c>
    </row>
    <row r="119" spans="2:12" ht="27.65" hidden="1" customHeight="1" outlineLevel="2" x14ac:dyDescent="0.3">
      <c r="B119" s="76"/>
      <c r="C119" s="22">
        <f>C112</f>
        <v>1.6</v>
      </c>
      <c r="D119" s="153"/>
      <c r="E119" s="147"/>
      <c r="F119" s="85" t="s">
        <v>35</v>
      </c>
      <c r="G119" s="83"/>
      <c r="H119" s="91"/>
      <c r="I119" s="92"/>
      <c r="J119" s="92"/>
      <c r="K119" s="81"/>
      <c r="L119" s="56" t="str">
        <f>VLOOKUP(C119,SUMMARY!$C$61:$D$127,2)</f>
        <v>NO</v>
      </c>
    </row>
    <row r="120" spans="2:12" ht="27.65" hidden="1" customHeight="1" outlineLevel="2" x14ac:dyDescent="0.3">
      <c r="B120" s="76"/>
      <c r="C120" s="22">
        <f>C112</f>
        <v>1.6</v>
      </c>
      <c r="D120" s="153"/>
      <c r="E120" s="147"/>
      <c r="F120" s="85" t="s">
        <v>36</v>
      </c>
      <c r="G120" s="83"/>
      <c r="H120" s="91"/>
      <c r="I120" s="92"/>
      <c r="J120" s="92"/>
      <c r="K120" s="81"/>
      <c r="L120" s="56" t="str">
        <f>VLOOKUP(C120,SUMMARY!$C$61:$D$127,2)</f>
        <v>NO</v>
      </c>
    </row>
    <row r="121" spans="2:12" ht="27.65" hidden="1" customHeight="1" outlineLevel="2" x14ac:dyDescent="0.3">
      <c r="B121" s="76"/>
      <c r="C121" s="22">
        <f>C112</f>
        <v>1.6</v>
      </c>
      <c r="D121" s="153"/>
      <c r="E121" s="147"/>
      <c r="F121" s="85" t="s">
        <v>37</v>
      </c>
      <c r="G121" s="83"/>
      <c r="H121" s="91"/>
      <c r="I121" s="92"/>
      <c r="J121" s="92"/>
      <c r="K121" s="81"/>
      <c r="L121" s="56" t="str">
        <f>VLOOKUP(C121,SUMMARY!$C$61:$D$127,2)</f>
        <v>NO</v>
      </c>
    </row>
    <row r="122" spans="2:12" ht="27.65" hidden="1" customHeight="1" outlineLevel="2" x14ac:dyDescent="0.3">
      <c r="B122" s="76"/>
      <c r="C122" s="22">
        <f>C112</f>
        <v>1.6</v>
      </c>
      <c r="D122" s="153"/>
      <c r="E122" s="147"/>
      <c r="F122" s="85" t="s">
        <v>38</v>
      </c>
      <c r="G122" s="83"/>
      <c r="H122" s="91"/>
      <c r="I122" s="92"/>
      <c r="J122" s="92"/>
      <c r="K122" s="81"/>
      <c r="L122" s="56" t="str">
        <f>VLOOKUP(C122,SUMMARY!$C$61:$D$127,2)</f>
        <v>NO</v>
      </c>
    </row>
    <row r="123" spans="2:12" ht="27.65" hidden="1" customHeight="1" outlineLevel="2" x14ac:dyDescent="0.3">
      <c r="B123" s="76"/>
      <c r="C123" s="22">
        <f>C112</f>
        <v>1.6</v>
      </c>
      <c r="D123" s="153"/>
      <c r="E123" s="147"/>
      <c r="F123" s="85" t="s">
        <v>39</v>
      </c>
      <c r="G123" s="83"/>
      <c r="H123" s="91"/>
      <c r="I123" s="92"/>
      <c r="J123" s="92"/>
      <c r="K123" s="81"/>
      <c r="L123" s="56" t="str">
        <f>VLOOKUP(C123,SUMMARY!$C$61:$D$127,2)</f>
        <v>NO</v>
      </c>
    </row>
    <row r="124" spans="2:12" ht="27.65" hidden="1" customHeight="1" outlineLevel="2" x14ac:dyDescent="0.3">
      <c r="B124" s="76"/>
      <c r="C124" s="22">
        <f>C112</f>
        <v>1.6</v>
      </c>
      <c r="D124" s="153"/>
      <c r="E124" s="147"/>
      <c r="F124" s="85" t="s">
        <v>40</v>
      </c>
      <c r="G124" s="83"/>
      <c r="H124" s="91"/>
      <c r="I124" s="92"/>
      <c r="J124" s="92"/>
      <c r="K124" s="81"/>
      <c r="L124" s="56" t="str">
        <f>VLOOKUP(C124,SUMMARY!$C$61:$D$127,2)</f>
        <v>NO</v>
      </c>
    </row>
    <row r="125" spans="2:12" ht="27.65" hidden="1" customHeight="1" outlineLevel="2" x14ac:dyDescent="0.3">
      <c r="B125" s="76"/>
      <c r="C125" s="22">
        <f>C112</f>
        <v>1.6</v>
      </c>
      <c r="D125" s="153"/>
      <c r="E125" s="147"/>
      <c r="F125" s="85" t="s">
        <v>41</v>
      </c>
      <c r="G125" s="83"/>
      <c r="H125" s="91"/>
      <c r="I125" s="92"/>
      <c r="J125" s="92"/>
      <c r="K125" s="81"/>
      <c r="L125" s="56" t="str">
        <f>VLOOKUP(C125,SUMMARY!$C$61:$D$127,2)</f>
        <v>NO</v>
      </c>
    </row>
    <row r="126" spans="2:12" ht="27.65" hidden="1" customHeight="1" outlineLevel="2" x14ac:dyDescent="0.3">
      <c r="B126" s="76"/>
      <c r="C126" s="22">
        <f>C112</f>
        <v>1.6</v>
      </c>
      <c r="D126" s="153"/>
      <c r="E126" s="147"/>
      <c r="F126" s="85" t="s">
        <v>42</v>
      </c>
      <c r="G126" s="83"/>
      <c r="H126" s="91"/>
      <c r="I126" s="92"/>
      <c r="J126" s="92"/>
      <c r="K126" s="81"/>
      <c r="L126" s="56" t="str">
        <f>VLOOKUP(C126,SUMMARY!$C$61:$D$127,2)</f>
        <v>NO</v>
      </c>
    </row>
    <row r="127" spans="2:12" ht="27.65" hidden="1" customHeight="1" outlineLevel="2" x14ac:dyDescent="0.3">
      <c r="B127" s="76"/>
      <c r="C127" s="22">
        <f>C112</f>
        <v>1.6</v>
      </c>
      <c r="D127" s="153"/>
      <c r="E127" s="147"/>
      <c r="F127" s="85" t="s">
        <v>43</v>
      </c>
      <c r="G127" s="83"/>
      <c r="H127" s="91"/>
      <c r="I127" s="92"/>
      <c r="J127" s="92"/>
      <c r="K127" s="81"/>
      <c r="L127" s="56" t="str">
        <f>VLOOKUP(C127,SUMMARY!$C$61:$D$127,2)</f>
        <v>NO</v>
      </c>
    </row>
    <row r="128" spans="2:12" ht="27.65" hidden="1" customHeight="1" outlineLevel="2" x14ac:dyDescent="0.3">
      <c r="B128" s="76"/>
      <c r="C128" s="22">
        <f>C112</f>
        <v>1.6</v>
      </c>
      <c r="D128" s="153"/>
      <c r="E128" s="147"/>
      <c r="F128" s="85" t="s">
        <v>44</v>
      </c>
      <c r="G128" s="83"/>
      <c r="H128" s="91"/>
      <c r="I128" s="92"/>
      <c r="J128" s="92"/>
      <c r="K128" s="81"/>
      <c r="L128" s="56" t="str">
        <f>VLOOKUP(C128,SUMMARY!$C$61:$D$127,2)</f>
        <v>NO</v>
      </c>
    </row>
    <row r="129" spans="2:12" ht="27.65" hidden="1" customHeight="1" outlineLevel="2" x14ac:dyDescent="0.3">
      <c r="B129" s="76"/>
      <c r="C129" s="22">
        <f>C112</f>
        <v>1.6</v>
      </c>
      <c r="D129" s="153"/>
      <c r="E129" s="147"/>
      <c r="F129" s="85" t="s">
        <v>45</v>
      </c>
      <c r="G129" s="83"/>
      <c r="H129" s="91"/>
      <c r="I129" s="92"/>
      <c r="J129" s="92"/>
      <c r="K129" s="81"/>
      <c r="L129" s="56" t="str">
        <f>VLOOKUP(C129,SUMMARY!$C$61:$D$127,2)</f>
        <v>NO</v>
      </c>
    </row>
    <row r="130" spans="2:12" ht="27.65" hidden="1" customHeight="1" outlineLevel="2" x14ac:dyDescent="0.3">
      <c r="B130" s="76"/>
      <c r="C130" s="22">
        <f t="shared" ref="C130" si="5">C126</f>
        <v>1.6</v>
      </c>
      <c r="D130" s="153"/>
      <c r="E130" s="147"/>
      <c r="F130" s="85" t="s">
        <v>46</v>
      </c>
      <c r="G130" s="83"/>
      <c r="H130" s="91"/>
      <c r="I130" s="92"/>
      <c r="J130" s="92"/>
      <c r="K130" s="81"/>
      <c r="L130" s="56" t="str">
        <f>VLOOKUP(C130,SUMMARY!$C$61:$D$127,2)</f>
        <v>NO</v>
      </c>
    </row>
    <row r="131" spans="2:12" ht="146.5" customHeight="1" outlineLevel="1" thickBot="1" x14ac:dyDescent="0.35">
      <c r="B131" s="76"/>
      <c r="C131" s="22"/>
      <c r="D131" s="146"/>
      <c r="E131" s="148"/>
      <c r="F131" s="14"/>
      <c r="G131" s="14"/>
      <c r="H131" s="15"/>
      <c r="I131" s="15"/>
      <c r="J131" s="15"/>
      <c r="K131" s="15"/>
      <c r="L131" s="56"/>
    </row>
    <row r="132" spans="2:12" ht="25.9" customHeight="1" outlineLevel="1" x14ac:dyDescent="0.3">
      <c r="B132" s="135" t="s">
        <v>21</v>
      </c>
      <c r="C132" s="75" t="s">
        <v>59</v>
      </c>
      <c r="D132" s="141" t="s">
        <v>60</v>
      </c>
      <c r="E132" s="156" t="s">
        <v>61</v>
      </c>
      <c r="F132" s="85" t="s">
        <v>25</v>
      </c>
      <c r="G132" s="83"/>
      <c r="H132" s="91"/>
      <c r="I132" s="91"/>
      <c r="J132" s="91"/>
      <c r="K132" s="82"/>
      <c r="L132" s="56" t="str">
        <f>VLOOKUP(C132,SUMMARY!$C$61:$D$127,2)</f>
        <v>YES</v>
      </c>
    </row>
    <row r="133" spans="2:12" ht="25.9" customHeight="1" outlineLevel="1" x14ac:dyDescent="0.3">
      <c r="B133" s="135"/>
      <c r="C133" s="72" t="str">
        <f>C132</f>
        <v>1.7*</v>
      </c>
      <c r="D133" s="152"/>
      <c r="E133" s="143"/>
      <c r="F133" s="85" t="s">
        <v>28</v>
      </c>
      <c r="G133" s="83"/>
      <c r="H133" s="91"/>
      <c r="I133" s="91"/>
      <c r="J133" s="91"/>
      <c r="K133" s="82"/>
      <c r="L133" s="56" t="str">
        <f>VLOOKUP(C133,SUMMARY!$C$61:$D$127,2)</f>
        <v>YES</v>
      </c>
    </row>
    <row r="134" spans="2:12" ht="27.65" customHeight="1" outlineLevel="1" x14ac:dyDescent="0.3">
      <c r="B134" s="135"/>
      <c r="C134" s="72" t="str">
        <f>C132</f>
        <v>1.7*</v>
      </c>
      <c r="D134" s="152"/>
      <c r="E134" s="143"/>
      <c r="F134" s="85" t="s">
        <v>29</v>
      </c>
      <c r="G134" s="83"/>
      <c r="H134" s="91"/>
      <c r="I134" s="91"/>
      <c r="J134" s="91"/>
      <c r="K134" s="82"/>
      <c r="L134" s="56" t="str">
        <f>VLOOKUP(C134,SUMMARY!$C$61:$D$127,2)</f>
        <v>YES</v>
      </c>
    </row>
    <row r="135" spans="2:12" ht="27.65" customHeight="1" outlineLevel="1" x14ac:dyDescent="0.3">
      <c r="B135" s="135"/>
      <c r="C135" s="72" t="str">
        <f>C132</f>
        <v>1.7*</v>
      </c>
      <c r="D135" s="152"/>
      <c r="E135" s="143"/>
      <c r="F135" s="85" t="s">
        <v>30</v>
      </c>
      <c r="G135" s="83"/>
      <c r="H135" s="91"/>
      <c r="I135" s="92"/>
      <c r="J135" s="92"/>
      <c r="K135" s="81"/>
      <c r="L135" s="56" t="str">
        <f>VLOOKUP(C135,SUMMARY!$C$61:$D$127,2)</f>
        <v>YES</v>
      </c>
    </row>
    <row r="136" spans="2:12" ht="27.65" customHeight="1" outlineLevel="1" collapsed="1" x14ac:dyDescent="0.3">
      <c r="B136" s="135"/>
      <c r="C136" s="72" t="str">
        <f>C132</f>
        <v>1.7*</v>
      </c>
      <c r="D136" s="152"/>
      <c r="E136" s="143"/>
      <c r="F136" s="85" t="s">
        <v>31</v>
      </c>
      <c r="G136" s="83"/>
      <c r="H136" s="91"/>
      <c r="I136" s="92"/>
      <c r="J136" s="92"/>
      <c r="K136" s="81"/>
      <c r="L136" s="56" t="str">
        <f>VLOOKUP(C136,SUMMARY!$C$61:$D$127,2)</f>
        <v>YES</v>
      </c>
    </row>
    <row r="137" spans="2:12" ht="27.65" hidden="1" customHeight="1" outlineLevel="2" x14ac:dyDescent="0.3">
      <c r="B137" s="135"/>
      <c r="C137" s="72" t="str">
        <f>C132</f>
        <v>1.7*</v>
      </c>
      <c r="D137" s="152"/>
      <c r="E137" s="143"/>
      <c r="F137" s="85" t="s">
        <v>32</v>
      </c>
      <c r="G137" s="83"/>
      <c r="H137" s="91"/>
      <c r="I137" s="92"/>
      <c r="J137" s="92"/>
      <c r="K137" s="81"/>
      <c r="L137" s="56" t="str">
        <f>VLOOKUP(C137,SUMMARY!$C$61:$D$127,2)</f>
        <v>YES</v>
      </c>
    </row>
    <row r="138" spans="2:12" ht="27.65" hidden="1" customHeight="1" outlineLevel="2" x14ac:dyDescent="0.3">
      <c r="B138" s="135"/>
      <c r="C138" s="72" t="str">
        <f>C132</f>
        <v>1.7*</v>
      </c>
      <c r="D138" s="152"/>
      <c r="E138" s="143"/>
      <c r="F138" s="85" t="s">
        <v>33</v>
      </c>
      <c r="G138" s="83"/>
      <c r="H138" s="91"/>
      <c r="I138" s="92"/>
      <c r="J138" s="92"/>
      <c r="K138" s="81"/>
      <c r="L138" s="56" t="str">
        <f>VLOOKUP(C138,SUMMARY!$C$61:$D$127,2)</f>
        <v>YES</v>
      </c>
    </row>
    <row r="139" spans="2:12" ht="27.65" hidden="1" customHeight="1" outlineLevel="2" x14ac:dyDescent="0.3">
      <c r="B139" s="135"/>
      <c r="C139" s="72" t="str">
        <f>C132</f>
        <v>1.7*</v>
      </c>
      <c r="D139" s="152"/>
      <c r="E139" s="143"/>
      <c r="F139" s="85" t="s">
        <v>34</v>
      </c>
      <c r="G139" s="83"/>
      <c r="H139" s="91"/>
      <c r="I139" s="92"/>
      <c r="J139" s="92"/>
      <c r="K139" s="81"/>
      <c r="L139" s="56" t="str">
        <f>VLOOKUP(C139,SUMMARY!$C$61:$D$127,2)</f>
        <v>YES</v>
      </c>
    </row>
    <row r="140" spans="2:12" ht="27.65" hidden="1" customHeight="1" outlineLevel="2" x14ac:dyDescent="0.3">
      <c r="B140" s="135"/>
      <c r="C140" s="72" t="str">
        <f>C132</f>
        <v>1.7*</v>
      </c>
      <c r="D140" s="152"/>
      <c r="E140" s="143"/>
      <c r="F140" s="85" t="s">
        <v>35</v>
      </c>
      <c r="G140" s="83"/>
      <c r="H140" s="91"/>
      <c r="I140" s="92"/>
      <c r="J140" s="92"/>
      <c r="K140" s="81"/>
      <c r="L140" s="56" t="str">
        <f>VLOOKUP(C140,SUMMARY!$C$61:$D$127,2)</f>
        <v>YES</v>
      </c>
    </row>
    <row r="141" spans="2:12" ht="27.65" hidden="1" customHeight="1" outlineLevel="2" x14ac:dyDescent="0.3">
      <c r="B141" s="135"/>
      <c r="C141" s="72" t="str">
        <f>C132</f>
        <v>1.7*</v>
      </c>
      <c r="D141" s="152"/>
      <c r="E141" s="143"/>
      <c r="F141" s="85" t="s">
        <v>36</v>
      </c>
      <c r="G141" s="83"/>
      <c r="H141" s="91"/>
      <c r="I141" s="92"/>
      <c r="J141" s="92"/>
      <c r="K141" s="81"/>
      <c r="L141" s="56" t="str">
        <f>VLOOKUP(C141,SUMMARY!$C$61:$D$127,2)</f>
        <v>YES</v>
      </c>
    </row>
    <row r="142" spans="2:12" ht="27.65" hidden="1" customHeight="1" outlineLevel="2" x14ac:dyDescent="0.3">
      <c r="B142" s="135"/>
      <c r="C142" s="72" t="str">
        <f>C132</f>
        <v>1.7*</v>
      </c>
      <c r="D142" s="152"/>
      <c r="E142" s="143"/>
      <c r="F142" s="85" t="s">
        <v>37</v>
      </c>
      <c r="G142" s="83"/>
      <c r="H142" s="91"/>
      <c r="I142" s="92"/>
      <c r="J142" s="92"/>
      <c r="K142" s="81"/>
      <c r="L142" s="56" t="str">
        <f>VLOOKUP(C142,SUMMARY!$C$61:$D$127,2)</f>
        <v>YES</v>
      </c>
    </row>
    <row r="143" spans="2:12" ht="27.65" hidden="1" customHeight="1" outlineLevel="2" x14ac:dyDescent="0.3">
      <c r="B143" s="135"/>
      <c r="C143" s="72" t="str">
        <f>C132</f>
        <v>1.7*</v>
      </c>
      <c r="D143" s="152"/>
      <c r="E143" s="143"/>
      <c r="F143" s="85" t="s">
        <v>38</v>
      </c>
      <c r="G143" s="83"/>
      <c r="H143" s="91"/>
      <c r="I143" s="92"/>
      <c r="J143" s="92"/>
      <c r="K143" s="81"/>
      <c r="L143" s="56" t="str">
        <f>VLOOKUP(C143,SUMMARY!$C$61:$D$127,2)</f>
        <v>YES</v>
      </c>
    </row>
    <row r="144" spans="2:12" ht="27.65" hidden="1" customHeight="1" outlineLevel="2" x14ac:dyDescent="0.3">
      <c r="B144" s="135"/>
      <c r="C144" s="72" t="str">
        <f>C132</f>
        <v>1.7*</v>
      </c>
      <c r="D144" s="152"/>
      <c r="E144" s="143"/>
      <c r="F144" s="85" t="s">
        <v>39</v>
      </c>
      <c r="G144" s="83"/>
      <c r="H144" s="91"/>
      <c r="I144" s="92"/>
      <c r="J144" s="92"/>
      <c r="K144" s="81"/>
      <c r="L144" s="56" t="str">
        <f>VLOOKUP(C144,SUMMARY!$C$61:$D$127,2)</f>
        <v>YES</v>
      </c>
    </row>
    <row r="145" spans="2:12" ht="27.65" hidden="1" customHeight="1" outlineLevel="2" x14ac:dyDescent="0.3">
      <c r="B145" s="135"/>
      <c r="C145" s="72" t="str">
        <f>C132</f>
        <v>1.7*</v>
      </c>
      <c r="D145" s="152"/>
      <c r="E145" s="143"/>
      <c r="F145" s="85" t="s">
        <v>40</v>
      </c>
      <c r="G145" s="83"/>
      <c r="H145" s="91"/>
      <c r="I145" s="92"/>
      <c r="J145" s="92"/>
      <c r="K145" s="81"/>
      <c r="L145" s="56" t="str">
        <f>VLOOKUP(C145,SUMMARY!$C$61:$D$127,2)</f>
        <v>YES</v>
      </c>
    </row>
    <row r="146" spans="2:12" ht="27.65" hidden="1" customHeight="1" outlineLevel="2" x14ac:dyDescent="0.3">
      <c r="B146" s="135"/>
      <c r="C146" s="72" t="str">
        <f>C132</f>
        <v>1.7*</v>
      </c>
      <c r="D146" s="152"/>
      <c r="E146" s="143"/>
      <c r="F146" s="85" t="s">
        <v>41</v>
      </c>
      <c r="G146" s="83"/>
      <c r="H146" s="91"/>
      <c r="I146" s="92"/>
      <c r="J146" s="92"/>
      <c r="K146" s="81"/>
      <c r="L146" s="56" t="str">
        <f>VLOOKUP(C146,SUMMARY!$C$61:$D$127,2)</f>
        <v>YES</v>
      </c>
    </row>
    <row r="147" spans="2:12" ht="27.65" hidden="1" customHeight="1" outlineLevel="2" x14ac:dyDescent="0.3">
      <c r="B147" s="135"/>
      <c r="C147" s="72" t="str">
        <f>C132</f>
        <v>1.7*</v>
      </c>
      <c r="D147" s="152"/>
      <c r="E147" s="143"/>
      <c r="F147" s="85" t="s">
        <v>42</v>
      </c>
      <c r="G147" s="83"/>
      <c r="H147" s="91"/>
      <c r="I147" s="92"/>
      <c r="J147" s="92"/>
      <c r="K147" s="81"/>
      <c r="L147" s="56" t="str">
        <f>VLOOKUP(C147,SUMMARY!$C$61:$D$127,2)</f>
        <v>YES</v>
      </c>
    </row>
    <row r="148" spans="2:12" ht="27.65" hidden="1" customHeight="1" outlineLevel="2" x14ac:dyDescent="0.3">
      <c r="B148" s="135"/>
      <c r="C148" s="72" t="str">
        <f>C132</f>
        <v>1.7*</v>
      </c>
      <c r="D148" s="152"/>
      <c r="E148" s="143"/>
      <c r="F148" s="85" t="s">
        <v>43</v>
      </c>
      <c r="G148" s="83"/>
      <c r="H148" s="91"/>
      <c r="I148" s="92"/>
      <c r="J148" s="92"/>
      <c r="K148" s="81"/>
      <c r="L148" s="56" t="str">
        <f>VLOOKUP(C148,SUMMARY!$C$61:$D$127,2)</f>
        <v>YES</v>
      </c>
    </row>
    <row r="149" spans="2:12" ht="27.65" hidden="1" customHeight="1" outlineLevel="2" x14ac:dyDescent="0.3">
      <c r="B149" s="135"/>
      <c r="C149" s="72" t="str">
        <f>C132</f>
        <v>1.7*</v>
      </c>
      <c r="D149" s="152"/>
      <c r="E149" s="143"/>
      <c r="F149" s="85" t="s">
        <v>44</v>
      </c>
      <c r="G149" s="83"/>
      <c r="H149" s="91"/>
      <c r="I149" s="92"/>
      <c r="J149" s="92"/>
      <c r="K149" s="81"/>
      <c r="L149" s="56" t="str">
        <f>VLOOKUP(C149,SUMMARY!$C$61:$D$127,2)</f>
        <v>YES</v>
      </c>
    </row>
    <row r="150" spans="2:12" ht="27.65" hidden="1" customHeight="1" outlineLevel="2" x14ac:dyDescent="0.3">
      <c r="B150" s="135"/>
      <c r="C150" s="72" t="str">
        <f>C132</f>
        <v>1.7*</v>
      </c>
      <c r="D150" s="152"/>
      <c r="E150" s="143"/>
      <c r="F150" s="85" t="s">
        <v>45</v>
      </c>
      <c r="G150" s="83"/>
      <c r="H150" s="91"/>
      <c r="I150" s="92"/>
      <c r="J150" s="92"/>
      <c r="K150" s="81"/>
      <c r="L150" s="56" t="str">
        <f>VLOOKUP(C150,SUMMARY!$C$61:$D$127,2)</f>
        <v>YES</v>
      </c>
    </row>
    <row r="151" spans="2:12" ht="27.65" hidden="1" customHeight="1" outlineLevel="2" x14ac:dyDescent="0.3">
      <c r="B151" s="135"/>
      <c r="C151" s="72" t="str">
        <f t="shared" ref="C151" si="6">C147</f>
        <v>1.7*</v>
      </c>
      <c r="D151" s="152"/>
      <c r="E151" s="143"/>
      <c r="F151" s="85" t="s">
        <v>46</v>
      </c>
      <c r="G151" s="83"/>
      <c r="H151" s="91"/>
      <c r="I151" s="92"/>
      <c r="J151" s="92"/>
      <c r="K151" s="81"/>
      <c r="L151" s="56" t="str">
        <f>VLOOKUP(C151,SUMMARY!$C$61:$D$127,2)</f>
        <v>YES</v>
      </c>
    </row>
    <row r="152" spans="2:12" ht="121.9" customHeight="1" outlineLevel="1" thickBot="1" x14ac:dyDescent="0.35">
      <c r="B152" s="135"/>
      <c r="C152" s="73"/>
      <c r="D152" s="142"/>
      <c r="E152" s="144"/>
      <c r="F152" s="77"/>
      <c r="G152" s="78"/>
      <c r="H152" s="79"/>
      <c r="I152" s="79"/>
      <c r="J152" s="79"/>
      <c r="K152" s="79"/>
      <c r="L152" s="56"/>
    </row>
    <row r="153" spans="2:12" ht="25.9" customHeight="1" outlineLevel="1" x14ac:dyDescent="0.3">
      <c r="B153" s="76"/>
      <c r="C153" s="21">
        <v>1.8</v>
      </c>
      <c r="D153" s="145" t="s">
        <v>62</v>
      </c>
      <c r="E153" s="154" t="s">
        <v>63</v>
      </c>
      <c r="F153" s="85" t="s">
        <v>25</v>
      </c>
      <c r="G153" s="83"/>
      <c r="H153" s="91"/>
      <c r="I153" s="91"/>
      <c r="J153" s="91"/>
      <c r="K153" s="82"/>
      <c r="L153" s="56" t="str">
        <f>VLOOKUP(C153,SUMMARY!$C$61:$D$127,2)</f>
        <v>NO</v>
      </c>
    </row>
    <row r="154" spans="2:12" ht="25.9" customHeight="1" outlineLevel="1" x14ac:dyDescent="0.3">
      <c r="B154" s="76"/>
      <c r="C154" s="22">
        <f>C153</f>
        <v>1.8</v>
      </c>
      <c r="D154" s="153"/>
      <c r="E154" s="147"/>
      <c r="F154" s="85" t="s">
        <v>28</v>
      </c>
      <c r="G154" s="83"/>
      <c r="H154" s="91"/>
      <c r="I154" s="91"/>
      <c r="J154" s="91"/>
      <c r="K154" s="82"/>
      <c r="L154" s="56" t="str">
        <f>VLOOKUP(C154,SUMMARY!$C$61:$D$127,2)</f>
        <v>NO</v>
      </c>
    </row>
    <row r="155" spans="2:12" ht="28.15" customHeight="1" outlineLevel="1" x14ac:dyDescent="0.3">
      <c r="B155" s="76"/>
      <c r="C155" s="22">
        <f>C153</f>
        <v>1.8</v>
      </c>
      <c r="D155" s="153"/>
      <c r="E155" s="147"/>
      <c r="F155" s="85" t="s">
        <v>29</v>
      </c>
      <c r="G155" s="83"/>
      <c r="H155" s="91"/>
      <c r="I155" s="91"/>
      <c r="J155" s="91"/>
      <c r="K155" s="82"/>
      <c r="L155" s="56" t="str">
        <f>VLOOKUP(C155,SUMMARY!$C$61:$D$127,2)</f>
        <v>NO</v>
      </c>
    </row>
    <row r="156" spans="2:12" ht="28.15" customHeight="1" outlineLevel="1" x14ac:dyDescent="0.3">
      <c r="B156" s="76"/>
      <c r="C156" s="22">
        <f>C153</f>
        <v>1.8</v>
      </c>
      <c r="D156" s="153"/>
      <c r="E156" s="147"/>
      <c r="F156" s="85" t="s">
        <v>30</v>
      </c>
      <c r="G156" s="83"/>
      <c r="H156" s="91"/>
      <c r="I156" s="92"/>
      <c r="J156" s="92"/>
      <c r="K156" s="81"/>
      <c r="L156" s="56" t="str">
        <f>VLOOKUP(C156,SUMMARY!$C$61:$D$127,2)</f>
        <v>NO</v>
      </c>
    </row>
    <row r="157" spans="2:12" ht="27.65" customHeight="1" outlineLevel="1" collapsed="1" x14ac:dyDescent="0.3">
      <c r="B157" s="76"/>
      <c r="C157" s="22">
        <f>C154</f>
        <v>1.8</v>
      </c>
      <c r="D157" s="153"/>
      <c r="E157" s="147"/>
      <c r="F157" s="85" t="s">
        <v>31</v>
      </c>
      <c r="G157" s="83"/>
      <c r="H157" s="91"/>
      <c r="I157" s="92"/>
      <c r="J157" s="92"/>
      <c r="K157" s="81"/>
      <c r="L157" s="56" t="str">
        <f>VLOOKUP(C157,SUMMARY!$C$61:$D$127,2)</f>
        <v>NO</v>
      </c>
    </row>
    <row r="158" spans="2:12" ht="27.65" hidden="1" customHeight="1" outlineLevel="2" x14ac:dyDescent="0.3">
      <c r="B158" s="76"/>
      <c r="C158" s="22">
        <f>C154</f>
        <v>1.8</v>
      </c>
      <c r="D158" s="153"/>
      <c r="E158" s="147"/>
      <c r="F158" s="85" t="s">
        <v>32</v>
      </c>
      <c r="G158" s="83"/>
      <c r="H158" s="91"/>
      <c r="I158" s="92"/>
      <c r="J158" s="92"/>
      <c r="K158" s="81"/>
      <c r="L158" s="56" t="str">
        <f>VLOOKUP(C158,SUMMARY!$C$61:$D$127,2)</f>
        <v>NO</v>
      </c>
    </row>
    <row r="159" spans="2:12" ht="27.65" hidden="1" customHeight="1" outlineLevel="2" x14ac:dyDescent="0.3">
      <c r="B159" s="76"/>
      <c r="C159" s="22">
        <f>C154</f>
        <v>1.8</v>
      </c>
      <c r="D159" s="153"/>
      <c r="E159" s="147"/>
      <c r="F159" s="85" t="s">
        <v>33</v>
      </c>
      <c r="G159" s="83"/>
      <c r="H159" s="91"/>
      <c r="I159" s="92"/>
      <c r="J159" s="92"/>
      <c r="K159" s="81"/>
      <c r="L159" s="56" t="str">
        <f>VLOOKUP(C159,SUMMARY!$C$61:$D$127,2)</f>
        <v>NO</v>
      </c>
    </row>
    <row r="160" spans="2:12" ht="27.65" hidden="1" customHeight="1" outlineLevel="2" x14ac:dyDescent="0.3">
      <c r="B160" s="76"/>
      <c r="C160" s="22">
        <f>C154</f>
        <v>1.8</v>
      </c>
      <c r="D160" s="153"/>
      <c r="E160" s="147"/>
      <c r="F160" s="85" t="s">
        <v>34</v>
      </c>
      <c r="G160" s="83"/>
      <c r="H160" s="91"/>
      <c r="I160" s="92"/>
      <c r="J160" s="92"/>
      <c r="K160" s="81"/>
      <c r="L160" s="56" t="str">
        <f>VLOOKUP(C160,SUMMARY!$C$61:$D$127,2)</f>
        <v>NO</v>
      </c>
    </row>
    <row r="161" spans="2:12" ht="27.65" hidden="1" customHeight="1" outlineLevel="2" x14ac:dyDescent="0.3">
      <c r="B161" s="76"/>
      <c r="C161" s="22">
        <f>C154</f>
        <v>1.8</v>
      </c>
      <c r="D161" s="153"/>
      <c r="E161" s="147"/>
      <c r="F161" s="85" t="s">
        <v>35</v>
      </c>
      <c r="G161" s="83"/>
      <c r="H161" s="91"/>
      <c r="I161" s="92"/>
      <c r="J161" s="92"/>
      <c r="K161" s="81"/>
      <c r="L161" s="56" t="str">
        <f>VLOOKUP(C161,SUMMARY!$C$61:$D$127,2)</f>
        <v>NO</v>
      </c>
    </row>
    <row r="162" spans="2:12" ht="27.65" hidden="1" customHeight="1" outlineLevel="2" x14ac:dyDescent="0.3">
      <c r="B162" s="76"/>
      <c r="C162" s="22">
        <f>C154</f>
        <v>1.8</v>
      </c>
      <c r="D162" s="153"/>
      <c r="E162" s="147"/>
      <c r="F162" s="85" t="s">
        <v>36</v>
      </c>
      <c r="G162" s="83"/>
      <c r="H162" s="91"/>
      <c r="I162" s="92"/>
      <c r="J162" s="92"/>
      <c r="K162" s="81"/>
      <c r="L162" s="56" t="str">
        <f>VLOOKUP(C162,SUMMARY!$C$61:$D$127,2)</f>
        <v>NO</v>
      </c>
    </row>
    <row r="163" spans="2:12" ht="27.65" hidden="1" customHeight="1" outlineLevel="2" x14ac:dyDescent="0.3">
      <c r="B163" s="76"/>
      <c r="C163" s="22">
        <f>C154</f>
        <v>1.8</v>
      </c>
      <c r="D163" s="153"/>
      <c r="E163" s="147"/>
      <c r="F163" s="85" t="s">
        <v>37</v>
      </c>
      <c r="G163" s="83"/>
      <c r="H163" s="91"/>
      <c r="I163" s="92"/>
      <c r="J163" s="92"/>
      <c r="K163" s="81"/>
      <c r="L163" s="56" t="str">
        <f>VLOOKUP(C163,SUMMARY!$C$61:$D$127,2)</f>
        <v>NO</v>
      </c>
    </row>
    <row r="164" spans="2:12" ht="27.65" hidden="1" customHeight="1" outlineLevel="2" x14ac:dyDescent="0.3">
      <c r="B164" s="76"/>
      <c r="C164" s="22">
        <f>C154</f>
        <v>1.8</v>
      </c>
      <c r="D164" s="153"/>
      <c r="E164" s="147"/>
      <c r="F164" s="85" t="s">
        <v>38</v>
      </c>
      <c r="G164" s="83"/>
      <c r="H164" s="91"/>
      <c r="I164" s="92"/>
      <c r="J164" s="92"/>
      <c r="K164" s="81"/>
      <c r="L164" s="56" t="str">
        <f>VLOOKUP(C164,SUMMARY!$C$61:$D$127,2)</f>
        <v>NO</v>
      </c>
    </row>
    <row r="165" spans="2:12" ht="27.65" hidden="1" customHeight="1" outlineLevel="2" x14ac:dyDescent="0.3">
      <c r="B165" s="76"/>
      <c r="C165" s="22">
        <f>C154</f>
        <v>1.8</v>
      </c>
      <c r="D165" s="153"/>
      <c r="E165" s="147"/>
      <c r="F165" s="85" t="s">
        <v>39</v>
      </c>
      <c r="G165" s="83"/>
      <c r="H165" s="91"/>
      <c r="I165" s="92"/>
      <c r="J165" s="92"/>
      <c r="K165" s="81"/>
      <c r="L165" s="56" t="str">
        <f>VLOOKUP(C165,SUMMARY!$C$61:$D$127,2)</f>
        <v>NO</v>
      </c>
    </row>
    <row r="166" spans="2:12" ht="27.65" hidden="1" customHeight="1" outlineLevel="2" x14ac:dyDescent="0.3">
      <c r="B166" s="76"/>
      <c r="C166" s="22">
        <f>C154</f>
        <v>1.8</v>
      </c>
      <c r="D166" s="153"/>
      <c r="E166" s="147"/>
      <c r="F166" s="85" t="s">
        <v>40</v>
      </c>
      <c r="G166" s="83"/>
      <c r="H166" s="91"/>
      <c r="I166" s="92"/>
      <c r="J166" s="92"/>
      <c r="K166" s="81"/>
      <c r="L166" s="56" t="str">
        <f>VLOOKUP(C166,SUMMARY!$C$61:$D$127,2)</f>
        <v>NO</v>
      </c>
    </row>
    <row r="167" spans="2:12" ht="27.65" hidden="1" customHeight="1" outlineLevel="2" x14ac:dyDescent="0.3">
      <c r="B167" s="76"/>
      <c r="C167" s="22">
        <f>C154</f>
        <v>1.8</v>
      </c>
      <c r="D167" s="153"/>
      <c r="E167" s="147"/>
      <c r="F167" s="85" t="s">
        <v>41</v>
      </c>
      <c r="G167" s="83"/>
      <c r="H167" s="91"/>
      <c r="I167" s="92"/>
      <c r="J167" s="92"/>
      <c r="K167" s="81"/>
      <c r="L167" s="56" t="str">
        <f>VLOOKUP(C167,SUMMARY!$C$61:$D$127,2)</f>
        <v>NO</v>
      </c>
    </row>
    <row r="168" spans="2:12" ht="27.65" hidden="1" customHeight="1" outlineLevel="2" x14ac:dyDescent="0.3">
      <c r="B168" s="76"/>
      <c r="C168" s="22">
        <f>C154</f>
        <v>1.8</v>
      </c>
      <c r="D168" s="153"/>
      <c r="E168" s="147"/>
      <c r="F168" s="85" t="s">
        <v>42</v>
      </c>
      <c r="G168" s="83"/>
      <c r="H168" s="91"/>
      <c r="I168" s="92"/>
      <c r="J168" s="92"/>
      <c r="K168" s="81"/>
      <c r="L168" s="56" t="str">
        <f>VLOOKUP(C168,SUMMARY!$C$61:$D$127,2)</f>
        <v>NO</v>
      </c>
    </row>
    <row r="169" spans="2:12" ht="27.65" hidden="1" customHeight="1" outlineLevel="2" x14ac:dyDescent="0.3">
      <c r="B169" s="76"/>
      <c r="C169" s="22">
        <f>C154</f>
        <v>1.8</v>
      </c>
      <c r="D169" s="153"/>
      <c r="E169" s="147"/>
      <c r="F169" s="85" t="s">
        <v>43</v>
      </c>
      <c r="G169" s="83"/>
      <c r="H169" s="91"/>
      <c r="I169" s="92"/>
      <c r="J169" s="92"/>
      <c r="K169" s="81"/>
      <c r="L169" s="56" t="str">
        <f>VLOOKUP(C169,SUMMARY!$C$61:$D$127,2)</f>
        <v>NO</v>
      </c>
    </row>
    <row r="170" spans="2:12" ht="27.65" hidden="1" customHeight="1" outlineLevel="2" x14ac:dyDescent="0.3">
      <c r="B170" s="76"/>
      <c r="C170" s="22">
        <f>C154</f>
        <v>1.8</v>
      </c>
      <c r="D170" s="153"/>
      <c r="E170" s="147"/>
      <c r="F170" s="85" t="s">
        <v>44</v>
      </c>
      <c r="G170" s="83"/>
      <c r="H170" s="91"/>
      <c r="I170" s="92"/>
      <c r="J170" s="92"/>
      <c r="K170" s="81"/>
      <c r="L170" s="56" t="str">
        <f>VLOOKUP(C170,SUMMARY!$C$61:$D$127,2)</f>
        <v>NO</v>
      </c>
    </row>
    <row r="171" spans="2:12" ht="27.65" hidden="1" customHeight="1" outlineLevel="2" x14ac:dyDescent="0.3">
      <c r="B171" s="76"/>
      <c r="C171" s="22">
        <f>C154</f>
        <v>1.8</v>
      </c>
      <c r="D171" s="153"/>
      <c r="E171" s="147"/>
      <c r="F171" s="85" t="s">
        <v>45</v>
      </c>
      <c r="G171" s="83"/>
      <c r="H171" s="91"/>
      <c r="I171" s="92"/>
      <c r="J171" s="92"/>
      <c r="K171" s="81"/>
      <c r="L171" s="56" t="str">
        <f>VLOOKUP(C171,SUMMARY!$C$61:$D$127,2)</f>
        <v>NO</v>
      </c>
    </row>
    <row r="172" spans="2:12" ht="27.65" hidden="1" customHeight="1" outlineLevel="2" x14ac:dyDescent="0.3">
      <c r="B172" s="76"/>
      <c r="C172" s="22">
        <f t="shared" ref="C172" si="7">C168</f>
        <v>1.8</v>
      </c>
      <c r="D172" s="153"/>
      <c r="E172" s="147"/>
      <c r="F172" s="85" t="s">
        <v>46</v>
      </c>
      <c r="G172" s="83"/>
      <c r="H172" s="91"/>
      <c r="I172" s="92"/>
      <c r="J172" s="92"/>
      <c r="K172" s="81"/>
      <c r="L172" s="56" t="str">
        <f>VLOOKUP(C172,SUMMARY!$C$61:$D$127,2)</f>
        <v>NO</v>
      </c>
    </row>
    <row r="173" spans="2:12" ht="74.5" customHeight="1" outlineLevel="1" thickBot="1" x14ac:dyDescent="0.35">
      <c r="B173" s="76"/>
      <c r="C173" s="22"/>
      <c r="D173" s="146"/>
      <c r="E173" s="148"/>
      <c r="F173" s="14"/>
      <c r="G173" s="14"/>
      <c r="H173" s="15"/>
      <c r="I173" s="15"/>
      <c r="J173" s="15"/>
      <c r="K173" s="15"/>
      <c r="L173" s="56"/>
    </row>
    <row r="174" spans="2:12" ht="143.5" customHeight="1" outlineLevel="1" x14ac:dyDescent="0.3">
      <c r="B174" s="135" t="s">
        <v>21</v>
      </c>
      <c r="C174" s="74" t="s">
        <v>64</v>
      </c>
      <c r="D174" s="137" t="s">
        <v>65</v>
      </c>
      <c r="E174" s="157" t="s">
        <v>66</v>
      </c>
      <c r="F174" s="85" t="s">
        <v>67</v>
      </c>
      <c r="G174" s="83"/>
      <c r="H174" s="91"/>
      <c r="I174" s="91"/>
      <c r="J174" s="91"/>
      <c r="K174" s="82"/>
      <c r="L174" s="56" t="str">
        <f>VLOOKUP(C174,SUMMARY!$C$61:$D$127,2)</f>
        <v>YES</v>
      </c>
    </row>
    <row r="175" spans="2:12" ht="73.150000000000006" customHeight="1" outlineLevel="1" thickBot="1" x14ac:dyDescent="0.35">
      <c r="B175" s="135"/>
      <c r="C175" s="73"/>
      <c r="D175" s="138"/>
      <c r="E175" s="140"/>
      <c r="F175" s="77"/>
      <c r="G175" s="78"/>
      <c r="H175" s="79"/>
      <c r="I175" s="79"/>
      <c r="J175" s="79"/>
      <c r="K175" s="79"/>
      <c r="L175" s="56"/>
    </row>
    <row r="176" spans="2:12" ht="27.65" customHeight="1" thickBot="1" x14ac:dyDescent="0.35">
      <c r="B176" s="76"/>
      <c r="C176" s="16">
        <v>2</v>
      </c>
      <c r="D176" s="17" t="s">
        <v>68</v>
      </c>
      <c r="E176" s="18"/>
      <c r="F176" s="18"/>
      <c r="G176" s="18"/>
      <c r="H176" s="89"/>
      <c r="I176" s="89"/>
      <c r="J176" s="89"/>
      <c r="K176" s="19"/>
      <c r="L176" s="56" t="str">
        <f>VLOOKUP(C176,SUMMARY!$C$61:$D$127,2)</f>
        <v>NO</v>
      </c>
    </row>
    <row r="177" spans="2:12" ht="28.15" customHeight="1" outlineLevel="1" x14ac:dyDescent="0.3">
      <c r="B177" s="76"/>
      <c r="C177" s="20">
        <v>2.1</v>
      </c>
      <c r="D177" s="145" t="s">
        <v>69</v>
      </c>
      <c r="E177" s="147" t="s">
        <v>70</v>
      </c>
      <c r="F177" s="85" t="s">
        <v>25</v>
      </c>
      <c r="G177" s="83"/>
      <c r="H177" s="91"/>
      <c r="I177" s="91"/>
      <c r="J177" s="91"/>
      <c r="K177" s="82"/>
      <c r="L177" s="56" t="str">
        <f>VLOOKUP(C177,SUMMARY!$C$61:$D$127,2)</f>
        <v>NO</v>
      </c>
    </row>
    <row r="178" spans="2:12" ht="28.15" customHeight="1" outlineLevel="1" x14ac:dyDescent="0.3">
      <c r="B178" s="76"/>
      <c r="C178" s="22">
        <f>C177</f>
        <v>2.1</v>
      </c>
      <c r="D178" s="153"/>
      <c r="E178" s="147"/>
      <c r="F178" s="85" t="s">
        <v>28</v>
      </c>
      <c r="G178" s="83"/>
      <c r="H178" s="91"/>
      <c r="I178" s="91"/>
      <c r="J178" s="91"/>
      <c r="K178" s="82"/>
      <c r="L178" s="56" t="str">
        <f>VLOOKUP(C178,SUMMARY!$C$61:$D$127,2)</f>
        <v>NO</v>
      </c>
    </row>
    <row r="179" spans="2:12" ht="28.15" customHeight="1" outlineLevel="1" x14ac:dyDescent="0.3">
      <c r="B179" s="76"/>
      <c r="C179" s="22">
        <f>C177</f>
        <v>2.1</v>
      </c>
      <c r="D179" s="153"/>
      <c r="E179" s="147"/>
      <c r="F179" s="85" t="s">
        <v>29</v>
      </c>
      <c r="G179" s="83"/>
      <c r="H179" s="91"/>
      <c r="I179" s="91"/>
      <c r="J179" s="91"/>
      <c r="K179" s="82"/>
      <c r="L179" s="56" t="str">
        <f>VLOOKUP(C179,SUMMARY!$C$61:$D$127,2)</f>
        <v>NO</v>
      </c>
    </row>
    <row r="180" spans="2:12" ht="28.15" customHeight="1" outlineLevel="1" x14ac:dyDescent="0.3">
      <c r="B180" s="76"/>
      <c r="C180" s="22">
        <f>C177</f>
        <v>2.1</v>
      </c>
      <c r="D180" s="153"/>
      <c r="E180" s="147"/>
      <c r="F180" s="85" t="s">
        <v>30</v>
      </c>
      <c r="G180" s="83"/>
      <c r="H180" s="91"/>
      <c r="I180" s="92"/>
      <c r="J180" s="92"/>
      <c r="K180" s="81"/>
      <c r="L180" s="56" t="str">
        <f>VLOOKUP(C180,SUMMARY!$C$61:$D$127,2)</f>
        <v>NO</v>
      </c>
    </row>
    <row r="181" spans="2:12" ht="27.65" customHeight="1" outlineLevel="1" collapsed="1" x14ac:dyDescent="0.3">
      <c r="B181" s="76"/>
      <c r="C181" s="22">
        <f>C178</f>
        <v>2.1</v>
      </c>
      <c r="D181" s="153"/>
      <c r="E181" s="147"/>
      <c r="F181" s="85" t="s">
        <v>31</v>
      </c>
      <c r="G181" s="83"/>
      <c r="H181" s="91"/>
      <c r="I181" s="92"/>
      <c r="J181" s="92"/>
      <c r="K181" s="81"/>
      <c r="L181" s="56" t="str">
        <f>VLOOKUP(C181,SUMMARY!$C$61:$D$127,2)</f>
        <v>NO</v>
      </c>
    </row>
    <row r="182" spans="2:12" ht="27.65" hidden="1" customHeight="1" outlineLevel="2" x14ac:dyDescent="0.3">
      <c r="B182" s="76"/>
      <c r="C182" s="22">
        <f>C178</f>
        <v>2.1</v>
      </c>
      <c r="D182" s="153"/>
      <c r="E182" s="147"/>
      <c r="F182" s="85" t="s">
        <v>32</v>
      </c>
      <c r="G182" s="83"/>
      <c r="H182" s="91"/>
      <c r="I182" s="92"/>
      <c r="J182" s="92"/>
      <c r="K182" s="81"/>
      <c r="L182" s="56" t="str">
        <f>VLOOKUP(C182,SUMMARY!$C$61:$D$127,2)</f>
        <v>NO</v>
      </c>
    </row>
    <row r="183" spans="2:12" ht="27.65" hidden="1" customHeight="1" outlineLevel="2" x14ac:dyDescent="0.3">
      <c r="B183" s="76"/>
      <c r="C183" s="22">
        <f>C178</f>
        <v>2.1</v>
      </c>
      <c r="D183" s="153"/>
      <c r="E183" s="147"/>
      <c r="F183" s="85" t="s">
        <v>33</v>
      </c>
      <c r="G183" s="83"/>
      <c r="H183" s="91"/>
      <c r="I183" s="92"/>
      <c r="J183" s="92"/>
      <c r="K183" s="81"/>
      <c r="L183" s="56" t="str">
        <f>VLOOKUP(C183,SUMMARY!$C$61:$D$127,2)</f>
        <v>NO</v>
      </c>
    </row>
    <row r="184" spans="2:12" ht="27.65" hidden="1" customHeight="1" outlineLevel="2" x14ac:dyDescent="0.3">
      <c r="B184" s="76"/>
      <c r="C184" s="22">
        <f>C178</f>
        <v>2.1</v>
      </c>
      <c r="D184" s="153"/>
      <c r="E184" s="147"/>
      <c r="F184" s="85" t="s">
        <v>34</v>
      </c>
      <c r="G184" s="83"/>
      <c r="H184" s="91"/>
      <c r="I184" s="92"/>
      <c r="J184" s="92"/>
      <c r="K184" s="81"/>
      <c r="L184" s="56" t="str">
        <f>VLOOKUP(C184,SUMMARY!$C$61:$D$127,2)</f>
        <v>NO</v>
      </c>
    </row>
    <row r="185" spans="2:12" ht="27.65" hidden="1" customHeight="1" outlineLevel="2" x14ac:dyDescent="0.3">
      <c r="B185" s="76"/>
      <c r="C185" s="22">
        <f>C178</f>
        <v>2.1</v>
      </c>
      <c r="D185" s="153"/>
      <c r="E185" s="147"/>
      <c r="F185" s="85" t="s">
        <v>35</v>
      </c>
      <c r="G185" s="83"/>
      <c r="H185" s="91"/>
      <c r="I185" s="92"/>
      <c r="J185" s="92"/>
      <c r="K185" s="81"/>
      <c r="L185" s="56" t="str">
        <f>VLOOKUP(C185,SUMMARY!$C$61:$D$127,2)</f>
        <v>NO</v>
      </c>
    </row>
    <row r="186" spans="2:12" ht="27.65" hidden="1" customHeight="1" outlineLevel="2" x14ac:dyDescent="0.3">
      <c r="B186" s="76"/>
      <c r="C186" s="22">
        <f>C178</f>
        <v>2.1</v>
      </c>
      <c r="D186" s="153"/>
      <c r="E186" s="147"/>
      <c r="F186" s="85" t="s">
        <v>36</v>
      </c>
      <c r="G186" s="83"/>
      <c r="H186" s="91"/>
      <c r="I186" s="92"/>
      <c r="J186" s="92"/>
      <c r="K186" s="81"/>
      <c r="L186" s="56" t="str">
        <f>VLOOKUP(C186,SUMMARY!$C$61:$D$127,2)</f>
        <v>NO</v>
      </c>
    </row>
    <row r="187" spans="2:12" ht="27.65" hidden="1" customHeight="1" outlineLevel="2" x14ac:dyDescent="0.3">
      <c r="B187" s="76"/>
      <c r="C187" s="22">
        <f>C178</f>
        <v>2.1</v>
      </c>
      <c r="D187" s="153"/>
      <c r="E187" s="147"/>
      <c r="F187" s="85" t="s">
        <v>37</v>
      </c>
      <c r="G187" s="83"/>
      <c r="H187" s="91"/>
      <c r="I187" s="92"/>
      <c r="J187" s="92"/>
      <c r="K187" s="81"/>
      <c r="L187" s="56" t="str">
        <f>VLOOKUP(C187,SUMMARY!$C$61:$D$127,2)</f>
        <v>NO</v>
      </c>
    </row>
    <row r="188" spans="2:12" ht="27.65" hidden="1" customHeight="1" outlineLevel="2" x14ac:dyDescent="0.3">
      <c r="B188" s="76"/>
      <c r="C188" s="22">
        <f>C178</f>
        <v>2.1</v>
      </c>
      <c r="D188" s="153"/>
      <c r="E188" s="147"/>
      <c r="F188" s="85" t="s">
        <v>38</v>
      </c>
      <c r="G188" s="83"/>
      <c r="H188" s="91"/>
      <c r="I188" s="92"/>
      <c r="J188" s="92"/>
      <c r="K188" s="81"/>
      <c r="L188" s="56" t="str">
        <f>VLOOKUP(C188,SUMMARY!$C$61:$D$127,2)</f>
        <v>NO</v>
      </c>
    </row>
    <row r="189" spans="2:12" ht="27.65" hidden="1" customHeight="1" outlineLevel="2" x14ac:dyDescent="0.3">
      <c r="B189" s="76"/>
      <c r="C189" s="22">
        <f>C178</f>
        <v>2.1</v>
      </c>
      <c r="D189" s="153"/>
      <c r="E189" s="147"/>
      <c r="F189" s="85" t="s">
        <v>39</v>
      </c>
      <c r="G189" s="83"/>
      <c r="H189" s="91"/>
      <c r="I189" s="92"/>
      <c r="J189" s="92"/>
      <c r="K189" s="81"/>
      <c r="L189" s="56" t="str">
        <f>VLOOKUP(C189,SUMMARY!$C$61:$D$127,2)</f>
        <v>NO</v>
      </c>
    </row>
    <row r="190" spans="2:12" ht="27.65" hidden="1" customHeight="1" outlineLevel="2" x14ac:dyDescent="0.3">
      <c r="B190" s="76"/>
      <c r="C190" s="22">
        <f>C178</f>
        <v>2.1</v>
      </c>
      <c r="D190" s="153"/>
      <c r="E190" s="147"/>
      <c r="F190" s="85" t="s">
        <v>40</v>
      </c>
      <c r="G190" s="83"/>
      <c r="H190" s="91"/>
      <c r="I190" s="92"/>
      <c r="J190" s="92"/>
      <c r="K190" s="81"/>
      <c r="L190" s="56" t="str">
        <f>VLOOKUP(C190,SUMMARY!$C$61:$D$127,2)</f>
        <v>NO</v>
      </c>
    </row>
    <row r="191" spans="2:12" ht="27.65" hidden="1" customHeight="1" outlineLevel="2" x14ac:dyDescent="0.3">
      <c r="B191" s="76"/>
      <c r="C191" s="22">
        <f>C178</f>
        <v>2.1</v>
      </c>
      <c r="D191" s="153"/>
      <c r="E191" s="147"/>
      <c r="F191" s="85" t="s">
        <v>41</v>
      </c>
      <c r="G191" s="83"/>
      <c r="H191" s="91"/>
      <c r="I191" s="92"/>
      <c r="J191" s="92"/>
      <c r="K191" s="81"/>
      <c r="L191" s="56" t="str">
        <f>VLOOKUP(C191,SUMMARY!$C$61:$D$127,2)</f>
        <v>NO</v>
      </c>
    </row>
    <row r="192" spans="2:12" ht="27.65" hidden="1" customHeight="1" outlineLevel="2" x14ac:dyDescent="0.3">
      <c r="B192" s="76"/>
      <c r="C192" s="22">
        <f>C178</f>
        <v>2.1</v>
      </c>
      <c r="D192" s="153"/>
      <c r="E192" s="147"/>
      <c r="F192" s="85" t="s">
        <v>42</v>
      </c>
      <c r="G192" s="83"/>
      <c r="H192" s="91"/>
      <c r="I192" s="92"/>
      <c r="J192" s="92"/>
      <c r="K192" s="81"/>
      <c r="L192" s="56" t="str">
        <f>VLOOKUP(C192,SUMMARY!$C$61:$D$127,2)</f>
        <v>NO</v>
      </c>
    </row>
    <row r="193" spans="2:12" ht="27.65" hidden="1" customHeight="1" outlineLevel="2" x14ac:dyDescent="0.3">
      <c r="B193" s="76"/>
      <c r="C193" s="22">
        <f>C178</f>
        <v>2.1</v>
      </c>
      <c r="D193" s="153"/>
      <c r="E193" s="147"/>
      <c r="F193" s="85" t="s">
        <v>43</v>
      </c>
      <c r="G193" s="83"/>
      <c r="H193" s="91"/>
      <c r="I193" s="92"/>
      <c r="J193" s="92"/>
      <c r="K193" s="81"/>
      <c r="L193" s="56" t="str">
        <f>VLOOKUP(C193,SUMMARY!$C$61:$D$127,2)</f>
        <v>NO</v>
      </c>
    </row>
    <row r="194" spans="2:12" ht="27.65" hidden="1" customHeight="1" outlineLevel="2" x14ac:dyDescent="0.3">
      <c r="B194" s="76"/>
      <c r="C194" s="22">
        <f>C178</f>
        <v>2.1</v>
      </c>
      <c r="D194" s="153"/>
      <c r="E194" s="147"/>
      <c r="F194" s="85" t="s">
        <v>44</v>
      </c>
      <c r="G194" s="83"/>
      <c r="H194" s="91"/>
      <c r="I194" s="92"/>
      <c r="J194" s="92"/>
      <c r="K194" s="81"/>
      <c r="L194" s="56" t="str">
        <f>VLOOKUP(C194,SUMMARY!$C$61:$D$127,2)</f>
        <v>NO</v>
      </c>
    </row>
    <row r="195" spans="2:12" ht="27.65" hidden="1" customHeight="1" outlineLevel="2" x14ac:dyDescent="0.3">
      <c r="B195" s="76"/>
      <c r="C195" s="22">
        <f>C178</f>
        <v>2.1</v>
      </c>
      <c r="D195" s="153"/>
      <c r="E195" s="147"/>
      <c r="F195" s="85" t="s">
        <v>45</v>
      </c>
      <c r="G195" s="83"/>
      <c r="H195" s="91"/>
      <c r="I195" s="92"/>
      <c r="J195" s="92"/>
      <c r="K195" s="81"/>
      <c r="L195" s="56" t="str">
        <f>VLOOKUP(C195,SUMMARY!$C$61:$D$127,2)</f>
        <v>NO</v>
      </c>
    </row>
    <row r="196" spans="2:12" ht="27.65" hidden="1" customHeight="1" outlineLevel="2" x14ac:dyDescent="0.3">
      <c r="B196" s="76"/>
      <c r="C196" s="22">
        <f t="shared" ref="C196" si="8">C192</f>
        <v>2.1</v>
      </c>
      <c r="D196" s="153"/>
      <c r="E196" s="147"/>
      <c r="F196" s="85" t="s">
        <v>46</v>
      </c>
      <c r="G196" s="83"/>
      <c r="H196" s="91"/>
      <c r="I196" s="92"/>
      <c r="J196" s="92"/>
      <c r="K196" s="81"/>
      <c r="L196" s="56" t="str">
        <f>VLOOKUP(C196,SUMMARY!$C$61:$D$127,2)</f>
        <v>NO</v>
      </c>
    </row>
    <row r="197" spans="2:12" ht="196.9" customHeight="1" outlineLevel="1" thickBot="1" x14ac:dyDescent="0.35">
      <c r="B197" s="76"/>
      <c r="C197" s="23"/>
      <c r="D197" s="146"/>
      <c r="E197" s="148"/>
      <c r="F197" s="14"/>
      <c r="G197" s="14"/>
      <c r="H197" s="15"/>
      <c r="I197" s="15"/>
      <c r="J197" s="15"/>
      <c r="K197" s="15"/>
      <c r="L197" s="56"/>
    </row>
    <row r="198" spans="2:12" ht="25.15" customHeight="1" outlineLevel="1" x14ac:dyDescent="0.3">
      <c r="B198" s="76"/>
      <c r="C198" s="20">
        <v>2.2000000000000002</v>
      </c>
      <c r="D198" s="145" t="s">
        <v>71</v>
      </c>
      <c r="E198" s="147" t="s">
        <v>72</v>
      </c>
      <c r="F198" s="85" t="s">
        <v>25</v>
      </c>
      <c r="G198" s="83"/>
      <c r="H198" s="91"/>
      <c r="I198" s="91"/>
      <c r="J198" s="91"/>
      <c r="K198" s="82"/>
      <c r="L198" s="56" t="str">
        <f>VLOOKUP(C198,SUMMARY!$C$61:$D$127,2)</f>
        <v>NO</v>
      </c>
    </row>
    <row r="199" spans="2:12" ht="25.15" customHeight="1" outlineLevel="1" x14ac:dyDescent="0.3">
      <c r="B199" s="76"/>
      <c r="C199" s="22">
        <f>C198</f>
        <v>2.2000000000000002</v>
      </c>
      <c r="D199" s="153"/>
      <c r="E199" s="147"/>
      <c r="F199" s="85" t="s">
        <v>28</v>
      </c>
      <c r="G199" s="83"/>
      <c r="H199" s="91"/>
      <c r="I199" s="91"/>
      <c r="J199" s="91"/>
      <c r="K199" s="82"/>
      <c r="L199" s="56" t="str">
        <f>VLOOKUP(C199,SUMMARY!$C$61:$D$127,2)</f>
        <v>NO</v>
      </c>
    </row>
    <row r="200" spans="2:12" ht="28.15" customHeight="1" outlineLevel="1" x14ac:dyDescent="0.3">
      <c r="B200" s="76"/>
      <c r="C200" s="22">
        <f>C198</f>
        <v>2.2000000000000002</v>
      </c>
      <c r="D200" s="153"/>
      <c r="E200" s="147"/>
      <c r="F200" s="85" t="s">
        <v>29</v>
      </c>
      <c r="G200" s="83"/>
      <c r="H200" s="91"/>
      <c r="I200" s="91"/>
      <c r="J200" s="91"/>
      <c r="K200" s="82"/>
      <c r="L200" s="56" t="str">
        <f>VLOOKUP(C200,SUMMARY!$C$61:$D$127,2)</f>
        <v>NO</v>
      </c>
    </row>
    <row r="201" spans="2:12" ht="28.15" customHeight="1" outlineLevel="1" x14ac:dyDescent="0.3">
      <c r="B201" s="76"/>
      <c r="C201" s="22">
        <f>C198</f>
        <v>2.2000000000000002</v>
      </c>
      <c r="D201" s="153"/>
      <c r="E201" s="147"/>
      <c r="F201" s="85" t="s">
        <v>30</v>
      </c>
      <c r="G201" s="83"/>
      <c r="H201" s="91"/>
      <c r="I201" s="92"/>
      <c r="J201" s="92"/>
      <c r="K201" s="81"/>
      <c r="L201" s="56" t="str">
        <f>VLOOKUP(C201,SUMMARY!$C$61:$D$127,2)</f>
        <v>NO</v>
      </c>
    </row>
    <row r="202" spans="2:12" ht="27.65" customHeight="1" outlineLevel="1" collapsed="1" x14ac:dyDescent="0.3">
      <c r="B202" s="76"/>
      <c r="C202" s="22">
        <f>C199</f>
        <v>2.2000000000000002</v>
      </c>
      <c r="D202" s="153"/>
      <c r="E202" s="147"/>
      <c r="F202" s="85" t="s">
        <v>31</v>
      </c>
      <c r="G202" s="83"/>
      <c r="H202" s="91"/>
      <c r="I202" s="92"/>
      <c r="J202" s="92"/>
      <c r="K202" s="81"/>
      <c r="L202" s="56" t="str">
        <f>VLOOKUP(C202,SUMMARY!$C$61:$D$127,2)</f>
        <v>NO</v>
      </c>
    </row>
    <row r="203" spans="2:12" ht="27.65" hidden="1" customHeight="1" outlineLevel="2" x14ac:dyDescent="0.3">
      <c r="B203" s="76"/>
      <c r="C203" s="22">
        <f>C199</f>
        <v>2.2000000000000002</v>
      </c>
      <c r="D203" s="153"/>
      <c r="E203" s="147"/>
      <c r="F203" s="85" t="s">
        <v>32</v>
      </c>
      <c r="G203" s="83"/>
      <c r="H203" s="91"/>
      <c r="I203" s="92"/>
      <c r="J203" s="92"/>
      <c r="K203" s="81"/>
      <c r="L203" s="56" t="str">
        <f>VLOOKUP(C203,SUMMARY!$C$61:$D$127,2)</f>
        <v>NO</v>
      </c>
    </row>
    <row r="204" spans="2:12" ht="27.65" hidden="1" customHeight="1" outlineLevel="2" x14ac:dyDescent="0.3">
      <c r="B204" s="76"/>
      <c r="C204" s="22">
        <f>C199</f>
        <v>2.2000000000000002</v>
      </c>
      <c r="D204" s="153"/>
      <c r="E204" s="147"/>
      <c r="F204" s="85" t="s">
        <v>33</v>
      </c>
      <c r="G204" s="83"/>
      <c r="H204" s="91"/>
      <c r="I204" s="92"/>
      <c r="J204" s="92"/>
      <c r="K204" s="81"/>
      <c r="L204" s="56" t="str">
        <f>VLOOKUP(C204,SUMMARY!$C$61:$D$127,2)</f>
        <v>NO</v>
      </c>
    </row>
    <row r="205" spans="2:12" ht="27.65" hidden="1" customHeight="1" outlineLevel="2" x14ac:dyDescent="0.3">
      <c r="B205" s="76"/>
      <c r="C205" s="22">
        <f>C199</f>
        <v>2.2000000000000002</v>
      </c>
      <c r="D205" s="153"/>
      <c r="E205" s="147"/>
      <c r="F205" s="85" t="s">
        <v>34</v>
      </c>
      <c r="G205" s="83"/>
      <c r="H205" s="91"/>
      <c r="I205" s="92"/>
      <c r="J205" s="92"/>
      <c r="K205" s="81"/>
      <c r="L205" s="56" t="str">
        <f>VLOOKUP(C205,SUMMARY!$C$61:$D$127,2)</f>
        <v>NO</v>
      </c>
    </row>
    <row r="206" spans="2:12" ht="27.65" hidden="1" customHeight="1" outlineLevel="2" x14ac:dyDescent="0.3">
      <c r="B206" s="76"/>
      <c r="C206" s="22">
        <f>C199</f>
        <v>2.2000000000000002</v>
      </c>
      <c r="D206" s="153"/>
      <c r="E206" s="147"/>
      <c r="F206" s="85" t="s">
        <v>35</v>
      </c>
      <c r="G206" s="83"/>
      <c r="H206" s="91"/>
      <c r="I206" s="92"/>
      <c r="J206" s="92"/>
      <c r="K206" s="81"/>
      <c r="L206" s="56" t="str">
        <f>VLOOKUP(C206,SUMMARY!$C$61:$D$127,2)</f>
        <v>NO</v>
      </c>
    </row>
    <row r="207" spans="2:12" ht="27.65" hidden="1" customHeight="1" outlineLevel="2" x14ac:dyDescent="0.3">
      <c r="B207" s="76"/>
      <c r="C207" s="22">
        <f>C199</f>
        <v>2.2000000000000002</v>
      </c>
      <c r="D207" s="153"/>
      <c r="E207" s="147"/>
      <c r="F207" s="85" t="s">
        <v>36</v>
      </c>
      <c r="G207" s="83"/>
      <c r="H207" s="91"/>
      <c r="I207" s="92"/>
      <c r="J207" s="92"/>
      <c r="K207" s="81"/>
      <c r="L207" s="56" t="str">
        <f>VLOOKUP(C207,SUMMARY!$C$61:$D$127,2)</f>
        <v>NO</v>
      </c>
    </row>
    <row r="208" spans="2:12" ht="27.65" hidden="1" customHeight="1" outlineLevel="2" x14ac:dyDescent="0.3">
      <c r="B208" s="76"/>
      <c r="C208" s="22">
        <f>C199</f>
        <v>2.2000000000000002</v>
      </c>
      <c r="D208" s="153"/>
      <c r="E208" s="147"/>
      <c r="F208" s="85" t="s">
        <v>37</v>
      </c>
      <c r="G208" s="83"/>
      <c r="H208" s="91"/>
      <c r="I208" s="92"/>
      <c r="J208" s="92"/>
      <c r="K208" s="81"/>
      <c r="L208" s="56" t="str">
        <f>VLOOKUP(C208,SUMMARY!$C$61:$D$127,2)</f>
        <v>NO</v>
      </c>
    </row>
    <row r="209" spans="2:12" ht="27.65" hidden="1" customHeight="1" outlineLevel="2" x14ac:dyDescent="0.3">
      <c r="B209" s="76"/>
      <c r="C209" s="22">
        <f>C199</f>
        <v>2.2000000000000002</v>
      </c>
      <c r="D209" s="153"/>
      <c r="E209" s="147"/>
      <c r="F209" s="85" t="s">
        <v>38</v>
      </c>
      <c r="G209" s="83"/>
      <c r="H209" s="91"/>
      <c r="I209" s="92"/>
      <c r="J209" s="92"/>
      <c r="K209" s="81"/>
      <c r="L209" s="56" t="str">
        <f>VLOOKUP(C209,SUMMARY!$C$61:$D$127,2)</f>
        <v>NO</v>
      </c>
    </row>
    <row r="210" spans="2:12" ht="27.65" hidden="1" customHeight="1" outlineLevel="2" x14ac:dyDescent="0.3">
      <c r="B210" s="76"/>
      <c r="C210" s="22">
        <f>C199</f>
        <v>2.2000000000000002</v>
      </c>
      <c r="D210" s="153"/>
      <c r="E210" s="147"/>
      <c r="F210" s="85" t="s">
        <v>39</v>
      </c>
      <c r="G210" s="83"/>
      <c r="H210" s="91"/>
      <c r="I210" s="92"/>
      <c r="J210" s="92"/>
      <c r="K210" s="81"/>
      <c r="L210" s="56" t="str">
        <f>VLOOKUP(C210,SUMMARY!$C$61:$D$127,2)</f>
        <v>NO</v>
      </c>
    </row>
    <row r="211" spans="2:12" ht="27.65" hidden="1" customHeight="1" outlineLevel="2" x14ac:dyDescent="0.3">
      <c r="B211" s="76"/>
      <c r="C211" s="22">
        <f>C199</f>
        <v>2.2000000000000002</v>
      </c>
      <c r="D211" s="153"/>
      <c r="E211" s="147"/>
      <c r="F211" s="85" t="s">
        <v>40</v>
      </c>
      <c r="G211" s="83"/>
      <c r="H211" s="91"/>
      <c r="I211" s="92"/>
      <c r="J211" s="92"/>
      <c r="K211" s="81"/>
      <c r="L211" s="56" t="str">
        <f>VLOOKUP(C211,SUMMARY!$C$61:$D$127,2)</f>
        <v>NO</v>
      </c>
    </row>
    <row r="212" spans="2:12" ht="27.65" hidden="1" customHeight="1" outlineLevel="2" x14ac:dyDescent="0.3">
      <c r="B212" s="76"/>
      <c r="C212" s="22">
        <f>C199</f>
        <v>2.2000000000000002</v>
      </c>
      <c r="D212" s="153"/>
      <c r="E212" s="147"/>
      <c r="F212" s="85" t="s">
        <v>41</v>
      </c>
      <c r="G212" s="83"/>
      <c r="H212" s="91"/>
      <c r="I212" s="92"/>
      <c r="J212" s="92"/>
      <c r="K212" s="81"/>
      <c r="L212" s="56" t="str">
        <f>VLOOKUP(C212,SUMMARY!$C$61:$D$127,2)</f>
        <v>NO</v>
      </c>
    </row>
    <row r="213" spans="2:12" ht="27.65" hidden="1" customHeight="1" outlineLevel="2" x14ac:dyDescent="0.3">
      <c r="B213" s="76"/>
      <c r="C213" s="22">
        <f>C199</f>
        <v>2.2000000000000002</v>
      </c>
      <c r="D213" s="153"/>
      <c r="E213" s="147"/>
      <c r="F213" s="85" t="s">
        <v>42</v>
      </c>
      <c r="G213" s="83"/>
      <c r="H213" s="91"/>
      <c r="I213" s="92"/>
      <c r="J213" s="92"/>
      <c r="K213" s="81"/>
      <c r="L213" s="56" t="str">
        <f>VLOOKUP(C213,SUMMARY!$C$61:$D$127,2)</f>
        <v>NO</v>
      </c>
    </row>
    <row r="214" spans="2:12" ht="27.65" hidden="1" customHeight="1" outlineLevel="2" x14ac:dyDescent="0.3">
      <c r="B214" s="76"/>
      <c r="C214" s="22">
        <f>C199</f>
        <v>2.2000000000000002</v>
      </c>
      <c r="D214" s="153"/>
      <c r="E214" s="147"/>
      <c r="F214" s="85" t="s">
        <v>43</v>
      </c>
      <c r="G214" s="83"/>
      <c r="H214" s="91"/>
      <c r="I214" s="92"/>
      <c r="J214" s="92"/>
      <c r="K214" s="81"/>
      <c r="L214" s="56" t="str">
        <f>VLOOKUP(C214,SUMMARY!$C$61:$D$127,2)</f>
        <v>NO</v>
      </c>
    </row>
    <row r="215" spans="2:12" ht="27.65" hidden="1" customHeight="1" outlineLevel="2" x14ac:dyDescent="0.3">
      <c r="B215" s="76"/>
      <c r="C215" s="22">
        <f>C199</f>
        <v>2.2000000000000002</v>
      </c>
      <c r="D215" s="153"/>
      <c r="E215" s="147"/>
      <c r="F215" s="85" t="s">
        <v>44</v>
      </c>
      <c r="G215" s="83"/>
      <c r="H215" s="91"/>
      <c r="I215" s="92"/>
      <c r="J215" s="92"/>
      <c r="K215" s="81"/>
      <c r="L215" s="56" t="str">
        <f>VLOOKUP(C215,SUMMARY!$C$61:$D$127,2)</f>
        <v>NO</v>
      </c>
    </row>
    <row r="216" spans="2:12" ht="27.65" hidden="1" customHeight="1" outlineLevel="2" x14ac:dyDescent="0.3">
      <c r="B216" s="76"/>
      <c r="C216" s="22">
        <f>C199</f>
        <v>2.2000000000000002</v>
      </c>
      <c r="D216" s="153"/>
      <c r="E216" s="147"/>
      <c r="F216" s="85" t="s">
        <v>45</v>
      </c>
      <c r="G216" s="83"/>
      <c r="H216" s="91"/>
      <c r="I216" s="92"/>
      <c r="J216" s="92"/>
      <c r="K216" s="81"/>
      <c r="L216" s="56" t="str">
        <f>VLOOKUP(C216,SUMMARY!$C$61:$D$127,2)</f>
        <v>NO</v>
      </c>
    </row>
    <row r="217" spans="2:12" ht="27.65" hidden="1" customHeight="1" outlineLevel="2" x14ac:dyDescent="0.3">
      <c r="B217" s="76"/>
      <c r="C217" s="22">
        <f t="shared" ref="C217" si="9">C213</f>
        <v>2.2000000000000002</v>
      </c>
      <c r="D217" s="153"/>
      <c r="E217" s="147"/>
      <c r="F217" s="85" t="s">
        <v>46</v>
      </c>
      <c r="G217" s="83"/>
      <c r="H217" s="91"/>
      <c r="I217" s="92"/>
      <c r="J217" s="92"/>
      <c r="K217" s="81"/>
      <c r="L217" s="56" t="str">
        <f>VLOOKUP(C217,SUMMARY!$C$61:$D$127,2)</f>
        <v>NO</v>
      </c>
    </row>
    <row r="218" spans="2:12" ht="294.64999999999998" customHeight="1" outlineLevel="1" thickBot="1" x14ac:dyDescent="0.35">
      <c r="B218" s="76"/>
      <c r="C218" s="23"/>
      <c r="D218" s="146"/>
      <c r="E218" s="148"/>
      <c r="F218" s="14"/>
      <c r="G218" s="14"/>
      <c r="H218" s="15"/>
      <c r="I218" s="15"/>
      <c r="J218" s="15"/>
      <c r="K218" s="15"/>
      <c r="L218" s="56"/>
    </row>
    <row r="219" spans="2:12" ht="25.9" customHeight="1" outlineLevel="1" x14ac:dyDescent="0.3">
      <c r="B219" s="76"/>
      <c r="C219" s="20">
        <v>2.2999999999999998</v>
      </c>
      <c r="D219" s="145" t="s">
        <v>73</v>
      </c>
      <c r="E219" s="147" t="s">
        <v>74</v>
      </c>
      <c r="F219" s="84" t="s">
        <v>25</v>
      </c>
      <c r="G219" s="83"/>
      <c r="H219" s="90"/>
      <c r="I219" s="90"/>
      <c r="J219" s="90"/>
      <c r="K219" s="80"/>
      <c r="L219" s="56" t="str">
        <f>VLOOKUP(C219,SUMMARY!$C$61:$D$127,2)</f>
        <v>NO</v>
      </c>
    </row>
    <row r="220" spans="2:12" ht="25.9" customHeight="1" outlineLevel="1" x14ac:dyDescent="0.3">
      <c r="B220" s="76"/>
      <c r="C220" s="22">
        <f>C219</f>
        <v>2.2999999999999998</v>
      </c>
      <c r="D220" s="153"/>
      <c r="E220" s="147"/>
      <c r="F220" s="84" t="s">
        <v>28</v>
      </c>
      <c r="G220" s="83"/>
      <c r="H220" s="90"/>
      <c r="I220" s="90"/>
      <c r="J220" s="90"/>
      <c r="K220" s="80"/>
      <c r="L220" s="56" t="str">
        <f>VLOOKUP(C220,SUMMARY!$C$61:$D$127,2)</f>
        <v>NO</v>
      </c>
    </row>
    <row r="221" spans="2:12" ht="28.15" customHeight="1" outlineLevel="1" x14ac:dyDescent="0.3">
      <c r="B221" s="76"/>
      <c r="C221" s="22">
        <f>C219</f>
        <v>2.2999999999999998</v>
      </c>
      <c r="D221" s="153"/>
      <c r="E221" s="147"/>
      <c r="F221" s="85" t="s">
        <v>29</v>
      </c>
      <c r="G221" s="83"/>
      <c r="H221" s="91"/>
      <c r="I221" s="91"/>
      <c r="J221" s="91"/>
      <c r="K221" s="82"/>
      <c r="L221" s="56" t="str">
        <f>VLOOKUP(C221,SUMMARY!$C$61:$D$127,2)</f>
        <v>NO</v>
      </c>
    </row>
    <row r="222" spans="2:12" ht="28.15" customHeight="1" outlineLevel="1" x14ac:dyDescent="0.3">
      <c r="B222" s="76"/>
      <c r="C222" s="22">
        <f>C219</f>
        <v>2.2999999999999998</v>
      </c>
      <c r="D222" s="153"/>
      <c r="E222" s="147"/>
      <c r="F222" s="85" t="s">
        <v>30</v>
      </c>
      <c r="G222" s="83"/>
      <c r="H222" s="91"/>
      <c r="I222" s="92"/>
      <c r="J222" s="92"/>
      <c r="K222" s="81"/>
      <c r="L222" s="56" t="str">
        <f>VLOOKUP(C222,SUMMARY!$C$61:$D$127,2)</f>
        <v>NO</v>
      </c>
    </row>
    <row r="223" spans="2:12" ht="27.65" customHeight="1" outlineLevel="1" collapsed="1" x14ac:dyDescent="0.3">
      <c r="B223" s="76"/>
      <c r="C223" s="22">
        <f>C220</f>
        <v>2.2999999999999998</v>
      </c>
      <c r="D223" s="153"/>
      <c r="E223" s="147"/>
      <c r="F223" s="85" t="s">
        <v>31</v>
      </c>
      <c r="G223" s="83"/>
      <c r="H223" s="91"/>
      <c r="I223" s="92"/>
      <c r="J223" s="92"/>
      <c r="K223" s="81"/>
      <c r="L223" s="56" t="str">
        <f>VLOOKUP(C223,SUMMARY!$C$61:$D$127,2)</f>
        <v>NO</v>
      </c>
    </row>
    <row r="224" spans="2:12" ht="27.65" hidden="1" customHeight="1" outlineLevel="2" x14ac:dyDescent="0.3">
      <c r="B224" s="76"/>
      <c r="C224" s="22">
        <f>C220</f>
        <v>2.2999999999999998</v>
      </c>
      <c r="D224" s="153"/>
      <c r="E224" s="147"/>
      <c r="F224" s="85" t="s">
        <v>32</v>
      </c>
      <c r="G224" s="83"/>
      <c r="H224" s="91"/>
      <c r="I224" s="92"/>
      <c r="J224" s="92"/>
      <c r="K224" s="81"/>
      <c r="L224" s="56" t="str">
        <f>VLOOKUP(C224,SUMMARY!$C$61:$D$127,2)</f>
        <v>NO</v>
      </c>
    </row>
    <row r="225" spans="2:12" ht="27.65" hidden="1" customHeight="1" outlineLevel="2" x14ac:dyDescent="0.3">
      <c r="B225" s="76"/>
      <c r="C225" s="22">
        <f>C220</f>
        <v>2.2999999999999998</v>
      </c>
      <c r="D225" s="153"/>
      <c r="E225" s="147"/>
      <c r="F225" s="85" t="s">
        <v>33</v>
      </c>
      <c r="G225" s="83"/>
      <c r="H225" s="91"/>
      <c r="I225" s="92"/>
      <c r="J225" s="92"/>
      <c r="K225" s="81"/>
      <c r="L225" s="56" t="str">
        <f>VLOOKUP(C225,SUMMARY!$C$61:$D$127,2)</f>
        <v>NO</v>
      </c>
    </row>
    <row r="226" spans="2:12" ht="27.65" hidden="1" customHeight="1" outlineLevel="2" x14ac:dyDescent="0.3">
      <c r="B226" s="76"/>
      <c r="C226" s="22">
        <f>C220</f>
        <v>2.2999999999999998</v>
      </c>
      <c r="D226" s="153"/>
      <c r="E226" s="147"/>
      <c r="F226" s="85" t="s">
        <v>34</v>
      </c>
      <c r="G226" s="83"/>
      <c r="H226" s="91"/>
      <c r="I226" s="92"/>
      <c r="J226" s="92"/>
      <c r="K226" s="81"/>
      <c r="L226" s="56" t="str">
        <f>VLOOKUP(C226,SUMMARY!$C$61:$D$127,2)</f>
        <v>NO</v>
      </c>
    </row>
    <row r="227" spans="2:12" ht="27.65" hidden="1" customHeight="1" outlineLevel="2" x14ac:dyDescent="0.3">
      <c r="B227" s="76"/>
      <c r="C227" s="22">
        <f>C220</f>
        <v>2.2999999999999998</v>
      </c>
      <c r="D227" s="153"/>
      <c r="E227" s="147"/>
      <c r="F227" s="85" t="s">
        <v>35</v>
      </c>
      <c r="G227" s="83"/>
      <c r="H227" s="91"/>
      <c r="I227" s="92"/>
      <c r="J227" s="92"/>
      <c r="K227" s="81"/>
      <c r="L227" s="56" t="str">
        <f>VLOOKUP(C227,SUMMARY!$C$61:$D$127,2)</f>
        <v>NO</v>
      </c>
    </row>
    <row r="228" spans="2:12" ht="27.65" hidden="1" customHeight="1" outlineLevel="2" x14ac:dyDescent="0.3">
      <c r="B228" s="76"/>
      <c r="C228" s="22">
        <f>C220</f>
        <v>2.2999999999999998</v>
      </c>
      <c r="D228" s="153"/>
      <c r="E228" s="147"/>
      <c r="F228" s="85" t="s">
        <v>36</v>
      </c>
      <c r="G228" s="83"/>
      <c r="H228" s="91"/>
      <c r="I228" s="92"/>
      <c r="J228" s="92"/>
      <c r="K228" s="81"/>
      <c r="L228" s="56" t="str">
        <f>VLOOKUP(C228,SUMMARY!$C$61:$D$127,2)</f>
        <v>NO</v>
      </c>
    </row>
    <row r="229" spans="2:12" ht="27.65" hidden="1" customHeight="1" outlineLevel="2" x14ac:dyDescent="0.3">
      <c r="B229" s="76"/>
      <c r="C229" s="22">
        <f>C220</f>
        <v>2.2999999999999998</v>
      </c>
      <c r="D229" s="153"/>
      <c r="E229" s="147"/>
      <c r="F229" s="85" t="s">
        <v>37</v>
      </c>
      <c r="G229" s="83"/>
      <c r="H229" s="91"/>
      <c r="I229" s="92"/>
      <c r="J229" s="92"/>
      <c r="K229" s="81"/>
      <c r="L229" s="56" t="str">
        <f>VLOOKUP(C229,SUMMARY!$C$61:$D$127,2)</f>
        <v>NO</v>
      </c>
    </row>
    <row r="230" spans="2:12" ht="27.65" hidden="1" customHeight="1" outlineLevel="2" x14ac:dyDescent="0.3">
      <c r="B230" s="76"/>
      <c r="C230" s="22">
        <f>C220</f>
        <v>2.2999999999999998</v>
      </c>
      <c r="D230" s="153"/>
      <c r="E230" s="147"/>
      <c r="F230" s="85" t="s">
        <v>38</v>
      </c>
      <c r="G230" s="83"/>
      <c r="H230" s="91"/>
      <c r="I230" s="92"/>
      <c r="J230" s="92"/>
      <c r="K230" s="81"/>
      <c r="L230" s="56" t="str">
        <f>VLOOKUP(C230,SUMMARY!$C$61:$D$127,2)</f>
        <v>NO</v>
      </c>
    </row>
    <row r="231" spans="2:12" ht="27.65" hidden="1" customHeight="1" outlineLevel="2" x14ac:dyDescent="0.3">
      <c r="B231" s="76"/>
      <c r="C231" s="22">
        <f>C220</f>
        <v>2.2999999999999998</v>
      </c>
      <c r="D231" s="153"/>
      <c r="E231" s="147"/>
      <c r="F231" s="85" t="s">
        <v>39</v>
      </c>
      <c r="G231" s="83"/>
      <c r="H231" s="91"/>
      <c r="I231" s="92"/>
      <c r="J231" s="92"/>
      <c r="K231" s="81"/>
      <c r="L231" s="56" t="str">
        <f>VLOOKUP(C231,SUMMARY!$C$61:$D$127,2)</f>
        <v>NO</v>
      </c>
    </row>
    <row r="232" spans="2:12" ht="27.65" hidden="1" customHeight="1" outlineLevel="2" x14ac:dyDescent="0.3">
      <c r="B232" s="76"/>
      <c r="C232" s="22">
        <f>C220</f>
        <v>2.2999999999999998</v>
      </c>
      <c r="D232" s="153"/>
      <c r="E232" s="147"/>
      <c r="F232" s="85" t="s">
        <v>40</v>
      </c>
      <c r="G232" s="83"/>
      <c r="H232" s="91"/>
      <c r="I232" s="92"/>
      <c r="J232" s="92"/>
      <c r="K232" s="81"/>
      <c r="L232" s="56" t="str">
        <f>VLOOKUP(C232,SUMMARY!$C$61:$D$127,2)</f>
        <v>NO</v>
      </c>
    </row>
    <row r="233" spans="2:12" ht="27.65" hidden="1" customHeight="1" outlineLevel="2" x14ac:dyDescent="0.3">
      <c r="B233" s="76"/>
      <c r="C233" s="22">
        <f>C220</f>
        <v>2.2999999999999998</v>
      </c>
      <c r="D233" s="153"/>
      <c r="E233" s="147"/>
      <c r="F233" s="85" t="s">
        <v>41</v>
      </c>
      <c r="G233" s="83"/>
      <c r="H233" s="91"/>
      <c r="I233" s="92"/>
      <c r="J233" s="92"/>
      <c r="K233" s="81"/>
      <c r="L233" s="56" t="str">
        <f>VLOOKUP(C233,SUMMARY!$C$61:$D$127,2)</f>
        <v>NO</v>
      </c>
    </row>
    <row r="234" spans="2:12" ht="27.65" hidden="1" customHeight="1" outlineLevel="2" x14ac:dyDescent="0.3">
      <c r="B234" s="76"/>
      <c r="C234" s="22">
        <f>C220</f>
        <v>2.2999999999999998</v>
      </c>
      <c r="D234" s="153"/>
      <c r="E234" s="147"/>
      <c r="F234" s="85" t="s">
        <v>42</v>
      </c>
      <c r="G234" s="83"/>
      <c r="H234" s="91"/>
      <c r="I234" s="92"/>
      <c r="J234" s="92"/>
      <c r="K234" s="81"/>
      <c r="L234" s="56" t="str">
        <f>VLOOKUP(C234,SUMMARY!$C$61:$D$127,2)</f>
        <v>NO</v>
      </c>
    </row>
    <row r="235" spans="2:12" ht="27.65" hidden="1" customHeight="1" outlineLevel="2" x14ac:dyDescent="0.3">
      <c r="B235" s="76"/>
      <c r="C235" s="22">
        <f>C220</f>
        <v>2.2999999999999998</v>
      </c>
      <c r="D235" s="153"/>
      <c r="E235" s="147"/>
      <c r="F235" s="85" t="s">
        <v>43</v>
      </c>
      <c r="G235" s="83"/>
      <c r="H235" s="91"/>
      <c r="I235" s="92"/>
      <c r="J235" s="92"/>
      <c r="K235" s="81"/>
      <c r="L235" s="56" t="str">
        <f>VLOOKUP(C235,SUMMARY!$C$61:$D$127,2)</f>
        <v>NO</v>
      </c>
    </row>
    <row r="236" spans="2:12" ht="27.65" hidden="1" customHeight="1" outlineLevel="2" x14ac:dyDescent="0.3">
      <c r="B236" s="76"/>
      <c r="C236" s="22">
        <f>C220</f>
        <v>2.2999999999999998</v>
      </c>
      <c r="D236" s="153"/>
      <c r="E236" s="147"/>
      <c r="F236" s="85" t="s">
        <v>44</v>
      </c>
      <c r="G236" s="83"/>
      <c r="H236" s="91"/>
      <c r="I236" s="92"/>
      <c r="J236" s="92"/>
      <c r="K236" s="81"/>
      <c r="L236" s="56" t="str">
        <f>VLOOKUP(C236,SUMMARY!$C$61:$D$127,2)</f>
        <v>NO</v>
      </c>
    </row>
    <row r="237" spans="2:12" ht="27.65" hidden="1" customHeight="1" outlineLevel="2" x14ac:dyDescent="0.3">
      <c r="B237" s="76"/>
      <c r="C237" s="22">
        <f>C220</f>
        <v>2.2999999999999998</v>
      </c>
      <c r="D237" s="153"/>
      <c r="E237" s="147"/>
      <c r="F237" s="85" t="s">
        <v>45</v>
      </c>
      <c r="G237" s="83"/>
      <c r="H237" s="91"/>
      <c r="I237" s="92"/>
      <c r="J237" s="92"/>
      <c r="K237" s="81"/>
      <c r="L237" s="56" t="str">
        <f>VLOOKUP(C237,SUMMARY!$C$61:$D$127,2)</f>
        <v>NO</v>
      </c>
    </row>
    <row r="238" spans="2:12" ht="27.65" hidden="1" customHeight="1" outlineLevel="2" x14ac:dyDescent="0.3">
      <c r="B238" s="76"/>
      <c r="C238" s="22">
        <f t="shared" ref="C238" si="10">C234</f>
        <v>2.2999999999999998</v>
      </c>
      <c r="D238" s="153"/>
      <c r="E238" s="147"/>
      <c r="F238" s="85" t="s">
        <v>46</v>
      </c>
      <c r="G238" s="83"/>
      <c r="H238" s="91"/>
      <c r="I238" s="92"/>
      <c r="J238" s="92"/>
      <c r="K238" s="81"/>
      <c r="L238" s="56" t="str">
        <f>VLOOKUP(C238,SUMMARY!$C$61:$D$127,2)</f>
        <v>NO</v>
      </c>
    </row>
    <row r="239" spans="2:12" ht="264.64999999999998" customHeight="1" outlineLevel="1" thickBot="1" x14ac:dyDescent="0.35">
      <c r="B239" s="76"/>
      <c r="C239" s="23"/>
      <c r="D239" s="146"/>
      <c r="E239" s="148"/>
      <c r="F239" s="14"/>
      <c r="G239" s="14"/>
      <c r="H239" s="15"/>
      <c r="I239" s="15"/>
      <c r="J239" s="15"/>
      <c r="K239" s="15"/>
      <c r="L239" s="56"/>
    </row>
    <row r="240" spans="2:12" ht="25.15" customHeight="1" outlineLevel="1" x14ac:dyDescent="0.3">
      <c r="B240" s="76"/>
      <c r="C240" s="20">
        <v>2.4</v>
      </c>
      <c r="D240" s="145" t="s">
        <v>75</v>
      </c>
      <c r="E240" s="147" t="s">
        <v>76</v>
      </c>
      <c r="F240" s="84" t="s">
        <v>25</v>
      </c>
      <c r="G240" s="83"/>
      <c r="H240" s="90"/>
      <c r="I240" s="90"/>
      <c r="J240" s="90"/>
      <c r="K240" s="80"/>
      <c r="L240" s="56" t="str">
        <f>VLOOKUP(C240,SUMMARY!$C$61:$D$127,2)</f>
        <v>NO</v>
      </c>
    </row>
    <row r="241" spans="2:12" ht="25.15" customHeight="1" outlineLevel="1" x14ac:dyDescent="0.3">
      <c r="B241" s="76"/>
      <c r="C241" s="22">
        <f>C240</f>
        <v>2.4</v>
      </c>
      <c r="D241" s="153"/>
      <c r="E241" s="147"/>
      <c r="F241" s="84" t="s">
        <v>28</v>
      </c>
      <c r="G241" s="83"/>
      <c r="H241" s="90"/>
      <c r="I241" s="90"/>
      <c r="J241" s="90"/>
      <c r="K241" s="80"/>
      <c r="L241" s="56" t="str">
        <f>VLOOKUP(C241,SUMMARY!$C$61:$D$127,2)</f>
        <v>NO</v>
      </c>
    </row>
    <row r="242" spans="2:12" ht="28.15" customHeight="1" outlineLevel="1" x14ac:dyDescent="0.3">
      <c r="B242" s="76"/>
      <c r="C242" s="22">
        <f>C240</f>
        <v>2.4</v>
      </c>
      <c r="D242" s="153"/>
      <c r="E242" s="147"/>
      <c r="F242" s="85" t="s">
        <v>29</v>
      </c>
      <c r="G242" s="83"/>
      <c r="H242" s="91"/>
      <c r="I242" s="91"/>
      <c r="J242" s="91"/>
      <c r="K242" s="82"/>
      <c r="L242" s="56" t="str">
        <f>VLOOKUP(C242,SUMMARY!$C$61:$D$127,2)</f>
        <v>NO</v>
      </c>
    </row>
    <row r="243" spans="2:12" ht="28.15" customHeight="1" outlineLevel="1" x14ac:dyDescent="0.3">
      <c r="B243" s="76"/>
      <c r="C243" s="22">
        <f>C240</f>
        <v>2.4</v>
      </c>
      <c r="D243" s="153"/>
      <c r="E243" s="147"/>
      <c r="F243" s="85" t="s">
        <v>30</v>
      </c>
      <c r="G243" s="83"/>
      <c r="H243" s="91"/>
      <c r="I243" s="92"/>
      <c r="J243" s="92"/>
      <c r="K243" s="81"/>
      <c r="L243" s="56" t="str">
        <f>VLOOKUP(C243,SUMMARY!$C$61:$D$127,2)</f>
        <v>NO</v>
      </c>
    </row>
    <row r="244" spans="2:12" ht="27.65" customHeight="1" outlineLevel="1" collapsed="1" x14ac:dyDescent="0.3">
      <c r="B244" s="76"/>
      <c r="C244" s="22">
        <f>C241</f>
        <v>2.4</v>
      </c>
      <c r="D244" s="153"/>
      <c r="E244" s="147"/>
      <c r="F244" s="85" t="s">
        <v>31</v>
      </c>
      <c r="G244" s="83"/>
      <c r="H244" s="91"/>
      <c r="I244" s="92"/>
      <c r="J244" s="92"/>
      <c r="K244" s="81"/>
      <c r="L244" s="56" t="str">
        <f>VLOOKUP(C244,SUMMARY!$C$61:$D$127,2)</f>
        <v>NO</v>
      </c>
    </row>
    <row r="245" spans="2:12" ht="27.65" hidden="1" customHeight="1" outlineLevel="2" x14ac:dyDescent="0.3">
      <c r="B245" s="76"/>
      <c r="C245" s="22">
        <f>C241</f>
        <v>2.4</v>
      </c>
      <c r="D245" s="153"/>
      <c r="E245" s="147"/>
      <c r="F245" s="85" t="s">
        <v>32</v>
      </c>
      <c r="G245" s="83"/>
      <c r="H245" s="91"/>
      <c r="I245" s="92"/>
      <c r="J245" s="92"/>
      <c r="K245" s="81"/>
      <c r="L245" s="56" t="str">
        <f>VLOOKUP(C245,SUMMARY!$C$61:$D$127,2)</f>
        <v>NO</v>
      </c>
    </row>
    <row r="246" spans="2:12" ht="27.65" hidden="1" customHeight="1" outlineLevel="2" x14ac:dyDescent="0.3">
      <c r="B246" s="76"/>
      <c r="C246" s="22">
        <f>C241</f>
        <v>2.4</v>
      </c>
      <c r="D246" s="153"/>
      <c r="E246" s="147"/>
      <c r="F246" s="85" t="s">
        <v>33</v>
      </c>
      <c r="G246" s="83"/>
      <c r="H246" s="91"/>
      <c r="I246" s="92"/>
      <c r="J246" s="92"/>
      <c r="K246" s="81"/>
      <c r="L246" s="56" t="str">
        <f>VLOOKUP(C246,SUMMARY!$C$61:$D$127,2)</f>
        <v>NO</v>
      </c>
    </row>
    <row r="247" spans="2:12" ht="27.65" hidden="1" customHeight="1" outlineLevel="2" x14ac:dyDescent="0.3">
      <c r="B247" s="76"/>
      <c r="C247" s="22">
        <f>C241</f>
        <v>2.4</v>
      </c>
      <c r="D247" s="153"/>
      <c r="E247" s="147"/>
      <c r="F247" s="85" t="s">
        <v>34</v>
      </c>
      <c r="G247" s="83"/>
      <c r="H247" s="91"/>
      <c r="I247" s="92"/>
      <c r="J247" s="92"/>
      <c r="K247" s="81"/>
      <c r="L247" s="56" t="str">
        <f>VLOOKUP(C247,SUMMARY!$C$61:$D$127,2)</f>
        <v>NO</v>
      </c>
    </row>
    <row r="248" spans="2:12" ht="27.65" hidden="1" customHeight="1" outlineLevel="2" x14ac:dyDescent="0.3">
      <c r="B248" s="76"/>
      <c r="C248" s="22">
        <f>C241</f>
        <v>2.4</v>
      </c>
      <c r="D248" s="153"/>
      <c r="E248" s="147"/>
      <c r="F248" s="85" t="s">
        <v>35</v>
      </c>
      <c r="G248" s="83"/>
      <c r="H248" s="91"/>
      <c r="I248" s="92"/>
      <c r="J248" s="92"/>
      <c r="K248" s="81"/>
      <c r="L248" s="56" t="str">
        <f>VLOOKUP(C248,SUMMARY!$C$61:$D$127,2)</f>
        <v>NO</v>
      </c>
    </row>
    <row r="249" spans="2:12" ht="27.65" hidden="1" customHeight="1" outlineLevel="2" x14ac:dyDescent="0.3">
      <c r="B249" s="76"/>
      <c r="C249" s="22">
        <f>C241</f>
        <v>2.4</v>
      </c>
      <c r="D249" s="153"/>
      <c r="E249" s="147"/>
      <c r="F249" s="85" t="s">
        <v>36</v>
      </c>
      <c r="G249" s="83"/>
      <c r="H249" s="91"/>
      <c r="I249" s="92"/>
      <c r="J249" s="92"/>
      <c r="K249" s="81"/>
      <c r="L249" s="56" t="str">
        <f>VLOOKUP(C249,SUMMARY!$C$61:$D$127,2)</f>
        <v>NO</v>
      </c>
    </row>
    <row r="250" spans="2:12" ht="27.65" hidden="1" customHeight="1" outlineLevel="2" x14ac:dyDescent="0.3">
      <c r="B250" s="76"/>
      <c r="C250" s="22">
        <f>C241</f>
        <v>2.4</v>
      </c>
      <c r="D250" s="153"/>
      <c r="E250" s="147"/>
      <c r="F250" s="85" t="s">
        <v>37</v>
      </c>
      <c r="G250" s="83"/>
      <c r="H250" s="91"/>
      <c r="I250" s="92"/>
      <c r="J250" s="92"/>
      <c r="K250" s="81"/>
      <c r="L250" s="56" t="str">
        <f>VLOOKUP(C250,SUMMARY!$C$61:$D$127,2)</f>
        <v>NO</v>
      </c>
    </row>
    <row r="251" spans="2:12" ht="27.65" hidden="1" customHeight="1" outlineLevel="2" x14ac:dyDescent="0.3">
      <c r="B251" s="76"/>
      <c r="C251" s="22">
        <f>C241</f>
        <v>2.4</v>
      </c>
      <c r="D251" s="153"/>
      <c r="E251" s="147"/>
      <c r="F251" s="85" t="s">
        <v>38</v>
      </c>
      <c r="G251" s="83"/>
      <c r="H251" s="91"/>
      <c r="I251" s="92"/>
      <c r="J251" s="92"/>
      <c r="K251" s="81"/>
      <c r="L251" s="56" t="str">
        <f>VLOOKUP(C251,SUMMARY!$C$61:$D$127,2)</f>
        <v>NO</v>
      </c>
    </row>
    <row r="252" spans="2:12" ht="27.65" hidden="1" customHeight="1" outlineLevel="2" x14ac:dyDescent="0.3">
      <c r="B252" s="76"/>
      <c r="C252" s="22">
        <f>C241</f>
        <v>2.4</v>
      </c>
      <c r="D252" s="153"/>
      <c r="E252" s="147"/>
      <c r="F252" s="85" t="s">
        <v>39</v>
      </c>
      <c r="G252" s="83"/>
      <c r="H252" s="91"/>
      <c r="I252" s="92"/>
      <c r="J252" s="92"/>
      <c r="K252" s="81"/>
      <c r="L252" s="56" t="str">
        <f>VLOOKUP(C252,SUMMARY!$C$61:$D$127,2)</f>
        <v>NO</v>
      </c>
    </row>
    <row r="253" spans="2:12" ht="27.65" hidden="1" customHeight="1" outlineLevel="2" x14ac:dyDescent="0.3">
      <c r="B253" s="76"/>
      <c r="C253" s="22">
        <f>C241</f>
        <v>2.4</v>
      </c>
      <c r="D253" s="153"/>
      <c r="E253" s="147"/>
      <c r="F253" s="85" t="s">
        <v>40</v>
      </c>
      <c r="G253" s="83"/>
      <c r="H253" s="91"/>
      <c r="I253" s="92"/>
      <c r="J253" s="92"/>
      <c r="K253" s="81"/>
      <c r="L253" s="56" t="str">
        <f>VLOOKUP(C253,SUMMARY!$C$61:$D$127,2)</f>
        <v>NO</v>
      </c>
    </row>
    <row r="254" spans="2:12" ht="27.65" hidden="1" customHeight="1" outlineLevel="2" x14ac:dyDescent="0.3">
      <c r="B254" s="76"/>
      <c r="C254" s="22">
        <f>C241</f>
        <v>2.4</v>
      </c>
      <c r="D254" s="153"/>
      <c r="E254" s="147"/>
      <c r="F254" s="85" t="s">
        <v>41</v>
      </c>
      <c r="G254" s="83"/>
      <c r="H254" s="91"/>
      <c r="I254" s="92"/>
      <c r="J254" s="92"/>
      <c r="K254" s="81"/>
      <c r="L254" s="56" t="str">
        <f>VLOOKUP(C254,SUMMARY!$C$61:$D$127,2)</f>
        <v>NO</v>
      </c>
    </row>
    <row r="255" spans="2:12" ht="27.65" hidden="1" customHeight="1" outlineLevel="2" x14ac:dyDescent="0.3">
      <c r="B255" s="76"/>
      <c r="C255" s="22">
        <f>C241</f>
        <v>2.4</v>
      </c>
      <c r="D255" s="153"/>
      <c r="E255" s="147"/>
      <c r="F255" s="85" t="s">
        <v>42</v>
      </c>
      <c r="G255" s="83"/>
      <c r="H255" s="91"/>
      <c r="I255" s="92"/>
      <c r="J255" s="92"/>
      <c r="K255" s="81"/>
      <c r="L255" s="56" t="str">
        <f>VLOOKUP(C255,SUMMARY!$C$61:$D$127,2)</f>
        <v>NO</v>
      </c>
    </row>
    <row r="256" spans="2:12" ht="27.65" hidden="1" customHeight="1" outlineLevel="2" x14ac:dyDescent="0.3">
      <c r="B256" s="76"/>
      <c r="C256" s="22">
        <f>C241</f>
        <v>2.4</v>
      </c>
      <c r="D256" s="153"/>
      <c r="E256" s="147"/>
      <c r="F256" s="85" t="s">
        <v>43</v>
      </c>
      <c r="G256" s="83"/>
      <c r="H256" s="91"/>
      <c r="I256" s="92"/>
      <c r="J256" s="92"/>
      <c r="K256" s="81"/>
      <c r="L256" s="56" t="str">
        <f>VLOOKUP(C256,SUMMARY!$C$61:$D$127,2)</f>
        <v>NO</v>
      </c>
    </row>
    <row r="257" spans="2:12" ht="27.65" hidden="1" customHeight="1" outlineLevel="2" x14ac:dyDescent="0.3">
      <c r="B257" s="76"/>
      <c r="C257" s="22">
        <f>C241</f>
        <v>2.4</v>
      </c>
      <c r="D257" s="153"/>
      <c r="E257" s="147"/>
      <c r="F257" s="85" t="s">
        <v>44</v>
      </c>
      <c r="G257" s="83"/>
      <c r="H257" s="91"/>
      <c r="I257" s="92"/>
      <c r="J257" s="92"/>
      <c r="K257" s="81"/>
      <c r="L257" s="56" t="str">
        <f>VLOOKUP(C257,SUMMARY!$C$61:$D$127,2)</f>
        <v>NO</v>
      </c>
    </row>
    <row r="258" spans="2:12" ht="27.65" hidden="1" customHeight="1" outlineLevel="2" x14ac:dyDescent="0.3">
      <c r="B258" s="76"/>
      <c r="C258" s="22">
        <f>C241</f>
        <v>2.4</v>
      </c>
      <c r="D258" s="153"/>
      <c r="E258" s="147"/>
      <c r="F258" s="85" t="s">
        <v>45</v>
      </c>
      <c r="G258" s="83"/>
      <c r="H258" s="91"/>
      <c r="I258" s="92"/>
      <c r="J258" s="92"/>
      <c r="K258" s="81"/>
      <c r="L258" s="56" t="str">
        <f>VLOOKUP(C258,SUMMARY!$C$61:$D$127,2)</f>
        <v>NO</v>
      </c>
    </row>
    <row r="259" spans="2:12" ht="27.65" hidden="1" customHeight="1" outlineLevel="2" x14ac:dyDescent="0.3">
      <c r="B259" s="76"/>
      <c r="C259" s="22">
        <f t="shared" ref="C259" si="11">C255</f>
        <v>2.4</v>
      </c>
      <c r="D259" s="153"/>
      <c r="E259" s="147"/>
      <c r="F259" s="85" t="s">
        <v>46</v>
      </c>
      <c r="G259" s="83"/>
      <c r="H259" s="91"/>
      <c r="I259" s="92"/>
      <c r="J259" s="92"/>
      <c r="K259" s="81"/>
      <c r="L259" s="56" t="str">
        <f>VLOOKUP(C259,SUMMARY!$C$61:$D$127,2)</f>
        <v>NO</v>
      </c>
    </row>
    <row r="260" spans="2:12" ht="366.65" customHeight="1" outlineLevel="1" thickBot="1" x14ac:dyDescent="0.35">
      <c r="B260" s="76"/>
      <c r="C260" s="23"/>
      <c r="D260" s="146"/>
      <c r="E260" s="148"/>
      <c r="F260" s="14"/>
      <c r="G260" s="14"/>
      <c r="H260" s="15"/>
      <c r="I260" s="15"/>
      <c r="J260" s="15"/>
      <c r="K260" s="15"/>
      <c r="L260" s="56"/>
    </row>
    <row r="261" spans="2:12" ht="28.15" customHeight="1" outlineLevel="1" x14ac:dyDescent="0.3">
      <c r="B261" s="135" t="s">
        <v>21</v>
      </c>
      <c r="C261" s="69" t="s">
        <v>77</v>
      </c>
      <c r="D261" s="141" t="s">
        <v>78</v>
      </c>
      <c r="E261" s="143" t="s">
        <v>79</v>
      </c>
      <c r="F261" s="84" t="s">
        <v>25</v>
      </c>
      <c r="G261" s="83"/>
      <c r="H261" s="90"/>
      <c r="I261" s="90"/>
      <c r="J261" s="90"/>
      <c r="K261" s="80"/>
      <c r="L261" s="56" t="str">
        <f>VLOOKUP(C261,SUMMARY!$C$61:$D$127,2)</f>
        <v>YES</v>
      </c>
    </row>
    <row r="262" spans="2:12" ht="28.15" customHeight="1" outlineLevel="1" x14ac:dyDescent="0.3">
      <c r="B262" s="135"/>
      <c r="C262" s="72" t="str">
        <f>C261</f>
        <v>2.5*</v>
      </c>
      <c r="D262" s="152"/>
      <c r="E262" s="143"/>
      <c r="F262" s="84" t="s">
        <v>28</v>
      </c>
      <c r="G262" s="83"/>
      <c r="H262" s="90"/>
      <c r="I262" s="90"/>
      <c r="J262" s="90"/>
      <c r="K262" s="80"/>
      <c r="L262" s="56" t="str">
        <f>VLOOKUP(C262,SUMMARY!$C$61:$D$127,2)</f>
        <v>YES</v>
      </c>
    </row>
    <row r="263" spans="2:12" ht="27.65" customHeight="1" outlineLevel="1" x14ac:dyDescent="0.3">
      <c r="B263" s="135"/>
      <c r="C263" s="72" t="str">
        <f>C261</f>
        <v>2.5*</v>
      </c>
      <c r="D263" s="152"/>
      <c r="E263" s="143"/>
      <c r="F263" s="84" t="s">
        <v>29</v>
      </c>
      <c r="G263" s="83"/>
      <c r="H263" s="90"/>
      <c r="I263" s="90"/>
      <c r="J263" s="90"/>
      <c r="K263" s="80"/>
      <c r="L263" s="56" t="str">
        <f>VLOOKUP(C263,SUMMARY!$C$61:$D$127,2)</f>
        <v>YES</v>
      </c>
    </row>
    <row r="264" spans="2:12" ht="27.65" customHeight="1" outlineLevel="1" x14ac:dyDescent="0.3">
      <c r="B264" s="135"/>
      <c r="C264" s="72" t="str">
        <f>C261</f>
        <v>2.5*</v>
      </c>
      <c r="D264" s="152"/>
      <c r="E264" s="143"/>
      <c r="F264" s="84" t="s">
        <v>30</v>
      </c>
      <c r="G264" s="83"/>
      <c r="H264" s="90"/>
      <c r="I264" s="90"/>
      <c r="J264" s="90"/>
      <c r="K264" s="80"/>
      <c r="L264" s="56" t="str">
        <f>VLOOKUP(C264,SUMMARY!$C$61:$D$127,2)</f>
        <v>YES</v>
      </c>
    </row>
    <row r="265" spans="2:12" ht="27.65" customHeight="1" outlineLevel="1" collapsed="1" x14ac:dyDescent="0.3">
      <c r="B265" s="135"/>
      <c r="C265" s="72" t="str">
        <f>C261</f>
        <v>2.5*</v>
      </c>
      <c r="D265" s="152"/>
      <c r="E265" s="143"/>
      <c r="F265" s="84" t="s">
        <v>31</v>
      </c>
      <c r="G265" s="83"/>
      <c r="H265" s="90"/>
      <c r="I265" s="90"/>
      <c r="J265" s="90"/>
      <c r="K265" s="80"/>
      <c r="L265" s="56" t="str">
        <f>VLOOKUP(C265,SUMMARY!$C$61:$D$127,2)</f>
        <v>YES</v>
      </c>
    </row>
    <row r="266" spans="2:12" ht="27.65" hidden="1" customHeight="1" outlineLevel="2" x14ac:dyDescent="0.3">
      <c r="B266" s="135"/>
      <c r="C266" s="72" t="str">
        <f>C261</f>
        <v>2.5*</v>
      </c>
      <c r="D266" s="152"/>
      <c r="E266" s="143"/>
      <c r="F266" s="84" t="s">
        <v>32</v>
      </c>
      <c r="G266" s="83"/>
      <c r="H266" s="90"/>
      <c r="I266" s="90"/>
      <c r="J266" s="90"/>
      <c r="K266" s="80"/>
      <c r="L266" s="56" t="str">
        <f>VLOOKUP(C266,SUMMARY!$C$61:$D$127,2)</f>
        <v>YES</v>
      </c>
    </row>
    <row r="267" spans="2:12" ht="27.65" hidden="1" customHeight="1" outlineLevel="2" x14ac:dyDescent="0.3">
      <c r="B267" s="135"/>
      <c r="C267" s="72" t="str">
        <f>C261</f>
        <v>2.5*</v>
      </c>
      <c r="D267" s="152"/>
      <c r="E267" s="143"/>
      <c r="F267" s="84" t="s">
        <v>33</v>
      </c>
      <c r="G267" s="83"/>
      <c r="H267" s="90"/>
      <c r="I267" s="90"/>
      <c r="J267" s="90"/>
      <c r="K267" s="80"/>
      <c r="L267" s="56" t="str">
        <f>VLOOKUP(C267,SUMMARY!$C$61:$D$127,2)</f>
        <v>YES</v>
      </c>
    </row>
    <row r="268" spans="2:12" ht="27.65" hidden="1" customHeight="1" outlineLevel="2" x14ac:dyDescent="0.3">
      <c r="B268" s="135"/>
      <c r="C268" s="72" t="str">
        <f>C261</f>
        <v>2.5*</v>
      </c>
      <c r="D268" s="152"/>
      <c r="E268" s="143"/>
      <c r="F268" s="85" t="s">
        <v>34</v>
      </c>
      <c r="G268" s="83"/>
      <c r="H268" s="91"/>
      <c r="I268" s="92"/>
      <c r="J268" s="92"/>
      <c r="K268" s="81"/>
      <c r="L268" s="56" t="str">
        <f>VLOOKUP(C268,SUMMARY!$C$61:$D$127,2)</f>
        <v>YES</v>
      </c>
    </row>
    <row r="269" spans="2:12" ht="27.65" hidden="1" customHeight="1" outlineLevel="2" x14ac:dyDescent="0.3">
      <c r="B269" s="135"/>
      <c r="C269" s="72" t="str">
        <f>C261</f>
        <v>2.5*</v>
      </c>
      <c r="D269" s="152"/>
      <c r="E269" s="143"/>
      <c r="F269" s="85" t="s">
        <v>35</v>
      </c>
      <c r="G269" s="83"/>
      <c r="H269" s="91"/>
      <c r="I269" s="92"/>
      <c r="J269" s="92"/>
      <c r="K269" s="81"/>
      <c r="L269" s="56" t="str">
        <f>VLOOKUP(C269,SUMMARY!$C$61:$D$127,2)</f>
        <v>YES</v>
      </c>
    </row>
    <row r="270" spans="2:12" ht="27.65" hidden="1" customHeight="1" outlineLevel="2" x14ac:dyDescent="0.3">
      <c r="B270" s="135"/>
      <c r="C270" s="72" t="str">
        <f>C261</f>
        <v>2.5*</v>
      </c>
      <c r="D270" s="152"/>
      <c r="E270" s="143"/>
      <c r="F270" s="85" t="s">
        <v>36</v>
      </c>
      <c r="G270" s="83"/>
      <c r="H270" s="91"/>
      <c r="I270" s="92"/>
      <c r="J270" s="92"/>
      <c r="K270" s="81"/>
      <c r="L270" s="56" t="str">
        <f>VLOOKUP(C270,SUMMARY!$C$61:$D$127,2)</f>
        <v>YES</v>
      </c>
    </row>
    <row r="271" spans="2:12" ht="27.65" hidden="1" customHeight="1" outlineLevel="2" x14ac:dyDescent="0.3">
      <c r="B271" s="135"/>
      <c r="C271" s="72" t="str">
        <f>C261</f>
        <v>2.5*</v>
      </c>
      <c r="D271" s="152"/>
      <c r="E271" s="143"/>
      <c r="F271" s="85" t="s">
        <v>37</v>
      </c>
      <c r="G271" s="83"/>
      <c r="H271" s="91"/>
      <c r="I271" s="92"/>
      <c r="J271" s="92"/>
      <c r="K271" s="81"/>
      <c r="L271" s="56" t="str">
        <f>VLOOKUP(C271,SUMMARY!$C$61:$D$127,2)</f>
        <v>YES</v>
      </c>
    </row>
    <row r="272" spans="2:12" ht="27.65" hidden="1" customHeight="1" outlineLevel="2" x14ac:dyDescent="0.3">
      <c r="B272" s="135"/>
      <c r="C272" s="72" t="str">
        <f>C261</f>
        <v>2.5*</v>
      </c>
      <c r="D272" s="152"/>
      <c r="E272" s="143"/>
      <c r="F272" s="85" t="s">
        <v>38</v>
      </c>
      <c r="G272" s="83"/>
      <c r="H272" s="91"/>
      <c r="I272" s="92"/>
      <c r="J272" s="92"/>
      <c r="K272" s="81"/>
      <c r="L272" s="56" t="str">
        <f>VLOOKUP(C272,SUMMARY!$C$61:$D$127,2)</f>
        <v>YES</v>
      </c>
    </row>
    <row r="273" spans="2:12" ht="27.65" hidden="1" customHeight="1" outlineLevel="2" x14ac:dyDescent="0.3">
      <c r="B273" s="135"/>
      <c r="C273" s="72" t="str">
        <f>C261</f>
        <v>2.5*</v>
      </c>
      <c r="D273" s="152"/>
      <c r="E273" s="143"/>
      <c r="F273" s="85" t="s">
        <v>39</v>
      </c>
      <c r="G273" s="83"/>
      <c r="H273" s="91"/>
      <c r="I273" s="92"/>
      <c r="J273" s="92"/>
      <c r="K273" s="81"/>
      <c r="L273" s="56" t="str">
        <f>VLOOKUP(C273,SUMMARY!$C$61:$D$127,2)</f>
        <v>YES</v>
      </c>
    </row>
    <row r="274" spans="2:12" ht="27.65" hidden="1" customHeight="1" outlineLevel="2" x14ac:dyDescent="0.3">
      <c r="B274" s="135"/>
      <c r="C274" s="72" t="str">
        <f>C261</f>
        <v>2.5*</v>
      </c>
      <c r="D274" s="152"/>
      <c r="E274" s="143"/>
      <c r="F274" s="85" t="s">
        <v>40</v>
      </c>
      <c r="G274" s="83"/>
      <c r="H274" s="91"/>
      <c r="I274" s="92"/>
      <c r="J274" s="92"/>
      <c r="K274" s="81"/>
      <c r="L274" s="56" t="str">
        <f>VLOOKUP(C274,SUMMARY!$C$61:$D$127,2)</f>
        <v>YES</v>
      </c>
    </row>
    <row r="275" spans="2:12" ht="27.65" hidden="1" customHeight="1" outlineLevel="2" x14ac:dyDescent="0.3">
      <c r="B275" s="135"/>
      <c r="C275" s="72" t="str">
        <f>C261</f>
        <v>2.5*</v>
      </c>
      <c r="D275" s="152"/>
      <c r="E275" s="143"/>
      <c r="F275" s="85" t="s">
        <v>41</v>
      </c>
      <c r="G275" s="83"/>
      <c r="H275" s="91"/>
      <c r="I275" s="92"/>
      <c r="J275" s="92"/>
      <c r="K275" s="81"/>
      <c r="L275" s="56" t="str">
        <f>VLOOKUP(C275,SUMMARY!$C$61:$D$127,2)</f>
        <v>YES</v>
      </c>
    </row>
    <row r="276" spans="2:12" ht="27.65" hidden="1" customHeight="1" outlineLevel="2" x14ac:dyDescent="0.3">
      <c r="B276" s="135"/>
      <c r="C276" s="72" t="str">
        <f>C261</f>
        <v>2.5*</v>
      </c>
      <c r="D276" s="152"/>
      <c r="E276" s="143"/>
      <c r="F276" s="85" t="s">
        <v>42</v>
      </c>
      <c r="G276" s="83"/>
      <c r="H276" s="91"/>
      <c r="I276" s="92"/>
      <c r="J276" s="92"/>
      <c r="K276" s="81"/>
      <c r="L276" s="56" t="str">
        <f>VLOOKUP(C276,SUMMARY!$C$61:$D$127,2)</f>
        <v>YES</v>
      </c>
    </row>
    <row r="277" spans="2:12" ht="27.65" hidden="1" customHeight="1" outlineLevel="2" x14ac:dyDescent="0.3">
      <c r="B277" s="135"/>
      <c r="C277" s="72" t="str">
        <f>C261</f>
        <v>2.5*</v>
      </c>
      <c r="D277" s="152"/>
      <c r="E277" s="143"/>
      <c r="F277" s="85" t="s">
        <v>43</v>
      </c>
      <c r="G277" s="83"/>
      <c r="H277" s="91"/>
      <c r="I277" s="92"/>
      <c r="J277" s="92"/>
      <c r="K277" s="81"/>
      <c r="L277" s="56" t="str">
        <f>VLOOKUP(C277,SUMMARY!$C$61:$D$127,2)</f>
        <v>YES</v>
      </c>
    </row>
    <row r="278" spans="2:12" ht="27.65" hidden="1" customHeight="1" outlineLevel="2" x14ac:dyDescent="0.3">
      <c r="B278" s="135"/>
      <c r="C278" s="72" t="str">
        <f>C261</f>
        <v>2.5*</v>
      </c>
      <c r="D278" s="152"/>
      <c r="E278" s="143"/>
      <c r="F278" s="85" t="s">
        <v>44</v>
      </c>
      <c r="G278" s="83"/>
      <c r="H278" s="91"/>
      <c r="I278" s="92"/>
      <c r="J278" s="92"/>
      <c r="K278" s="81"/>
      <c r="L278" s="56" t="str">
        <f>VLOOKUP(C278,SUMMARY!$C$61:$D$127,2)</f>
        <v>YES</v>
      </c>
    </row>
    <row r="279" spans="2:12" ht="27.65" hidden="1" customHeight="1" outlineLevel="2" x14ac:dyDescent="0.3">
      <c r="B279" s="135"/>
      <c r="C279" s="72" t="str">
        <f>C261</f>
        <v>2.5*</v>
      </c>
      <c r="D279" s="152"/>
      <c r="E279" s="143"/>
      <c r="F279" s="85" t="s">
        <v>45</v>
      </c>
      <c r="G279" s="83"/>
      <c r="H279" s="91"/>
      <c r="I279" s="92"/>
      <c r="J279" s="92"/>
      <c r="K279" s="81"/>
      <c r="L279" s="56" t="str">
        <f>VLOOKUP(C279,SUMMARY!$C$61:$D$127,2)</f>
        <v>YES</v>
      </c>
    </row>
    <row r="280" spans="2:12" ht="27.65" hidden="1" customHeight="1" outlineLevel="2" x14ac:dyDescent="0.3">
      <c r="B280" s="135"/>
      <c r="C280" s="72" t="str">
        <f t="shared" ref="C280" si="12">C276</f>
        <v>2.5*</v>
      </c>
      <c r="D280" s="152"/>
      <c r="E280" s="143"/>
      <c r="F280" s="85" t="s">
        <v>46</v>
      </c>
      <c r="G280" s="83"/>
      <c r="H280" s="91"/>
      <c r="I280" s="92"/>
      <c r="J280" s="92"/>
      <c r="K280" s="81"/>
      <c r="L280" s="56" t="str">
        <f>VLOOKUP(C280,SUMMARY!$C$61:$D$127,2)</f>
        <v>YES</v>
      </c>
    </row>
    <row r="281" spans="2:12" ht="62.5" customHeight="1" outlineLevel="1" thickBot="1" x14ac:dyDescent="0.35">
      <c r="B281" s="135"/>
      <c r="C281" s="73"/>
      <c r="D281" s="142"/>
      <c r="E281" s="144"/>
      <c r="F281" s="77"/>
      <c r="G281" s="78"/>
      <c r="H281" s="79"/>
      <c r="I281" s="79"/>
      <c r="J281" s="79"/>
      <c r="K281" s="79"/>
      <c r="L281" s="56"/>
    </row>
    <row r="282" spans="2:12" ht="25.9" customHeight="1" outlineLevel="1" x14ac:dyDescent="0.3">
      <c r="B282" s="135" t="s">
        <v>21</v>
      </c>
      <c r="C282" s="69" t="s">
        <v>80</v>
      </c>
      <c r="D282" s="141" t="s">
        <v>81</v>
      </c>
      <c r="E282" s="143" t="s">
        <v>82</v>
      </c>
      <c r="F282" s="84" t="s">
        <v>25</v>
      </c>
      <c r="G282" s="83"/>
      <c r="H282" s="90"/>
      <c r="I282" s="90"/>
      <c r="J282" s="90"/>
      <c r="K282" s="80"/>
      <c r="L282" s="56" t="str">
        <f>VLOOKUP(C282,SUMMARY!$C$61:$D$127,2)</f>
        <v>YES</v>
      </c>
    </row>
    <row r="283" spans="2:12" ht="25.9" customHeight="1" outlineLevel="1" x14ac:dyDescent="0.3">
      <c r="B283" s="135"/>
      <c r="C283" s="72" t="str">
        <f>C282</f>
        <v>2.6*</v>
      </c>
      <c r="D283" s="152"/>
      <c r="E283" s="143"/>
      <c r="F283" s="84" t="s">
        <v>28</v>
      </c>
      <c r="G283" s="83"/>
      <c r="H283" s="90"/>
      <c r="I283" s="90"/>
      <c r="J283" s="90"/>
      <c r="K283" s="80"/>
      <c r="L283" s="56" t="str">
        <f>VLOOKUP(C283,SUMMARY!$C$61:$D$127,2)</f>
        <v>YES</v>
      </c>
    </row>
    <row r="284" spans="2:12" ht="27.65" customHeight="1" outlineLevel="1" x14ac:dyDescent="0.3">
      <c r="B284" s="135"/>
      <c r="C284" s="72" t="str">
        <f>C282</f>
        <v>2.6*</v>
      </c>
      <c r="D284" s="152"/>
      <c r="E284" s="143"/>
      <c r="F284" s="84" t="s">
        <v>29</v>
      </c>
      <c r="G284" s="83"/>
      <c r="H284" s="90"/>
      <c r="I284" s="90"/>
      <c r="J284" s="90"/>
      <c r="K284" s="80"/>
      <c r="L284" s="56" t="str">
        <f>VLOOKUP(C284,SUMMARY!$C$61:$D$127,2)</f>
        <v>YES</v>
      </c>
    </row>
    <row r="285" spans="2:12" ht="27.65" customHeight="1" outlineLevel="1" x14ac:dyDescent="0.3">
      <c r="B285" s="135"/>
      <c r="C285" s="72" t="str">
        <f>C282</f>
        <v>2.6*</v>
      </c>
      <c r="D285" s="152"/>
      <c r="E285" s="143"/>
      <c r="F285" s="84" t="s">
        <v>30</v>
      </c>
      <c r="G285" s="83"/>
      <c r="H285" s="90"/>
      <c r="I285" s="90"/>
      <c r="J285" s="90"/>
      <c r="K285" s="80"/>
      <c r="L285" s="56" t="str">
        <f>VLOOKUP(C285,SUMMARY!$C$61:$D$127,2)</f>
        <v>YES</v>
      </c>
    </row>
    <row r="286" spans="2:12" ht="27.65" customHeight="1" outlineLevel="1" collapsed="1" x14ac:dyDescent="0.3">
      <c r="B286" s="135"/>
      <c r="C286" s="72" t="str">
        <f>C282</f>
        <v>2.6*</v>
      </c>
      <c r="D286" s="152"/>
      <c r="E286" s="143"/>
      <c r="F286" s="84" t="s">
        <v>31</v>
      </c>
      <c r="G286" s="83"/>
      <c r="H286" s="90"/>
      <c r="I286" s="90"/>
      <c r="J286" s="90"/>
      <c r="K286" s="80"/>
      <c r="L286" s="56" t="str">
        <f>VLOOKUP(C286,SUMMARY!$C$61:$D$127,2)</f>
        <v>YES</v>
      </c>
    </row>
    <row r="287" spans="2:12" ht="27.65" hidden="1" customHeight="1" outlineLevel="2" x14ac:dyDescent="0.3">
      <c r="B287" s="135"/>
      <c r="C287" s="72" t="str">
        <f>C282</f>
        <v>2.6*</v>
      </c>
      <c r="D287" s="152"/>
      <c r="E287" s="143"/>
      <c r="F287" s="84" t="s">
        <v>32</v>
      </c>
      <c r="G287" s="83"/>
      <c r="H287" s="90"/>
      <c r="I287" s="90"/>
      <c r="J287" s="90"/>
      <c r="K287" s="80"/>
      <c r="L287" s="56" t="str">
        <f>VLOOKUP(C287,SUMMARY!$C$61:$D$127,2)</f>
        <v>YES</v>
      </c>
    </row>
    <row r="288" spans="2:12" ht="27.65" hidden="1" customHeight="1" outlineLevel="2" x14ac:dyDescent="0.3">
      <c r="B288" s="135"/>
      <c r="C288" s="72" t="str">
        <f>C282</f>
        <v>2.6*</v>
      </c>
      <c r="D288" s="152"/>
      <c r="E288" s="143"/>
      <c r="F288" s="84" t="s">
        <v>33</v>
      </c>
      <c r="G288" s="83"/>
      <c r="H288" s="90"/>
      <c r="I288" s="90"/>
      <c r="J288" s="90"/>
      <c r="K288" s="80"/>
      <c r="L288" s="56" t="str">
        <f>VLOOKUP(C288,SUMMARY!$C$61:$D$127,2)</f>
        <v>YES</v>
      </c>
    </row>
    <row r="289" spans="2:12" ht="27.65" hidden="1" customHeight="1" outlineLevel="2" x14ac:dyDescent="0.3">
      <c r="B289" s="135"/>
      <c r="C289" s="72" t="str">
        <f>C282</f>
        <v>2.6*</v>
      </c>
      <c r="D289" s="152"/>
      <c r="E289" s="143"/>
      <c r="F289" s="85" t="s">
        <v>34</v>
      </c>
      <c r="G289" s="83"/>
      <c r="H289" s="91"/>
      <c r="I289" s="92"/>
      <c r="J289" s="92"/>
      <c r="K289" s="81"/>
      <c r="L289" s="56" t="str">
        <f>VLOOKUP(C289,SUMMARY!$C$61:$D$127,2)</f>
        <v>YES</v>
      </c>
    </row>
    <row r="290" spans="2:12" ht="27.65" hidden="1" customHeight="1" outlineLevel="2" x14ac:dyDescent="0.3">
      <c r="B290" s="135"/>
      <c r="C290" s="72" t="str">
        <f>C282</f>
        <v>2.6*</v>
      </c>
      <c r="D290" s="152"/>
      <c r="E290" s="143"/>
      <c r="F290" s="85" t="s">
        <v>35</v>
      </c>
      <c r="G290" s="83"/>
      <c r="H290" s="91"/>
      <c r="I290" s="92"/>
      <c r="J290" s="92"/>
      <c r="K290" s="81"/>
      <c r="L290" s="56" t="str">
        <f>VLOOKUP(C290,SUMMARY!$C$61:$D$127,2)</f>
        <v>YES</v>
      </c>
    </row>
    <row r="291" spans="2:12" ht="27.65" hidden="1" customHeight="1" outlineLevel="2" x14ac:dyDescent="0.3">
      <c r="B291" s="135"/>
      <c r="C291" s="72" t="str">
        <f>C282</f>
        <v>2.6*</v>
      </c>
      <c r="D291" s="152"/>
      <c r="E291" s="143"/>
      <c r="F291" s="85" t="s">
        <v>36</v>
      </c>
      <c r="G291" s="83"/>
      <c r="H291" s="91"/>
      <c r="I291" s="92"/>
      <c r="J291" s="92"/>
      <c r="K291" s="81"/>
      <c r="L291" s="56" t="str">
        <f>VLOOKUP(C291,SUMMARY!$C$61:$D$127,2)</f>
        <v>YES</v>
      </c>
    </row>
    <row r="292" spans="2:12" ht="27.65" hidden="1" customHeight="1" outlineLevel="2" x14ac:dyDescent="0.3">
      <c r="B292" s="135"/>
      <c r="C292" s="72" t="str">
        <f>C282</f>
        <v>2.6*</v>
      </c>
      <c r="D292" s="152"/>
      <c r="E292" s="143"/>
      <c r="F292" s="85" t="s">
        <v>37</v>
      </c>
      <c r="G292" s="83"/>
      <c r="H292" s="91"/>
      <c r="I292" s="92"/>
      <c r="J292" s="92"/>
      <c r="K292" s="81"/>
      <c r="L292" s="56" t="str">
        <f>VLOOKUP(C292,SUMMARY!$C$61:$D$127,2)</f>
        <v>YES</v>
      </c>
    </row>
    <row r="293" spans="2:12" ht="27.65" hidden="1" customHeight="1" outlineLevel="2" x14ac:dyDescent="0.3">
      <c r="B293" s="135"/>
      <c r="C293" s="72" t="str">
        <f>C282</f>
        <v>2.6*</v>
      </c>
      <c r="D293" s="152"/>
      <c r="E293" s="143"/>
      <c r="F293" s="85" t="s">
        <v>38</v>
      </c>
      <c r="G293" s="83"/>
      <c r="H293" s="91"/>
      <c r="I293" s="92"/>
      <c r="J293" s="92"/>
      <c r="K293" s="81"/>
      <c r="L293" s="56" t="str">
        <f>VLOOKUP(C293,SUMMARY!$C$61:$D$127,2)</f>
        <v>YES</v>
      </c>
    </row>
    <row r="294" spans="2:12" ht="27.65" hidden="1" customHeight="1" outlineLevel="2" x14ac:dyDescent="0.3">
      <c r="B294" s="135"/>
      <c r="C294" s="72" t="str">
        <f>C282</f>
        <v>2.6*</v>
      </c>
      <c r="D294" s="152"/>
      <c r="E294" s="143"/>
      <c r="F294" s="85" t="s">
        <v>39</v>
      </c>
      <c r="G294" s="83"/>
      <c r="H294" s="91"/>
      <c r="I294" s="92"/>
      <c r="J294" s="92"/>
      <c r="K294" s="81"/>
      <c r="L294" s="56" t="str">
        <f>VLOOKUP(C294,SUMMARY!$C$61:$D$127,2)</f>
        <v>YES</v>
      </c>
    </row>
    <row r="295" spans="2:12" ht="27.65" hidden="1" customHeight="1" outlineLevel="2" x14ac:dyDescent="0.3">
      <c r="B295" s="135"/>
      <c r="C295" s="72" t="str">
        <f>C282</f>
        <v>2.6*</v>
      </c>
      <c r="D295" s="152"/>
      <c r="E295" s="143"/>
      <c r="F295" s="85" t="s">
        <v>40</v>
      </c>
      <c r="G295" s="83"/>
      <c r="H295" s="91"/>
      <c r="I295" s="92"/>
      <c r="J295" s="92"/>
      <c r="K295" s="81"/>
      <c r="L295" s="56" t="str">
        <f>VLOOKUP(C295,SUMMARY!$C$61:$D$127,2)</f>
        <v>YES</v>
      </c>
    </row>
    <row r="296" spans="2:12" ht="27.65" hidden="1" customHeight="1" outlineLevel="2" x14ac:dyDescent="0.3">
      <c r="B296" s="135"/>
      <c r="C296" s="72" t="str">
        <f>C282</f>
        <v>2.6*</v>
      </c>
      <c r="D296" s="152"/>
      <c r="E296" s="143"/>
      <c r="F296" s="85" t="s">
        <v>41</v>
      </c>
      <c r="G296" s="83"/>
      <c r="H296" s="91"/>
      <c r="I296" s="92"/>
      <c r="J296" s="92"/>
      <c r="K296" s="81"/>
      <c r="L296" s="56" t="str">
        <f>VLOOKUP(C296,SUMMARY!$C$61:$D$127,2)</f>
        <v>YES</v>
      </c>
    </row>
    <row r="297" spans="2:12" ht="27.65" hidden="1" customHeight="1" outlineLevel="2" x14ac:dyDescent="0.3">
      <c r="B297" s="135"/>
      <c r="C297" s="72" t="str">
        <f>C282</f>
        <v>2.6*</v>
      </c>
      <c r="D297" s="152"/>
      <c r="E297" s="143"/>
      <c r="F297" s="85" t="s">
        <v>42</v>
      </c>
      <c r="G297" s="83"/>
      <c r="H297" s="91"/>
      <c r="I297" s="92"/>
      <c r="J297" s="92"/>
      <c r="K297" s="81"/>
      <c r="L297" s="56" t="str">
        <f>VLOOKUP(C297,SUMMARY!$C$61:$D$127,2)</f>
        <v>YES</v>
      </c>
    </row>
    <row r="298" spans="2:12" ht="27.65" hidden="1" customHeight="1" outlineLevel="2" x14ac:dyDescent="0.3">
      <c r="B298" s="135"/>
      <c r="C298" s="72" t="str">
        <f>C282</f>
        <v>2.6*</v>
      </c>
      <c r="D298" s="152"/>
      <c r="E298" s="143"/>
      <c r="F298" s="85" t="s">
        <v>43</v>
      </c>
      <c r="G298" s="83"/>
      <c r="H298" s="91"/>
      <c r="I298" s="92"/>
      <c r="J298" s="92"/>
      <c r="K298" s="81"/>
      <c r="L298" s="56" t="str">
        <f>VLOOKUP(C298,SUMMARY!$C$61:$D$127,2)</f>
        <v>YES</v>
      </c>
    </row>
    <row r="299" spans="2:12" ht="27.65" hidden="1" customHeight="1" outlineLevel="2" x14ac:dyDescent="0.3">
      <c r="B299" s="135"/>
      <c r="C299" s="72" t="str">
        <f>C282</f>
        <v>2.6*</v>
      </c>
      <c r="D299" s="152"/>
      <c r="E299" s="143"/>
      <c r="F299" s="85" t="s">
        <v>44</v>
      </c>
      <c r="G299" s="83"/>
      <c r="H299" s="91"/>
      <c r="I299" s="92"/>
      <c r="J299" s="92"/>
      <c r="K299" s="81"/>
      <c r="L299" s="56" t="str">
        <f>VLOOKUP(C299,SUMMARY!$C$61:$D$127,2)</f>
        <v>YES</v>
      </c>
    </row>
    <row r="300" spans="2:12" ht="27.65" hidden="1" customHeight="1" outlineLevel="2" x14ac:dyDescent="0.3">
      <c r="B300" s="135"/>
      <c r="C300" s="72" t="str">
        <f>C282</f>
        <v>2.6*</v>
      </c>
      <c r="D300" s="152"/>
      <c r="E300" s="143"/>
      <c r="F300" s="85" t="s">
        <v>45</v>
      </c>
      <c r="G300" s="83"/>
      <c r="H300" s="91"/>
      <c r="I300" s="92"/>
      <c r="J300" s="92"/>
      <c r="K300" s="81"/>
      <c r="L300" s="56" t="str">
        <f>VLOOKUP(C300,SUMMARY!$C$61:$D$127,2)</f>
        <v>YES</v>
      </c>
    </row>
    <row r="301" spans="2:12" ht="27.65" hidden="1" customHeight="1" outlineLevel="2" x14ac:dyDescent="0.3">
      <c r="B301" s="135"/>
      <c r="C301" s="72" t="str">
        <f t="shared" ref="C301" si="13">C297</f>
        <v>2.6*</v>
      </c>
      <c r="D301" s="152"/>
      <c r="E301" s="143"/>
      <c r="F301" s="85" t="s">
        <v>46</v>
      </c>
      <c r="G301" s="83"/>
      <c r="H301" s="91"/>
      <c r="I301" s="92"/>
      <c r="J301" s="92"/>
      <c r="K301" s="81"/>
      <c r="L301" s="56" t="str">
        <f>VLOOKUP(C301,SUMMARY!$C$61:$D$127,2)</f>
        <v>YES</v>
      </c>
    </row>
    <row r="302" spans="2:12" ht="133.15" customHeight="1" outlineLevel="1" thickBot="1" x14ac:dyDescent="0.35">
      <c r="B302" s="135"/>
      <c r="C302" s="73"/>
      <c r="D302" s="142"/>
      <c r="E302" s="144"/>
      <c r="F302" s="77"/>
      <c r="G302" s="78"/>
      <c r="H302" s="79"/>
      <c r="I302" s="79"/>
      <c r="J302" s="79"/>
      <c r="K302" s="79"/>
      <c r="L302" s="56"/>
    </row>
    <row r="303" spans="2:12" ht="129.65" customHeight="1" outlineLevel="1" x14ac:dyDescent="0.3">
      <c r="B303" s="135" t="s">
        <v>21</v>
      </c>
      <c r="C303" s="69" t="s">
        <v>83</v>
      </c>
      <c r="D303" s="137" t="s">
        <v>84</v>
      </c>
      <c r="E303" s="139" t="s">
        <v>235</v>
      </c>
      <c r="F303" s="84" t="s">
        <v>67</v>
      </c>
      <c r="G303" s="83"/>
      <c r="H303" s="90"/>
      <c r="I303" s="90"/>
      <c r="J303" s="90"/>
      <c r="K303" s="80"/>
      <c r="L303" s="56" t="str">
        <f>VLOOKUP(C303,SUMMARY!$C$61:$D$127,2)</f>
        <v>YES</v>
      </c>
    </row>
    <row r="304" spans="2:12" ht="66.650000000000006" customHeight="1" outlineLevel="1" thickBot="1" x14ac:dyDescent="0.35">
      <c r="B304" s="135"/>
      <c r="C304" s="73"/>
      <c r="D304" s="138"/>
      <c r="E304" s="140"/>
      <c r="F304" s="77"/>
      <c r="G304" s="78"/>
      <c r="H304" s="79"/>
      <c r="I304" s="79"/>
      <c r="J304" s="79"/>
      <c r="K304" s="79"/>
      <c r="L304" s="56"/>
    </row>
    <row r="305" spans="2:12" ht="27.65" customHeight="1" thickBot="1" x14ac:dyDescent="0.35">
      <c r="B305" s="76"/>
      <c r="C305" s="16">
        <v>3</v>
      </c>
      <c r="D305" s="17" t="s">
        <v>85</v>
      </c>
      <c r="E305" s="18"/>
      <c r="F305" s="18"/>
      <c r="G305" s="18"/>
      <c r="H305" s="89"/>
      <c r="I305" s="89"/>
      <c r="J305" s="89"/>
      <c r="K305" s="19"/>
      <c r="L305" s="56" t="str">
        <f>VLOOKUP(C305,SUMMARY!$C$61:$D$127,2)</f>
        <v>NO</v>
      </c>
    </row>
    <row r="306" spans="2:12" ht="25.15" customHeight="1" outlineLevel="1" x14ac:dyDescent="0.3">
      <c r="B306" s="76"/>
      <c r="C306" s="20">
        <v>3.1</v>
      </c>
      <c r="D306" s="145" t="s">
        <v>86</v>
      </c>
      <c r="E306" s="147" t="s">
        <v>87</v>
      </c>
      <c r="F306" s="84" t="s">
        <v>25</v>
      </c>
      <c r="G306" s="83"/>
      <c r="H306" s="90"/>
      <c r="I306" s="90"/>
      <c r="J306" s="90"/>
      <c r="K306" s="80"/>
      <c r="L306" s="56" t="str">
        <f>VLOOKUP(C306,SUMMARY!$C$61:$D$127,2)</f>
        <v>NO</v>
      </c>
    </row>
    <row r="307" spans="2:12" ht="25.15" customHeight="1" outlineLevel="1" x14ac:dyDescent="0.3">
      <c r="B307" s="76"/>
      <c r="C307" s="22">
        <f>C306</f>
        <v>3.1</v>
      </c>
      <c r="D307" s="153"/>
      <c r="E307" s="147"/>
      <c r="F307" s="84" t="s">
        <v>28</v>
      </c>
      <c r="G307" s="83"/>
      <c r="H307" s="90"/>
      <c r="I307" s="90"/>
      <c r="J307" s="90"/>
      <c r="K307" s="80"/>
      <c r="L307" s="56" t="str">
        <f>VLOOKUP(C307,SUMMARY!$C$61:$D$127,2)</f>
        <v>NO</v>
      </c>
    </row>
    <row r="308" spans="2:12" ht="28.15" customHeight="1" outlineLevel="1" x14ac:dyDescent="0.3">
      <c r="B308" s="76"/>
      <c r="C308" s="22">
        <f>C306</f>
        <v>3.1</v>
      </c>
      <c r="D308" s="153"/>
      <c r="E308" s="147"/>
      <c r="F308" s="84" t="s">
        <v>29</v>
      </c>
      <c r="G308" s="83"/>
      <c r="H308" s="90"/>
      <c r="I308" s="90"/>
      <c r="J308" s="90"/>
      <c r="K308" s="80"/>
      <c r="L308" s="56" t="str">
        <f>VLOOKUP(C308,SUMMARY!$C$61:$D$127,2)</f>
        <v>NO</v>
      </c>
    </row>
    <row r="309" spans="2:12" ht="28.15" customHeight="1" outlineLevel="1" x14ac:dyDescent="0.3">
      <c r="B309" s="76"/>
      <c r="C309" s="22">
        <f>C306</f>
        <v>3.1</v>
      </c>
      <c r="D309" s="153"/>
      <c r="E309" s="147"/>
      <c r="F309" s="84" t="s">
        <v>30</v>
      </c>
      <c r="G309" s="83"/>
      <c r="H309" s="90"/>
      <c r="I309" s="90"/>
      <c r="J309" s="90"/>
      <c r="K309" s="80"/>
      <c r="L309" s="56" t="str">
        <f>VLOOKUP(C309,SUMMARY!$C$61:$D$127,2)</f>
        <v>NO</v>
      </c>
    </row>
    <row r="310" spans="2:12" ht="27.65" customHeight="1" outlineLevel="1" collapsed="1" x14ac:dyDescent="0.3">
      <c r="B310" s="76"/>
      <c r="C310" s="22">
        <f>C307</f>
        <v>3.1</v>
      </c>
      <c r="D310" s="153"/>
      <c r="E310" s="147"/>
      <c r="F310" s="85" t="s">
        <v>31</v>
      </c>
      <c r="G310" s="83"/>
      <c r="H310" s="91"/>
      <c r="I310" s="92"/>
      <c r="J310" s="92"/>
      <c r="K310" s="81"/>
      <c r="L310" s="56" t="str">
        <f>VLOOKUP(C310,SUMMARY!$C$61:$D$127,2)</f>
        <v>NO</v>
      </c>
    </row>
    <row r="311" spans="2:12" ht="27.65" hidden="1" customHeight="1" outlineLevel="2" x14ac:dyDescent="0.3">
      <c r="B311" s="76"/>
      <c r="C311" s="22">
        <f>C307</f>
        <v>3.1</v>
      </c>
      <c r="D311" s="153"/>
      <c r="E311" s="147"/>
      <c r="F311" s="85" t="s">
        <v>32</v>
      </c>
      <c r="G311" s="83"/>
      <c r="H311" s="91"/>
      <c r="I311" s="92"/>
      <c r="J311" s="92"/>
      <c r="K311" s="81"/>
      <c r="L311" s="56" t="str">
        <f>VLOOKUP(C311,SUMMARY!$C$61:$D$127,2)</f>
        <v>NO</v>
      </c>
    </row>
    <row r="312" spans="2:12" ht="27.65" hidden="1" customHeight="1" outlineLevel="2" x14ac:dyDescent="0.3">
      <c r="B312" s="76"/>
      <c r="C312" s="22">
        <f>C307</f>
        <v>3.1</v>
      </c>
      <c r="D312" s="153"/>
      <c r="E312" s="147"/>
      <c r="F312" s="85" t="s">
        <v>33</v>
      </c>
      <c r="G312" s="83"/>
      <c r="H312" s="91"/>
      <c r="I312" s="92"/>
      <c r="J312" s="92"/>
      <c r="K312" s="81"/>
      <c r="L312" s="56" t="str">
        <f>VLOOKUP(C312,SUMMARY!$C$61:$D$127,2)</f>
        <v>NO</v>
      </c>
    </row>
    <row r="313" spans="2:12" ht="27.65" hidden="1" customHeight="1" outlineLevel="2" x14ac:dyDescent="0.3">
      <c r="B313" s="76"/>
      <c r="C313" s="22">
        <f>C307</f>
        <v>3.1</v>
      </c>
      <c r="D313" s="153"/>
      <c r="E313" s="147"/>
      <c r="F313" s="85" t="s">
        <v>34</v>
      </c>
      <c r="G313" s="83"/>
      <c r="H313" s="91"/>
      <c r="I313" s="92"/>
      <c r="J313" s="92"/>
      <c r="K313" s="81"/>
      <c r="L313" s="56" t="str">
        <f>VLOOKUP(C313,SUMMARY!$C$61:$D$127,2)</f>
        <v>NO</v>
      </c>
    </row>
    <row r="314" spans="2:12" ht="27.65" hidden="1" customHeight="1" outlineLevel="2" x14ac:dyDescent="0.3">
      <c r="B314" s="76"/>
      <c r="C314" s="22">
        <f>C307</f>
        <v>3.1</v>
      </c>
      <c r="D314" s="153"/>
      <c r="E314" s="147"/>
      <c r="F314" s="85" t="s">
        <v>35</v>
      </c>
      <c r="G314" s="83"/>
      <c r="H314" s="91"/>
      <c r="I314" s="92"/>
      <c r="J314" s="92"/>
      <c r="K314" s="81"/>
      <c r="L314" s="56" t="str">
        <f>VLOOKUP(C314,SUMMARY!$C$61:$D$127,2)</f>
        <v>NO</v>
      </c>
    </row>
    <row r="315" spans="2:12" ht="27.65" hidden="1" customHeight="1" outlineLevel="2" x14ac:dyDescent="0.3">
      <c r="B315" s="76"/>
      <c r="C315" s="22">
        <f>C307</f>
        <v>3.1</v>
      </c>
      <c r="D315" s="153"/>
      <c r="E315" s="147"/>
      <c r="F315" s="85" t="s">
        <v>36</v>
      </c>
      <c r="G315" s="83"/>
      <c r="H315" s="91"/>
      <c r="I315" s="92"/>
      <c r="J315" s="92"/>
      <c r="K315" s="81"/>
      <c r="L315" s="56" t="str">
        <f>VLOOKUP(C315,SUMMARY!$C$61:$D$127,2)</f>
        <v>NO</v>
      </c>
    </row>
    <row r="316" spans="2:12" ht="27.65" hidden="1" customHeight="1" outlineLevel="2" x14ac:dyDescent="0.3">
      <c r="B316" s="76"/>
      <c r="C316" s="22">
        <f>C307</f>
        <v>3.1</v>
      </c>
      <c r="D316" s="153"/>
      <c r="E316" s="147"/>
      <c r="F316" s="85" t="s">
        <v>37</v>
      </c>
      <c r="G316" s="83"/>
      <c r="H316" s="91"/>
      <c r="I316" s="92"/>
      <c r="J316" s="92"/>
      <c r="K316" s="81"/>
      <c r="L316" s="56" t="str">
        <f>VLOOKUP(C316,SUMMARY!$C$61:$D$127,2)</f>
        <v>NO</v>
      </c>
    </row>
    <row r="317" spans="2:12" ht="27.65" hidden="1" customHeight="1" outlineLevel="2" x14ac:dyDescent="0.3">
      <c r="B317" s="76"/>
      <c r="C317" s="22">
        <f>C307</f>
        <v>3.1</v>
      </c>
      <c r="D317" s="153"/>
      <c r="E317" s="147"/>
      <c r="F317" s="85" t="s">
        <v>38</v>
      </c>
      <c r="G317" s="83"/>
      <c r="H317" s="91"/>
      <c r="I317" s="92"/>
      <c r="J317" s="92"/>
      <c r="K317" s="81"/>
      <c r="L317" s="56" t="str">
        <f>VLOOKUP(C317,SUMMARY!$C$61:$D$127,2)</f>
        <v>NO</v>
      </c>
    </row>
    <row r="318" spans="2:12" ht="27.65" hidden="1" customHeight="1" outlineLevel="2" x14ac:dyDescent="0.3">
      <c r="B318" s="76"/>
      <c r="C318" s="22">
        <f>C307</f>
        <v>3.1</v>
      </c>
      <c r="D318" s="153"/>
      <c r="E318" s="147"/>
      <c r="F318" s="85" t="s">
        <v>39</v>
      </c>
      <c r="G318" s="83"/>
      <c r="H318" s="91"/>
      <c r="I318" s="92"/>
      <c r="J318" s="92"/>
      <c r="K318" s="81"/>
      <c r="L318" s="56" t="str">
        <f>VLOOKUP(C318,SUMMARY!$C$61:$D$127,2)</f>
        <v>NO</v>
      </c>
    </row>
    <row r="319" spans="2:12" ht="27.65" hidden="1" customHeight="1" outlineLevel="2" x14ac:dyDescent="0.3">
      <c r="B319" s="76"/>
      <c r="C319" s="22">
        <f>C307</f>
        <v>3.1</v>
      </c>
      <c r="D319" s="153"/>
      <c r="E319" s="147"/>
      <c r="F319" s="85" t="s">
        <v>40</v>
      </c>
      <c r="G319" s="83"/>
      <c r="H319" s="91"/>
      <c r="I319" s="92"/>
      <c r="J319" s="92"/>
      <c r="K319" s="81"/>
      <c r="L319" s="56" t="str">
        <f>VLOOKUP(C319,SUMMARY!$C$61:$D$127,2)</f>
        <v>NO</v>
      </c>
    </row>
    <row r="320" spans="2:12" ht="27.65" hidden="1" customHeight="1" outlineLevel="2" x14ac:dyDescent="0.3">
      <c r="B320" s="76"/>
      <c r="C320" s="22">
        <f>C307</f>
        <v>3.1</v>
      </c>
      <c r="D320" s="153"/>
      <c r="E320" s="147"/>
      <c r="F320" s="85" t="s">
        <v>41</v>
      </c>
      <c r="G320" s="83"/>
      <c r="H320" s="91"/>
      <c r="I320" s="92"/>
      <c r="J320" s="92"/>
      <c r="K320" s="81"/>
      <c r="L320" s="56" t="str">
        <f>VLOOKUP(C320,SUMMARY!$C$61:$D$127,2)</f>
        <v>NO</v>
      </c>
    </row>
    <row r="321" spans="2:12" ht="27.65" hidden="1" customHeight="1" outlineLevel="2" x14ac:dyDescent="0.3">
      <c r="B321" s="76"/>
      <c r="C321" s="22">
        <f>C307</f>
        <v>3.1</v>
      </c>
      <c r="D321" s="153"/>
      <c r="E321" s="147"/>
      <c r="F321" s="85" t="s">
        <v>42</v>
      </c>
      <c r="G321" s="83"/>
      <c r="H321" s="91"/>
      <c r="I321" s="92"/>
      <c r="J321" s="92"/>
      <c r="K321" s="81"/>
      <c r="L321" s="56" t="str">
        <f>VLOOKUP(C321,SUMMARY!$C$61:$D$127,2)</f>
        <v>NO</v>
      </c>
    </row>
    <row r="322" spans="2:12" ht="27.65" hidden="1" customHeight="1" outlineLevel="2" x14ac:dyDescent="0.3">
      <c r="B322" s="76"/>
      <c r="C322" s="22">
        <f>C307</f>
        <v>3.1</v>
      </c>
      <c r="D322" s="153"/>
      <c r="E322" s="147"/>
      <c r="F322" s="85" t="s">
        <v>43</v>
      </c>
      <c r="G322" s="83"/>
      <c r="H322" s="91"/>
      <c r="I322" s="92"/>
      <c r="J322" s="92"/>
      <c r="K322" s="81"/>
      <c r="L322" s="56" t="str">
        <f>VLOOKUP(C322,SUMMARY!$C$61:$D$127,2)</f>
        <v>NO</v>
      </c>
    </row>
    <row r="323" spans="2:12" ht="27.65" hidden="1" customHeight="1" outlineLevel="2" x14ac:dyDescent="0.3">
      <c r="B323" s="76"/>
      <c r="C323" s="22">
        <f>C307</f>
        <v>3.1</v>
      </c>
      <c r="D323" s="153"/>
      <c r="E323" s="147"/>
      <c r="F323" s="85" t="s">
        <v>44</v>
      </c>
      <c r="G323" s="83"/>
      <c r="H323" s="91"/>
      <c r="I323" s="92"/>
      <c r="J323" s="92"/>
      <c r="K323" s="81"/>
      <c r="L323" s="56" t="str">
        <f>VLOOKUP(C323,SUMMARY!$C$61:$D$127,2)</f>
        <v>NO</v>
      </c>
    </row>
    <row r="324" spans="2:12" ht="27.65" hidden="1" customHeight="1" outlineLevel="2" x14ac:dyDescent="0.3">
      <c r="B324" s="76"/>
      <c r="C324" s="22">
        <f>C307</f>
        <v>3.1</v>
      </c>
      <c r="D324" s="153"/>
      <c r="E324" s="147"/>
      <c r="F324" s="85" t="s">
        <v>45</v>
      </c>
      <c r="G324" s="83"/>
      <c r="H324" s="91"/>
      <c r="I324" s="92"/>
      <c r="J324" s="92"/>
      <c r="K324" s="81"/>
      <c r="L324" s="56" t="str">
        <f>VLOOKUP(C324,SUMMARY!$C$61:$D$127,2)</f>
        <v>NO</v>
      </c>
    </row>
    <row r="325" spans="2:12" ht="27.65" hidden="1" customHeight="1" outlineLevel="2" x14ac:dyDescent="0.3">
      <c r="B325" s="76"/>
      <c r="C325" s="22">
        <f t="shared" ref="C325" si="14">C321</f>
        <v>3.1</v>
      </c>
      <c r="D325" s="153"/>
      <c r="E325" s="147"/>
      <c r="F325" s="85" t="s">
        <v>46</v>
      </c>
      <c r="G325" s="83"/>
      <c r="H325" s="91"/>
      <c r="I325" s="92"/>
      <c r="J325" s="92"/>
      <c r="K325" s="81"/>
      <c r="L325" s="56" t="str">
        <f>VLOOKUP(C325,SUMMARY!$C$61:$D$127,2)</f>
        <v>NO</v>
      </c>
    </row>
    <row r="326" spans="2:12" ht="46.15" customHeight="1" outlineLevel="1" thickBot="1" x14ac:dyDescent="0.35">
      <c r="B326" s="76"/>
      <c r="C326" s="23"/>
      <c r="D326" s="146"/>
      <c r="E326" s="148"/>
      <c r="F326" s="14"/>
      <c r="G326" s="14"/>
      <c r="H326" s="15"/>
      <c r="I326" s="15"/>
      <c r="J326" s="15"/>
      <c r="K326" s="15"/>
      <c r="L326" s="56"/>
    </row>
    <row r="327" spans="2:12" ht="148.15" customHeight="1" outlineLevel="1" x14ac:dyDescent="0.3">
      <c r="B327" s="76"/>
      <c r="C327" s="20">
        <v>3.2</v>
      </c>
      <c r="D327" s="145" t="s">
        <v>88</v>
      </c>
      <c r="E327" s="147" t="s">
        <v>89</v>
      </c>
      <c r="F327" s="84" t="s">
        <v>67</v>
      </c>
      <c r="G327" s="83"/>
      <c r="H327" s="90"/>
      <c r="I327" s="90"/>
      <c r="J327" s="90"/>
      <c r="K327" s="80"/>
      <c r="L327" s="56" t="str">
        <f>VLOOKUP(C327,SUMMARY!$C$61:$D$127,2)</f>
        <v>NO</v>
      </c>
    </row>
    <row r="328" spans="2:12" ht="44.5" customHeight="1" outlineLevel="1" thickBot="1" x14ac:dyDescent="0.35">
      <c r="B328" s="76"/>
      <c r="C328" s="23"/>
      <c r="D328" s="146"/>
      <c r="E328" s="148"/>
      <c r="F328" s="14"/>
      <c r="G328" s="14"/>
      <c r="H328" s="15"/>
      <c r="I328" s="15"/>
      <c r="J328" s="15"/>
      <c r="K328" s="15"/>
      <c r="L328" s="56"/>
    </row>
    <row r="329" spans="2:12" ht="124.15" customHeight="1" outlineLevel="1" x14ac:dyDescent="0.3">
      <c r="B329" s="76"/>
      <c r="C329" s="20">
        <v>3.3</v>
      </c>
      <c r="D329" s="145" t="s">
        <v>90</v>
      </c>
      <c r="E329" s="147" t="s">
        <v>91</v>
      </c>
      <c r="F329" s="84" t="s">
        <v>67</v>
      </c>
      <c r="G329" s="83"/>
      <c r="H329" s="90"/>
      <c r="I329" s="90"/>
      <c r="J329" s="90"/>
      <c r="K329" s="80"/>
      <c r="L329" s="56" t="str">
        <f>VLOOKUP(C329,SUMMARY!$C$61:$D$127,2)</f>
        <v>NO</v>
      </c>
    </row>
    <row r="330" spans="2:12" ht="103.9" customHeight="1" outlineLevel="1" thickBot="1" x14ac:dyDescent="0.35">
      <c r="B330" s="76"/>
      <c r="C330" s="23"/>
      <c r="D330" s="146"/>
      <c r="E330" s="148"/>
      <c r="F330" s="14"/>
      <c r="G330" s="14"/>
      <c r="H330" s="15"/>
      <c r="I330" s="15"/>
      <c r="J330" s="15"/>
      <c r="K330" s="15"/>
      <c r="L330" s="56"/>
    </row>
    <row r="331" spans="2:12" ht="27.65" customHeight="1" thickBot="1" x14ac:dyDescent="0.35">
      <c r="B331" s="76"/>
      <c r="C331" s="94">
        <v>4</v>
      </c>
      <c r="D331" s="17" t="s">
        <v>92</v>
      </c>
      <c r="E331" s="18"/>
      <c r="F331" s="18"/>
      <c r="G331" s="18"/>
      <c r="H331" s="89"/>
      <c r="I331" s="89"/>
      <c r="J331" s="89"/>
      <c r="K331" s="19"/>
      <c r="L331" s="56" t="str">
        <f>VLOOKUP(C331,SUMMARY!$C$61:$D$127,2)</f>
        <v>NO</v>
      </c>
    </row>
    <row r="332" spans="2:12" ht="112.9" customHeight="1" outlineLevel="1" x14ac:dyDescent="0.3">
      <c r="B332" s="135" t="s">
        <v>21</v>
      </c>
      <c r="C332" s="69" t="s">
        <v>93</v>
      </c>
      <c r="D332" s="141" t="s">
        <v>94</v>
      </c>
      <c r="E332" s="150" t="s">
        <v>95</v>
      </c>
      <c r="F332" s="84" t="s">
        <v>67</v>
      </c>
      <c r="G332" s="83"/>
      <c r="H332" s="90"/>
      <c r="I332" s="90"/>
      <c r="J332" s="90"/>
      <c r="K332" s="80"/>
      <c r="L332" s="56" t="str">
        <f>VLOOKUP(C332,SUMMARY!$C$61:$D$127,2)</f>
        <v>YES</v>
      </c>
    </row>
    <row r="333" spans="2:12" ht="279" customHeight="1" outlineLevel="1" thickBot="1" x14ac:dyDescent="0.35">
      <c r="B333" s="135"/>
      <c r="C333" s="73">
        <f>C326</f>
        <v>0</v>
      </c>
      <c r="D333" s="149"/>
      <c r="E333" s="151"/>
      <c r="F333" s="77"/>
      <c r="G333" s="78"/>
      <c r="H333" s="79"/>
      <c r="I333" s="79"/>
      <c r="J333" s="79"/>
      <c r="K333" s="79"/>
      <c r="L333" s="56"/>
    </row>
    <row r="334" spans="2:12" ht="27.65" customHeight="1" thickBot="1" x14ac:dyDescent="0.35">
      <c r="B334" s="76"/>
      <c r="C334" s="16">
        <v>5</v>
      </c>
      <c r="D334" s="17" t="s">
        <v>96</v>
      </c>
      <c r="E334" s="18"/>
      <c r="F334" s="18"/>
      <c r="G334" s="18"/>
      <c r="H334" s="89"/>
      <c r="I334" s="89"/>
      <c r="J334" s="89"/>
      <c r="K334" s="19"/>
      <c r="L334" s="56" t="str">
        <f>VLOOKUP(C334,SUMMARY!$C$61:$D$127,2)</f>
        <v>NO</v>
      </c>
    </row>
    <row r="335" spans="2:12" ht="127.15" customHeight="1" outlineLevel="1" x14ac:dyDescent="0.3">
      <c r="B335" s="135" t="s">
        <v>21</v>
      </c>
      <c r="C335" s="69" t="s">
        <v>97</v>
      </c>
      <c r="D335" s="137" t="s">
        <v>98</v>
      </c>
      <c r="E335" s="139" t="s">
        <v>99</v>
      </c>
      <c r="F335" s="84" t="s">
        <v>67</v>
      </c>
      <c r="G335" s="83"/>
      <c r="H335" s="90"/>
      <c r="I335" s="90"/>
      <c r="J335" s="90"/>
      <c r="K335" s="80"/>
      <c r="L335" s="56" t="str">
        <f>VLOOKUP(C335,SUMMARY!$C$61:$D$127,2)</f>
        <v>YES</v>
      </c>
    </row>
    <row r="336" spans="2:12" ht="31.9" customHeight="1" outlineLevel="1" thickBot="1" x14ac:dyDescent="0.35">
      <c r="B336" s="135"/>
      <c r="C336" s="73">
        <f>C329</f>
        <v>3.3</v>
      </c>
      <c r="D336" s="138"/>
      <c r="E336" s="140"/>
      <c r="F336" s="77"/>
      <c r="G336" s="78"/>
      <c r="H336" s="79"/>
      <c r="I336" s="79"/>
      <c r="J336" s="79"/>
      <c r="K336" s="79"/>
      <c r="L336" s="56"/>
    </row>
    <row r="337" spans="2:12" ht="127.15" customHeight="1" outlineLevel="1" x14ac:dyDescent="0.3">
      <c r="B337" s="135" t="s">
        <v>21</v>
      </c>
      <c r="C337" s="69" t="s">
        <v>100</v>
      </c>
      <c r="D337" s="137" t="s">
        <v>101</v>
      </c>
      <c r="E337" s="139" t="s">
        <v>102</v>
      </c>
      <c r="F337" s="84" t="s">
        <v>67</v>
      </c>
      <c r="G337" s="83"/>
      <c r="H337" s="90"/>
      <c r="I337" s="90"/>
      <c r="J337" s="90"/>
      <c r="K337" s="80"/>
      <c r="L337" s="56" t="str">
        <f>VLOOKUP(C337,SUMMARY!$C$61:$D$127,2)</f>
        <v>YES</v>
      </c>
    </row>
    <row r="338" spans="2:12" ht="27" customHeight="1" outlineLevel="1" thickBot="1" x14ac:dyDescent="0.35">
      <c r="B338" s="135"/>
      <c r="C338" s="73">
        <f>C331</f>
        <v>4</v>
      </c>
      <c r="D338" s="138"/>
      <c r="E338" s="140"/>
      <c r="F338" s="77"/>
      <c r="G338" s="78"/>
      <c r="H338" s="79"/>
      <c r="I338" s="79"/>
      <c r="J338" s="79"/>
      <c r="K338" s="79"/>
      <c r="L338" s="56"/>
    </row>
    <row r="339" spans="2:12" ht="127.15" customHeight="1" outlineLevel="1" x14ac:dyDescent="0.3">
      <c r="B339" s="135" t="s">
        <v>21</v>
      </c>
      <c r="C339" s="69" t="s">
        <v>103</v>
      </c>
      <c r="D339" s="137" t="s">
        <v>104</v>
      </c>
      <c r="E339" s="139" t="s">
        <v>105</v>
      </c>
      <c r="F339" s="84" t="s">
        <v>67</v>
      </c>
      <c r="G339" s="83"/>
      <c r="H339" s="90"/>
      <c r="I339" s="90"/>
      <c r="J339" s="90"/>
      <c r="K339" s="80"/>
      <c r="L339" s="56" t="str">
        <f>VLOOKUP(C339,SUMMARY!$C$61:$D$127,2)</f>
        <v>YES</v>
      </c>
    </row>
    <row r="340" spans="2:12" ht="31.15" customHeight="1" outlineLevel="1" thickBot="1" x14ac:dyDescent="0.35">
      <c r="B340" s="135"/>
      <c r="C340" s="73"/>
      <c r="D340" s="138"/>
      <c r="E340" s="140"/>
      <c r="F340" s="77"/>
      <c r="G340" s="78"/>
      <c r="H340" s="79"/>
      <c r="I340" s="79"/>
      <c r="J340" s="79"/>
      <c r="K340" s="79"/>
      <c r="L340" s="56"/>
    </row>
    <row r="341" spans="2:12" ht="27.65" customHeight="1" thickBot="1" x14ac:dyDescent="0.35">
      <c r="B341" s="76"/>
      <c r="C341" s="16">
        <v>6</v>
      </c>
      <c r="D341" s="17" t="s">
        <v>106</v>
      </c>
      <c r="E341" s="18"/>
      <c r="F341" s="18"/>
      <c r="G341" s="18"/>
      <c r="H341" s="89"/>
      <c r="I341" s="89"/>
      <c r="J341" s="89"/>
      <c r="K341" s="19"/>
      <c r="L341" s="56" t="str">
        <f>VLOOKUP(C341,SUMMARY!$C$61:$D$127,2)</f>
        <v>NO</v>
      </c>
    </row>
    <row r="342" spans="2:12" ht="127.15" customHeight="1" outlineLevel="1" x14ac:dyDescent="0.3">
      <c r="B342" s="135" t="s">
        <v>21</v>
      </c>
      <c r="C342" s="69" t="s">
        <v>107</v>
      </c>
      <c r="D342" s="141" t="s">
        <v>108</v>
      </c>
      <c r="E342" s="143" t="s">
        <v>109</v>
      </c>
      <c r="F342" s="84" t="s">
        <v>67</v>
      </c>
      <c r="G342" s="83"/>
      <c r="H342" s="90"/>
      <c r="I342" s="90"/>
      <c r="J342" s="90"/>
      <c r="K342" s="80"/>
      <c r="L342" s="56" t="str">
        <f>VLOOKUP(C342,SUMMARY!$C$61:$D$127,2)</f>
        <v>YES</v>
      </c>
    </row>
    <row r="343" spans="2:12" ht="72" customHeight="1" outlineLevel="1" thickBot="1" x14ac:dyDescent="0.35">
      <c r="B343" s="135"/>
      <c r="C343" s="73"/>
      <c r="D343" s="142"/>
      <c r="E343" s="144"/>
      <c r="F343" s="77"/>
      <c r="G343" s="78"/>
      <c r="H343" s="79"/>
      <c r="I343" s="79"/>
      <c r="J343" s="79"/>
      <c r="K343" s="79"/>
      <c r="L343" s="56"/>
    </row>
    <row r="344" spans="2:12" ht="127.15" customHeight="1" outlineLevel="1" x14ac:dyDescent="0.3">
      <c r="B344" s="135" t="s">
        <v>21</v>
      </c>
      <c r="C344" s="69" t="s">
        <v>110</v>
      </c>
      <c r="D344" s="141" t="s">
        <v>111</v>
      </c>
      <c r="E344" s="143" t="s">
        <v>112</v>
      </c>
      <c r="F344" s="84" t="s">
        <v>67</v>
      </c>
      <c r="G344" s="83"/>
      <c r="H344" s="90"/>
      <c r="I344" s="90"/>
      <c r="J344" s="90"/>
      <c r="K344" s="80"/>
      <c r="L344" s="56" t="str">
        <f>VLOOKUP(C344,SUMMARY!$C$61:$D$127,2)</f>
        <v>YES</v>
      </c>
    </row>
    <row r="345" spans="2:12" ht="136.15" customHeight="1" outlineLevel="1" thickBot="1" x14ac:dyDescent="0.35">
      <c r="B345" s="135"/>
      <c r="C345" s="73"/>
      <c r="D345" s="142"/>
      <c r="E345" s="144"/>
      <c r="F345" s="77"/>
      <c r="G345" s="78"/>
      <c r="H345" s="79"/>
      <c r="I345" s="79"/>
      <c r="J345" s="79"/>
      <c r="K345" s="79"/>
      <c r="L345" s="56"/>
    </row>
  </sheetData>
  <mergeCells count="63">
    <mergeCell ref="D177:D197"/>
    <mergeCell ref="E177:E197"/>
    <mergeCell ref="D90:D110"/>
    <mergeCell ref="E90:E110"/>
    <mergeCell ref="D111:D131"/>
    <mergeCell ref="E111:E131"/>
    <mergeCell ref="D174:D175"/>
    <mergeCell ref="E174:E175"/>
    <mergeCell ref="D132:D152"/>
    <mergeCell ref="E132:E152"/>
    <mergeCell ref="D153:D173"/>
    <mergeCell ref="E153:E173"/>
    <mergeCell ref="D69:D89"/>
    <mergeCell ref="E69:E89"/>
    <mergeCell ref="D6:D26"/>
    <mergeCell ref="E6:E26"/>
    <mergeCell ref="D27:D47"/>
    <mergeCell ref="E27:E47"/>
    <mergeCell ref="D48:D68"/>
    <mergeCell ref="E48:E68"/>
    <mergeCell ref="D198:D218"/>
    <mergeCell ref="E198:E218"/>
    <mergeCell ref="D219:D239"/>
    <mergeCell ref="E219:E239"/>
    <mergeCell ref="D240:D260"/>
    <mergeCell ref="E240:E260"/>
    <mergeCell ref="D261:D281"/>
    <mergeCell ref="E261:E281"/>
    <mergeCell ref="D306:D326"/>
    <mergeCell ref="E306:E326"/>
    <mergeCell ref="D327:D328"/>
    <mergeCell ref="E327:E328"/>
    <mergeCell ref="D282:D302"/>
    <mergeCell ref="E282:E302"/>
    <mergeCell ref="D303:D304"/>
    <mergeCell ref="E303:E304"/>
    <mergeCell ref="D329:D330"/>
    <mergeCell ref="E329:E330"/>
    <mergeCell ref="D335:D336"/>
    <mergeCell ref="E335:E336"/>
    <mergeCell ref="D337:D338"/>
    <mergeCell ref="E337:E338"/>
    <mergeCell ref="D332:D333"/>
    <mergeCell ref="E332:E333"/>
    <mergeCell ref="D339:D340"/>
    <mergeCell ref="E339:E340"/>
    <mergeCell ref="D342:D343"/>
    <mergeCell ref="E342:E343"/>
    <mergeCell ref="D344:D345"/>
    <mergeCell ref="E344:E345"/>
    <mergeCell ref="B261:B281"/>
    <mergeCell ref="B282:B302"/>
    <mergeCell ref="B132:B152"/>
    <mergeCell ref="B174:B175"/>
    <mergeCell ref="B6:B26"/>
    <mergeCell ref="B90:B110"/>
    <mergeCell ref="B342:B343"/>
    <mergeCell ref="B344:B345"/>
    <mergeCell ref="B303:B304"/>
    <mergeCell ref="B332:B333"/>
    <mergeCell ref="B335:B336"/>
    <mergeCell ref="B337:B338"/>
    <mergeCell ref="B339:B340"/>
  </mergeCells>
  <phoneticPr fontId="16" type="noConversion"/>
  <conditionalFormatting sqref="B27:B345">
    <cfRule type="notContainsBlanks" dxfId="23" priority="2">
      <formula>LEN(TRIM(B27))&gt;0</formula>
    </cfRule>
  </conditionalFormatting>
  <dataValidations count="1">
    <dataValidation type="list" allowBlank="1" showInputMessage="1" showErrorMessage="1" sqref="G342 G6:G25 G261:G280 G69:G88 G111:G130 G240:G259 G153:G172 G282:G301 G306:G325 G327 G329 G332 G335 G337 G339 G90:G109 G303 G344 G48:G67 G132:G151 G174 G177:G196 G198:G217 G219:G238 G27:G46" xr:uid="{05D53662-1363-4371-AD38-145DF6AEB85B}">
      <formula1>"Compliant, Non-Compliant, Transitionally Compliant, N/A"</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A8638-76F2-4A56-A45A-40AAEBE275DD}">
  <sheetPr>
    <tabColor rgb="FF0070C0"/>
    <outlinePr summaryBelow="0" summaryRight="0"/>
  </sheetPr>
  <dimension ref="A1:FJ70"/>
  <sheetViews>
    <sheetView showGridLines="0" zoomScale="60" zoomScaleNormal="60" workbookViewId="0">
      <pane xSplit="4" ySplit="4" topLeftCell="E5" activePane="bottomRight" state="frozen"/>
      <selection pane="topRight" activeCell="D1" sqref="D1"/>
      <selection pane="bottomLeft" activeCell="A3" sqref="A3"/>
      <selection pane="bottomRight" activeCell="G50" sqref="G50"/>
    </sheetView>
  </sheetViews>
  <sheetFormatPr defaultRowHeight="12.5" outlineLevelRow="2" x14ac:dyDescent="0.25"/>
  <cols>
    <col min="1" max="1" width="2.453125" customWidth="1"/>
    <col min="2" max="2" width="5.7265625" customWidth="1"/>
    <col min="3" max="3" width="4.54296875" bestFit="1" customWidth="1"/>
    <col min="4" max="4" width="30.7265625" customWidth="1"/>
    <col min="5" max="5" width="66.7265625" customWidth="1"/>
    <col min="6" max="6" width="5.26953125" bestFit="1" customWidth="1"/>
    <col min="7" max="7" width="26" customWidth="1"/>
    <col min="8" max="11" width="42" customWidth="1"/>
    <col min="12" max="12" width="18.26953125" hidden="1" customWidth="1"/>
  </cols>
  <sheetData>
    <row r="1" spans="1:166" s="32" customFormat="1" ht="25.9" customHeight="1" x14ac:dyDescent="0.25">
      <c r="C1" s="33" t="s">
        <v>113</v>
      </c>
      <c r="E1" s="34" t="str">
        <f ca="1">TEXT(TODAY(),"mmmm d, yyyy") &amp; " - " &amp;
IF(HOUR(NOW())&lt;12,"Good Morning",
   IF(HOUR(NOW())&lt;18,"Good Afternoon","Good Evening"))</f>
        <v>July 28, 2026 - Good Afternoon</v>
      </c>
    </row>
    <row r="2" spans="1:166" ht="13" x14ac:dyDescent="0.25">
      <c r="A2" s="32"/>
      <c r="B2" s="32"/>
      <c r="C2" s="66" t="str">
        <f>SUMMARY!E4</f>
        <v>[Agency In Review]</v>
      </c>
      <c r="D2" s="32"/>
      <c r="E2" s="67" t="str">
        <f>SUMMARY!E5</f>
        <v>[Monitor Name]</v>
      </c>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row>
    <row r="4" spans="1:166" ht="15.5" x14ac:dyDescent="0.35">
      <c r="C4" s="13" t="s">
        <v>10</v>
      </c>
      <c r="D4" s="13" t="s">
        <v>11</v>
      </c>
      <c r="E4" s="13" t="s">
        <v>12</v>
      </c>
      <c r="F4" s="13" t="s">
        <v>13</v>
      </c>
      <c r="G4" s="13" t="s">
        <v>14</v>
      </c>
      <c r="H4" s="13" t="s">
        <v>15</v>
      </c>
      <c r="I4" s="88" t="s">
        <v>16</v>
      </c>
      <c r="J4" s="88" t="s">
        <v>17</v>
      </c>
      <c r="K4" s="13" t="s">
        <v>18</v>
      </c>
      <c r="L4" s="13" t="s">
        <v>19</v>
      </c>
    </row>
    <row r="5" spans="1:166" ht="27.65" customHeight="1" thickBot="1" x14ac:dyDescent="0.35">
      <c r="C5" s="16">
        <v>7</v>
      </c>
      <c r="D5" s="17" t="s">
        <v>113</v>
      </c>
      <c r="E5" s="18"/>
      <c r="F5" s="18"/>
      <c r="G5" s="18"/>
      <c r="H5" s="18"/>
      <c r="I5" s="18"/>
      <c r="J5" s="18"/>
      <c r="K5" s="19"/>
      <c r="L5" s="56" t="str">
        <f>VLOOKUP(C5,SUMMARY!$C$61:$D$127,2)</f>
        <v>NO</v>
      </c>
    </row>
    <row r="6" spans="1:166" ht="151.9" customHeight="1" outlineLevel="1" x14ac:dyDescent="0.3">
      <c r="B6" s="136" t="s">
        <v>21</v>
      </c>
      <c r="C6" s="69" t="s">
        <v>114</v>
      </c>
      <c r="D6" s="141" t="s">
        <v>115</v>
      </c>
      <c r="E6" s="143" t="s">
        <v>116</v>
      </c>
      <c r="F6" s="85" t="s">
        <v>67</v>
      </c>
      <c r="G6" s="83"/>
      <c r="H6" s="91"/>
      <c r="I6" s="91"/>
      <c r="J6" s="91"/>
      <c r="K6" s="82"/>
      <c r="L6" s="56" t="str">
        <f>VLOOKUP(C6,SUMMARY!$C$61:$D$127,2)</f>
        <v>YES</v>
      </c>
    </row>
    <row r="7" spans="1:166" ht="281.5" customHeight="1" outlineLevel="1" thickBot="1" x14ac:dyDescent="0.35">
      <c r="B7" s="136"/>
      <c r="C7" s="71"/>
      <c r="D7" s="142"/>
      <c r="E7" s="144"/>
      <c r="F7" s="78"/>
      <c r="G7" s="78"/>
      <c r="H7" s="79"/>
      <c r="I7" s="79"/>
      <c r="J7" s="79"/>
      <c r="K7" s="79"/>
      <c r="L7" s="56" t="e">
        <f>VLOOKUP(C7,SUMMARY!$C$61:$D$127,2)</f>
        <v>#N/A</v>
      </c>
    </row>
    <row r="8" spans="1:166" ht="25.15" customHeight="1" outlineLevel="1" x14ac:dyDescent="0.3">
      <c r="C8" s="21">
        <v>7.2</v>
      </c>
      <c r="D8" s="145" t="s">
        <v>117</v>
      </c>
      <c r="E8" s="154" t="s">
        <v>118</v>
      </c>
      <c r="F8" s="85" t="s">
        <v>25</v>
      </c>
      <c r="G8" s="83"/>
      <c r="H8" s="91"/>
      <c r="I8" s="91"/>
      <c r="J8" s="91"/>
      <c r="K8" s="82"/>
      <c r="L8" s="56" t="str">
        <f>VLOOKUP(C8,SUMMARY!$C$61:$D$127,2)</f>
        <v>NO</v>
      </c>
    </row>
    <row r="9" spans="1:166" ht="25.15" customHeight="1" outlineLevel="1" x14ac:dyDescent="0.3">
      <c r="C9" s="22">
        <f>C8</f>
        <v>7.2</v>
      </c>
      <c r="D9" s="153"/>
      <c r="E9" s="147"/>
      <c r="F9" s="85" t="s">
        <v>28</v>
      </c>
      <c r="G9" s="83"/>
      <c r="H9" s="91"/>
      <c r="I9" s="91"/>
      <c r="J9" s="91"/>
      <c r="K9" s="82"/>
      <c r="L9" s="56" t="str">
        <f>VLOOKUP(C9,SUMMARY!$C$61:$D$127,2)</f>
        <v>NO</v>
      </c>
    </row>
    <row r="10" spans="1:166" ht="28.15" customHeight="1" outlineLevel="1" x14ac:dyDescent="0.3">
      <c r="B10" s="76"/>
      <c r="C10" s="22">
        <f>C8</f>
        <v>7.2</v>
      </c>
      <c r="D10" s="153"/>
      <c r="E10" s="147"/>
      <c r="F10" s="85" t="s">
        <v>29</v>
      </c>
      <c r="G10" s="83"/>
      <c r="H10" s="91"/>
      <c r="I10" s="91"/>
      <c r="J10" s="91"/>
      <c r="K10" s="82"/>
      <c r="L10" s="56" t="str">
        <f>VLOOKUP(C10,SUMMARY!$C$61:$D$127,2)</f>
        <v>NO</v>
      </c>
    </row>
    <row r="11" spans="1:166" ht="28.15" customHeight="1" outlineLevel="1" x14ac:dyDescent="0.3">
      <c r="B11" s="76"/>
      <c r="C11" s="22">
        <f>C8</f>
        <v>7.2</v>
      </c>
      <c r="D11" s="153"/>
      <c r="E11" s="147"/>
      <c r="F11" s="85" t="s">
        <v>30</v>
      </c>
      <c r="G11" s="83"/>
      <c r="H11" s="91"/>
      <c r="I11" s="91"/>
      <c r="J11" s="91"/>
      <c r="K11" s="82"/>
      <c r="L11" s="56" t="str">
        <f>VLOOKUP(C11,SUMMARY!$C$61:$D$127,2)</f>
        <v>NO</v>
      </c>
    </row>
    <row r="12" spans="1:166" ht="28.15" customHeight="1" outlineLevel="1" collapsed="1" x14ac:dyDescent="0.3">
      <c r="B12" s="76"/>
      <c r="C12" s="22">
        <f>C9</f>
        <v>7.2</v>
      </c>
      <c r="D12" s="153"/>
      <c r="E12" s="147"/>
      <c r="F12" s="85" t="s">
        <v>31</v>
      </c>
      <c r="G12" s="83"/>
      <c r="H12" s="91"/>
      <c r="I12" s="91"/>
      <c r="J12" s="91"/>
      <c r="K12" s="82"/>
      <c r="L12" s="56" t="str">
        <f>VLOOKUP(C12,SUMMARY!$C$61:$D$127,2)</f>
        <v>NO</v>
      </c>
    </row>
    <row r="13" spans="1:166" ht="27.65" hidden="1" customHeight="1" outlineLevel="2" x14ac:dyDescent="0.3">
      <c r="B13" s="76"/>
      <c r="C13" s="22">
        <f>C9</f>
        <v>7.2</v>
      </c>
      <c r="D13" s="153"/>
      <c r="E13" s="147"/>
      <c r="F13" s="85" t="s">
        <v>32</v>
      </c>
      <c r="G13" s="83"/>
      <c r="H13" s="91"/>
      <c r="I13" s="92"/>
      <c r="J13" s="92"/>
      <c r="K13" s="81"/>
      <c r="L13" s="56" t="str">
        <f>VLOOKUP(C13,SUMMARY!$C$61:$D$127,2)</f>
        <v>NO</v>
      </c>
    </row>
    <row r="14" spans="1:166" ht="27.65" hidden="1" customHeight="1" outlineLevel="2" x14ac:dyDescent="0.3">
      <c r="B14" s="76"/>
      <c r="C14" s="22">
        <f>C9</f>
        <v>7.2</v>
      </c>
      <c r="D14" s="153"/>
      <c r="E14" s="147"/>
      <c r="F14" s="85" t="s">
        <v>33</v>
      </c>
      <c r="G14" s="83"/>
      <c r="H14" s="91"/>
      <c r="I14" s="92"/>
      <c r="J14" s="92"/>
      <c r="K14" s="81"/>
      <c r="L14" s="56" t="str">
        <f>VLOOKUP(C14,SUMMARY!$C$61:$D$127,2)</f>
        <v>NO</v>
      </c>
    </row>
    <row r="15" spans="1:166" ht="27.65" hidden="1" customHeight="1" outlineLevel="2" x14ac:dyDescent="0.3">
      <c r="B15" s="76"/>
      <c r="C15" s="22">
        <f>C9</f>
        <v>7.2</v>
      </c>
      <c r="D15" s="153"/>
      <c r="E15" s="147"/>
      <c r="F15" s="85" t="s">
        <v>34</v>
      </c>
      <c r="G15" s="83"/>
      <c r="H15" s="91"/>
      <c r="I15" s="92"/>
      <c r="J15" s="92"/>
      <c r="K15" s="81"/>
      <c r="L15" s="56" t="str">
        <f>VLOOKUP(C15,SUMMARY!$C$61:$D$127,2)</f>
        <v>NO</v>
      </c>
    </row>
    <row r="16" spans="1:166" ht="27.65" hidden="1" customHeight="1" outlineLevel="2" x14ac:dyDescent="0.3">
      <c r="B16" s="76"/>
      <c r="C16" s="22">
        <f>C9</f>
        <v>7.2</v>
      </c>
      <c r="D16" s="153"/>
      <c r="E16" s="147"/>
      <c r="F16" s="85" t="s">
        <v>35</v>
      </c>
      <c r="G16" s="83"/>
      <c r="H16" s="91"/>
      <c r="I16" s="92"/>
      <c r="J16" s="92"/>
      <c r="K16" s="81"/>
      <c r="L16" s="56" t="str">
        <f>VLOOKUP(C16,SUMMARY!$C$61:$D$127,2)</f>
        <v>NO</v>
      </c>
    </row>
    <row r="17" spans="2:12" ht="27.65" hidden="1" customHeight="1" outlineLevel="2" x14ac:dyDescent="0.3">
      <c r="B17" s="76"/>
      <c r="C17" s="22">
        <f>C9</f>
        <v>7.2</v>
      </c>
      <c r="D17" s="153"/>
      <c r="E17" s="147"/>
      <c r="F17" s="85" t="s">
        <v>36</v>
      </c>
      <c r="G17" s="83"/>
      <c r="H17" s="91"/>
      <c r="I17" s="92"/>
      <c r="J17" s="92"/>
      <c r="K17" s="81"/>
      <c r="L17" s="56" t="str">
        <f>VLOOKUP(C17,SUMMARY!$C$61:$D$127,2)</f>
        <v>NO</v>
      </c>
    </row>
    <row r="18" spans="2:12" ht="27.65" hidden="1" customHeight="1" outlineLevel="2" x14ac:dyDescent="0.3">
      <c r="B18" s="76"/>
      <c r="C18" s="22">
        <f>C9</f>
        <v>7.2</v>
      </c>
      <c r="D18" s="153"/>
      <c r="E18" s="147"/>
      <c r="F18" s="85" t="s">
        <v>37</v>
      </c>
      <c r="G18" s="83"/>
      <c r="H18" s="91"/>
      <c r="I18" s="92"/>
      <c r="J18" s="92"/>
      <c r="K18" s="81"/>
      <c r="L18" s="56" t="str">
        <f>VLOOKUP(C18,SUMMARY!$C$61:$D$127,2)</f>
        <v>NO</v>
      </c>
    </row>
    <row r="19" spans="2:12" ht="27.65" hidden="1" customHeight="1" outlineLevel="2" x14ac:dyDescent="0.3">
      <c r="B19" s="76"/>
      <c r="C19" s="22">
        <f>C9</f>
        <v>7.2</v>
      </c>
      <c r="D19" s="153"/>
      <c r="E19" s="147"/>
      <c r="F19" s="85" t="s">
        <v>38</v>
      </c>
      <c r="G19" s="83"/>
      <c r="H19" s="91"/>
      <c r="I19" s="92"/>
      <c r="J19" s="92"/>
      <c r="K19" s="81"/>
      <c r="L19" s="56" t="str">
        <f>VLOOKUP(C19,SUMMARY!$C$61:$D$127,2)</f>
        <v>NO</v>
      </c>
    </row>
    <row r="20" spans="2:12" ht="27.65" hidden="1" customHeight="1" outlineLevel="2" x14ac:dyDescent="0.3">
      <c r="B20" s="76"/>
      <c r="C20" s="22">
        <f>C9</f>
        <v>7.2</v>
      </c>
      <c r="D20" s="153"/>
      <c r="E20" s="147"/>
      <c r="F20" s="85" t="s">
        <v>39</v>
      </c>
      <c r="G20" s="83"/>
      <c r="H20" s="91"/>
      <c r="I20" s="92"/>
      <c r="J20" s="92"/>
      <c r="K20" s="81"/>
      <c r="L20" s="56" t="str">
        <f>VLOOKUP(C20,SUMMARY!$C$61:$D$127,2)</f>
        <v>NO</v>
      </c>
    </row>
    <row r="21" spans="2:12" ht="27.65" hidden="1" customHeight="1" outlineLevel="2" x14ac:dyDescent="0.3">
      <c r="B21" s="76"/>
      <c r="C21" s="22">
        <f>C9</f>
        <v>7.2</v>
      </c>
      <c r="D21" s="153"/>
      <c r="E21" s="147"/>
      <c r="F21" s="85" t="s">
        <v>40</v>
      </c>
      <c r="G21" s="83"/>
      <c r="H21" s="91"/>
      <c r="I21" s="92"/>
      <c r="J21" s="92"/>
      <c r="K21" s="81"/>
      <c r="L21" s="56" t="str">
        <f>VLOOKUP(C21,SUMMARY!$C$61:$D$127,2)</f>
        <v>NO</v>
      </c>
    </row>
    <row r="22" spans="2:12" ht="27.65" hidden="1" customHeight="1" outlineLevel="2" x14ac:dyDescent="0.3">
      <c r="B22" s="76"/>
      <c r="C22" s="22">
        <f>C9</f>
        <v>7.2</v>
      </c>
      <c r="D22" s="153"/>
      <c r="E22" s="147"/>
      <c r="F22" s="85" t="s">
        <v>41</v>
      </c>
      <c r="G22" s="83"/>
      <c r="H22" s="91"/>
      <c r="I22" s="92"/>
      <c r="J22" s="92"/>
      <c r="K22" s="81"/>
      <c r="L22" s="56" t="str">
        <f>VLOOKUP(C22,SUMMARY!$C$61:$D$127,2)</f>
        <v>NO</v>
      </c>
    </row>
    <row r="23" spans="2:12" ht="27.65" hidden="1" customHeight="1" outlineLevel="2" x14ac:dyDescent="0.3">
      <c r="B23" s="76"/>
      <c r="C23" s="22">
        <f>C9</f>
        <v>7.2</v>
      </c>
      <c r="D23" s="153"/>
      <c r="E23" s="147"/>
      <c r="F23" s="85" t="s">
        <v>42</v>
      </c>
      <c r="G23" s="83"/>
      <c r="H23" s="91"/>
      <c r="I23" s="92"/>
      <c r="J23" s="92"/>
      <c r="K23" s="81"/>
      <c r="L23" s="56" t="str">
        <f>VLOOKUP(C23,SUMMARY!$C$61:$D$127,2)</f>
        <v>NO</v>
      </c>
    </row>
    <row r="24" spans="2:12" ht="27.65" hidden="1" customHeight="1" outlineLevel="2" x14ac:dyDescent="0.3">
      <c r="B24" s="76"/>
      <c r="C24" s="22">
        <f>C9</f>
        <v>7.2</v>
      </c>
      <c r="D24" s="153"/>
      <c r="E24" s="147"/>
      <c r="F24" s="85" t="s">
        <v>43</v>
      </c>
      <c r="G24" s="83"/>
      <c r="H24" s="91"/>
      <c r="I24" s="92"/>
      <c r="J24" s="92"/>
      <c r="K24" s="81"/>
      <c r="L24" s="56" t="str">
        <f>VLOOKUP(C24,SUMMARY!$C$61:$D$127,2)</f>
        <v>NO</v>
      </c>
    </row>
    <row r="25" spans="2:12" ht="27.65" hidden="1" customHeight="1" outlineLevel="2" x14ac:dyDescent="0.3">
      <c r="B25" s="76"/>
      <c r="C25" s="22">
        <f>C9</f>
        <v>7.2</v>
      </c>
      <c r="D25" s="153"/>
      <c r="E25" s="147"/>
      <c r="F25" s="85" t="s">
        <v>44</v>
      </c>
      <c r="G25" s="83"/>
      <c r="H25" s="91"/>
      <c r="I25" s="92"/>
      <c r="J25" s="92"/>
      <c r="K25" s="81"/>
      <c r="L25" s="56" t="str">
        <f>VLOOKUP(C25,SUMMARY!$C$61:$D$127,2)</f>
        <v>NO</v>
      </c>
    </row>
    <row r="26" spans="2:12" ht="27.65" hidden="1" customHeight="1" outlineLevel="2" x14ac:dyDescent="0.3">
      <c r="B26" s="76"/>
      <c r="C26" s="22">
        <f>C9</f>
        <v>7.2</v>
      </c>
      <c r="D26" s="153"/>
      <c r="E26" s="147"/>
      <c r="F26" s="85" t="s">
        <v>45</v>
      </c>
      <c r="G26" s="83"/>
      <c r="H26" s="91"/>
      <c r="I26" s="92"/>
      <c r="J26" s="92"/>
      <c r="K26" s="81"/>
      <c r="L26" s="56" t="str">
        <f>VLOOKUP(C26,SUMMARY!$C$61:$D$127,2)</f>
        <v>NO</v>
      </c>
    </row>
    <row r="27" spans="2:12" ht="27.65" hidden="1" customHeight="1" outlineLevel="2" x14ac:dyDescent="0.3">
      <c r="B27" s="76"/>
      <c r="C27" s="22">
        <f t="shared" ref="C27" si="0">C23</f>
        <v>7.2</v>
      </c>
      <c r="D27" s="153"/>
      <c r="E27" s="147"/>
      <c r="F27" s="85" t="s">
        <v>46</v>
      </c>
      <c r="G27" s="83"/>
      <c r="H27" s="91"/>
      <c r="I27" s="92"/>
      <c r="J27" s="92"/>
      <c r="K27" s="81"/>
      <c r="L27" s="56" t="str">
        <f>VLOOKUP(C27,SUMMARY!$C$61:$D$127,2)</f>
        <v>NO</v>
      </c>
    </row>
    <row r="28" spans="2:12" ht="155.5" customHeight="1" outlineLevel="1" thickBot="1" x14ac:dyDescent="0.35">
      <c r="C28" s="23">
        <f>C9</f>
        <v>7.2</v>
      </c>
      <c r="D28" s="146"/>
      <c r="E28" s="148"/>
      <c r="F28" s="14"/>
      <c r="G28" s="14"/>
      <c r="H28" s="15"/>
      <c r="I28" s="15"/>
      <c r="J28" s="15"/>
      <c r="K28" s="15"/>
      <c r="L28" s="56" t="str">
        <f>VLOOKUP(C28,SUMMARY!$C$61:$D$127,2)</f>
        <v>NO</v>
      </c>
    </row>
    <row r="29" spans="2:12" ht="25.15" customHeight="1" outlineLevel="1" x14ac:dyDescent="0.3">
      <c r="B29" s="136" t="s">
        <v>21</v>
      </c>
      <c r="C29" s="75" t="s">
        <v>119</v>
      </c>
      <c r="D29" s="141" t="s">
        <v>120</v>
      </c>
      <c r="E29" s="156" t="s">
        <v>121</v>
      </c>
      <c r="F29" s="85" t="s">
        <v>25</v>
      </c>
      <c r="G29" s="83"/>
      <c r="H29" s="91"/>
      <c r="I29" s="91"/>
      <c r="J29" s="91"/>
      <c r="K29" s="82"/>
      <c r="L29" s="56" t="str">
        <f>VLOOKUP(C29,SUMMARY!$C$61:$D$127,2)</f>
        <v>YES</v>
      </c>
    </row>
    <row r="30" spans="2:12" ht="25.15" customHeight="1" outlineLevel="1" x14ac:dyDescent="0.3">
      <c r="B30" s="136"/>
      <c r="C30" s="72" t="str">
        <f>C29</f>
        <v>7.3*</v>
      </c>
      <c r="D30" s="152"/>
      <c r="E30" s="143"/>
      <c r="F30" s="85" t="s">
        <v>28</v>
      </c>
      <c r="G30" s="83"/>
      <c r="H30" s="91"/>
      <c r="I30" s="91"/>
      <c r="J30" s="91"/>
      <c r="K30" s="82"/>
      <c r="L30" s="56" t="str">
        <f>VLOOKUP(C30,SUMMARY!$C$61:$D$127,2)</f>
        <v>YES</v>
      </c>
    </row>
    <row r="31" spans="2:12" ht="28.15" customHeight="1" outlineLevel="1" x14ac:dyDescent="0.3">
      <c r="B31" s="136"/>
      <c r="C31" s="72" t="str">
        <f>C29</f>
        <v>7.3*</v>
      </c>
      <c r="D31" s="152"/>
      <c r="E31" s="143"/>
      <c r="F31" s="85" t="s">
        <v>29</v>
      </c>
      <c r="G31" s="83"/>
      <c r="H31" s="91"/>
      <c r="I31" s="91"/>
      <c r="J31" s="91"/>
      <c r="K31" s="82"/>
      <c r="L31" s="56" t="str">
        <f>VLOOKUP(C31,SUMMARY!$C$61:$D$127,2)</f>
        <v>YES</v>
      </c>
    </row>
    <row r="32" spans="2:12" ht="28.15" customHeight="1" outlineLevel="1" x14ac:dyDescent="0.3">
      <c r="B32" s="136"/>
      <c r="C32" s="72" t="str">
        <f>C29</f>
        <v>7.3*</v>
      </c>
      <c r="D32" s="152"/>
      <c r="E32" s="143"/>
      <c r="F32" s="85" t="s">
        <v>30</v>
      </c>
      <c r="G32" s="83"/>
      <c r="H32" s="91"/>
      <c r="I32" s="91"/>
      <c r="J32" s="91"/>
      <c r="K32" s="82"/>
      <c r="L32" s="56" t="str">
        <f>VLOOKUP(C32,SUMMARY!$C$61:$D$127,2)</f>
        <v>YES</v>
      </c>
    </row>
    <row r="33" spans="2:12" ht="28.15" customHeight="1" outlineLevel="1" collapsed="1" x14ac:dyDescent="0.3">
      <c r="B33" s="136"/>
      <c r="C33" s="72" t="str">
        <f>C30</f>
        <v>7.3*</v>
      </c>
      <c r="D33" s="152"/>
      <c r="E33" s="143"/>
      <c r="F33" s="85" t="s">
        <v>31</v>
      </c>
      <c r="G33" s="83"/>
      <c r="H33" s="91"/>
      <c r="I33" s="91"/>
      <c r="J33" s="91"/>
      <c r="K33" s="82"/>
      <c r="L33" s="56" t="str">
        <f>VLOOKUP(C33,SUMMARY!$C$61:$D$127,2)</f>
        <v>YES</v>
      </c>
    </row>
    <row r="34" spans="2:12" ht="27.65" hidden="1" customHeight="1" outlineLevel="2" x14ac:dyDescent="0.3">
      <c r="B34" s="136"/>
      <c r="C34" s="72" t="str">
        <f>C30</f>
        <v>7.3*</v>
      </c>
      <c r="D34" s="152"/>
      <c r="E34" s="143"/>
      <c r="F34" s="85" t="s">
        <v>32</v>
      </c>
      <c r="G34" s="83"/>
      <c r="H34" s="91"/>
      <c r="I34" s="92"/>
      <c r="J34" s="92"/>
      <c r="K34" s="81"/>
      <c r="L34" s="56" t="str">
        <f>VLOOKUP(C34,SUMMARY!$C$61:$D$127,2)</f>
        <v>YES</v>
      </c>
    </row>
    <row r="35" spans="2:12" ht="27.65" hidden="1" customHeight="1" outlineLevel="2" x14ac:dyDescent="0.3">
      <c r="B35" s="136"/>
      <c r="C35" s="72" t="str">
        <f>C30</f>
        <v>7.3*</v>
      </c>
      <c r="D35" s="152"/>
      <c r="E35" s="143"/>
      <c r="F35" s="85" t="s">
        <v>33</v>
      </c>
      <c r="G35" s="83"/>
      <c r="H35" s="91"/>
      <c r="I35" s="92"/>
      <c r="J35" s="92"/>
      <c r="K35" s="81"/>
      <c r="L35" s="56" t="str">
        <f>VLOOKUP(C35,SUMMARY!$C$61:$D$127,2)</f>
        <v>YES</v>
      </c>
    </row>
    <row r="36" spans="2:12" ht="27.65" hidden="1" customHeight="1" outlineLevel="2" x14ac:dyDescent="0.3">
      <c r="B36" s="136"/>
      <c r="C36" s="72" t="str">
        <f>C30</f>
        <v>7.3*</v>
      </c>
      <c r="D36" s="152"/>
      <c r="E36" s="143"/>
      <c r="F36" s="85" t="s">
        <v>34</v>
      </c>
      <c r="G36" s="83"/>
      <c r="H36" s="91"/>
      <c r="I36" s="92"/>
      <c r="J36" s="92"/>
      <c r="K36" s="81"/>
      <c r="L36" s="56" t="str">
        <f>VLOOKUP(C36,SUMMARY!$C$61:$D$127,2)</f>
        <v>YES</v>
      </c>
    </row>
    <row r="37" spans="2:12" ht="27.65" hidden="1" customHeight="1" outlineLevel="2" x14ac:dyDescent="0.3">
      <c r="B37" s="136"/>
      <c r="C37" s="72" t="str">
        <f>C30</f>
        <v>7.3*</v>
      </c>
      <c r="D37" s="152"/>
      <c r="E37" s="143"/>
      <c r="F37" s="85" t="s">
        <v>35</v>
      </c>
      <c r="G37" s="83"/>
      <c r="H37" s="91"/>
      <c r="I37" s="92"/>
      <c r="J37" s="92"/>
      <c r="K37" s="81"/>
      <c r="L37" s="56" t="str">
        <f>VLOOKUP(C37,SUMMARY!$C$61:$D$127,2)</f>
        <v>YES</v>
      </c>
    </row>
    <row r="38" spans="2:12" ht="27.65" hidden="1" customHeight="1" outlineLevel="2" x14ac:dyDescent="0.3">
      <c r="B38" s="136"/>
      <c r="C38" s="72" t="str">
        <f>C30</f>
        <v>7.3*</v>
      </c>
      <c r="D38" s="152"/>
      <c r="E38" s="143"/>
      <c r="F38" s="85" t="s">
        <v>36</v>
      </c>
      <c r="G38" s="83"/>
      <c r="H38" s="91"/>
      <c r="I38" s="92"/>
      <c r="J38" s="92"/>
      <c r="K38" s="81"/>
      <c r="L38" s="56" t="str">
        <f>VLOOKUP(C38,SUMMARY!$C$61:$D$127,2)</f>
        <v>YES</v>
      </c>
    </row>
    <row r="39" spans="2:12" ht="27.65" hidden="1" customHeight="1" outlineLevel="2" x14ac:dyDescent="0.3">
      <c r="B39" s="136"/>
      <c r="C39" s="72" t="str">
        <f>C30</f>
        <v>7.3*</v>
      </c>
      <c r="D39" s="152"/>
      <c r="E39" s="143"/>
      <c r="F39" s="85" t="s">
        <v>37</v>
      </c>
      <c r="G39" s="83"/>
      <c r="H39" s="91"/>
      <c r="I39" s="92"/>
      <c r="J39" s="92"/>
      <c r="K39" s="81"/>
      <c r="L39" s="56" t="str">
        <f>VLOOKUP(C39,SUMMARY!$C$61:$D$127,2)</f>
        <v>YES</v>
      </c>
    </row>
    <row r="40" spans="2:12" ht="27.65" hidden="1" customHeight="1" outlineLevel="2" x14ac:dyDescent="0.3">
      <c r="B40" s="136"/>
      <c r="C40" s="72" t="str">
        <f>C30</f>
        <v>7.3*</v>
      </c>
      <c r="D40" s="152"/>
      <c r="E40" s="143"/>
      <c r="F40" s="85" t="s">
        <v>38</v>
      </c>
      <c r="G40" s="83"/>
      <c r="H40" s="91"/>
      <c r="I40" s="92"/>
      <c r="J40" s="92"/>
      <c r="K40" s="81"/>
      <c r="L40" s="56" t="str">
        <f>VLOOKUP(C40,SUMMARY!$C$61:$D$127,2)</f>
        <v>YES</v>
      </c>
    </row>
    <row r="41" spans="2:12" ht="27.65" hidden="1" customHeight="1" outlineLevel="2" x14ac:dyDescent="0.3">
      <c r="B41" s="136"/>
      <c r="C41" s="72" t="str">
        <f>C30</f>
        <v>7.3*</v>
      </c>
      <c r="D41" s="152"/>
      <c r="E41" s="143"/>
      <c r="F41" s="85" t="s">
        <v>39</v>
      </c>
      <c r="G41" s="83"/>
      <c r="H41" s="91"/>
      <c r="I41" s="92"/>
      <c r="J41" s="92"/>
      <c r="K41" s="81"/>
      <c r="L41" s="56" t="str">
        <f>VLOOKUP(C41,SUMMARY!$C$61:$D$127,2)</f>
        <v>YES</v>
      </c>
    </row>
    <row r="42" spans="2:12" ht="27.65" hidden="1" customHeight="1" outlineLevel="2" x14ac:dyDescent="0.3">
      <c r="B42" s="136"/>
      <c r="C42" s="72" t="str">
        <f>C30</f>
        <v>7.3*</v>
      </c>
      <c r="D42" s="152"/>
      <c r="E42" s="143"/>
      <c r="F42" s="85" t="s">
        <v>40</v>
      </c>
      <c r="G42" s="83"/>
      <c r="H42" s="91"/>
      <c r="I42" s="92"/>
      <c r="J42" s="92"/>
      <c r="K42" s="81"/>
      <c r="L42" s="56" t="str">
        <f>VLOOKUP(C42,SUMMARY!$C$61:$D$127,2)</f>
        <v>YES</v>
      </c>
    </row>
    <row r="43" spans="2:12" ht="27.65" hidden="1" customHeight="1" outlineLevel="2" x14ac:dyDescent="0.3">
      <c r="B43" s="136"/>
      <c r="C43" s="72" t="str">
        <f>C30</f>
        <v>7.3*</v>
      </c>
      <c r="D43" s="152"/>
      <c r="E43" s="143"/>
      <c r="F43" s="85" t="s">
        <v>41</v>
      </c>
      <c r="G43" s="83"/>
      <c r="H43" s="91"/>
      <c r="I43" s="92"/>
      <c r="J43" s="92"/>
      <c r="K43" s="81"/>
      <c r="L43" s="56" t="str">
        <f>VLOOKUP(C43,SUMMARY!$C$61:$D$127,2)</f>
        <v>YES</v>
      </c>
    </row>
    <row r="44" spans="2:12" ht="27.65" hidden="1" customHeight="1" outlineLevel="2" x14ac:dyDescent="0.3">
      <c r="B44" s="136"/>
      <c r="C44" s="72" t="str">
        <f>C30</f>
        <v>7.3*</v>
      </c>
      <c r="D44" s="152"/>
      <c r="E44" s="143"/>
      <c r="F44" s="85" t="s">
        <v>42</v>
      </c>
      <c r="G44" s="83"/>
      <c r="H44" s="91"/>
      <c r="I44" s="92"/>
      <c r="J44" s="92"/>
      <c r="K44" s="81"/>
      <c r="L44" s="56" t="str">
        <f>VLOOKUP(C44,SUMMARY!$C$61:$D$127,2)</f>
        <v>YES</v>
      </c>
    </row>
    <row r="45" spans="2:12" ht="27.65" hidden="1" customHeight="1" outlineLevel="2" x14ac:dyDescent="0.3">
      <c r="B45" s="136"/>
      <c r="C45" s="72" t="str">
        <f>C30</f>
        <v>7.3*</v>
      </c>
      <c r="D45" s="152"/>
      <c r="E45" s="143"/>
      <c r="F45" s="85" t="s">
        <v>43</v>
      </c>
      <c r="G45" s="83"/>
      <c r="H45" s="91"/>
      <c r="I45" s="92"/>
      <c r="J45" s="92"/>
      <c r="K45" s="81"/>
      <c r="L45" s="56" t="str">
        <f>VLOOKUP(C45,SUMMARY!$C$61:$D$127,2)</f>
        <v>YES</v>
      </c>
    </row>
    <row r="46" spans="2:12" ht="27.65" hidden="1" customHeight="1" outlineLevel="2" x14ac:dyDescent="0.3">
      <c r="B46" s="136"/>
      <c r="C46" s="72" t="str">
        <f>C30</f>
        <v>7.3*</v>
      </c>
      <c r="D46" s="152"/>
      <c r="E46" s="143"/>
      <c r="F46" s="85" t="s">
        <v>44</v>
      </c>
      <c r="G46" s="83"/>
      <c r="H46" s="91"/>
      <c r="I46" s="92"/>
      <c r="J46" s="92"/>
      <c r="K46" s="81"/>
      <c r="L46" s="56" t="str">
        <f>VLOOKUP(C46,SUMMARY!$C$61:$D$127,2)</f>
        <v>YES</v>
      </c>
    </row>
    <row r="47" spans="2:12" ht="27.65" hidden="1" customHeight="1" outlineLevel="2" x14ac:dyDescent="0.3">
      <c r="B47" s="136"/>
      <c r="C47" s="72" t="str">
        <f>C30</f>
        <v>7.3*</v>
      </c>
      <c r="D47" s="152"/>
      <c r="E47" s="143"/>
      <c r="F47" s="85" t="s">
        <v>45</v>
      </c>
      <c r="G47" s="83"/>
      <c r="H47" s="91"/>
      <c r="I47" s="92"/>
      <c r="J47" s="92"/>
      <c r="K47" s="81"/>
      <c r="L47" s="56" t="str">
        <f>VLOOKUP(C47,SUMMARY!$C$61:$D$127,2)</f>
        <v>YES</v>
      </c>
    </row>
    <row r="48" spans="2:12" ht="27.65" hidden="1" customHeight="1" outlineLevel="2" x14ac:dyDescent="0.3">
      <c r="B48" s="136"/>
      <c r="C48" s="72" t="str">
        <f t="shared" ref="C48" si="1">C44</f>
        <v>7.3*</v>
      </c>
      <c r="D48" s="152"/>
      <c r="E48" s="143"/>
      <c r="F48" s="85" t="s">
        <v>46</v>
      </c>
      <c r="G48" s="83"/>
      <c r="H48" s="91"/>
      <c r="I48" s="92"/>
      <c r="J48" s="92"/>
      <c r="K48" s="81"/>
      <c r="L48" s="56" t="str">
        <f>VLOOKUP(C48,SUMMARY!$C$61:$D$127,2)</f>
        <v>YES</v>
      </c>
    </row>
    <row r="49" spans="2:12" ht="199.9" customHeight="1" outlineLevel="1" thickBot="1" x14ac:dyDescent="0.35">
      <c r="B49" s="136"/>
      <c r="C49" s="73" t="str">
        <f>C30</f>
        <v>7.3*</v>
      </c>
      <c r="D49" s="142"/>
      <c r="E49" s="144"/>
      <c r="F49" s="78"/>
      <c r="G49" s="78"/>
      <c r="H49" s="79"/>
      <c r="I49" s="79"/>
      <c r="J49" s="79"/>
      <c r="K49" s="79"/>
      <c r="L49" s="56" t="str">
        <f>VLOOKUP(C49,SUMMARY!$C$61:$D$127,2)</f>
        <v>YES</v>
      </c>
    </row>
    <row r="50" spans="2:12" ht="28.9" customHeight="1" outlineLevel="1" x14ac:dyDescent="0.3">
      <c r="C50" s="21">
        <v>7.4</v>
      </c>
      <c r="D50" s="145" t="s">
        <v>122</v>
      </c>
      <c r="E50" s="158" t="s">
        <v>123</v>
      </c>
      <c r="F50" s="85" t="s">
        <v>25</v>
      </c>
      <c r="G50" s="83"/>
      <c r="H50" s="91"/>
      <c r="I50" s="91"/>
      <c r="J50" s="91"/>
      <c r="K50" s="82"/>
      <c r="L50" s="56" t="str">
        <f>VLOOKUP(C50,SUMMARY!$C$61:$D$127,2)</f>
        <v>NO</v>
      </c>
    </row>
    <row r="51" spans="2:12" ht="28.9" customHeight="1" outlineLevel="1" x14ac:dyDescent="0.3">
      <c r="C51" s="22">
        <f>C50</f>
        <v>7.4</v>
      </c>
      <c r="D51" s="153"/>
      <c r="E51" s="159"/>
      <c r="F51" s="85" t="s">
        <v>28</v>
      </c>
      <c r="G51" s="83"/>
      <c r="H51" s="91"/>
      <c r="I51" s="91"/>
      <c r="J51" s="91"/>
      <c r="K51" s="82"/>
      <c r="L51" s="56" t="str">
        <f>VLOOKUP(C51,SUMMARY!$C$61:$D$127,2)</f>
        <v>NO</v>
      </c>
    </row>
    <row r="52" spans="2:12" ht="28.15" customHeight="1" outlineLevel="1" x14ac:dyDescent="0.3">
      <c r="B52" s="76"/>
      <c r="C52" s="22">
        <f>C50</f>
        <v>7.4</v>
      </c>
      <c r="D52" s="153"/>
      <c r="E52" s="159"/>
      <c r="F52" s="85" t="s">
        <v>29</v>
      </c>
      <c r="G52" s="83"/>
      <c r="H52" s="91"/>
      <c r="I52" s="91"/>
      <c r="J52" s="91"/>
      <c r="K52" s="82"/>
      <c r="L52" s="56" t="str">
        <f>VLOOKUP(C52,SUMMARY!$C$61:$D$127,2)</f>
        <v>NO</v>
      </c>
    </row>
    <row r="53" spans="2:12" ht="28.15" customHeight="1" outlineLevel="1" x14ac:dyDescent="0.3">
      <c r="B53" s="76"/>
      <c r="C53" s="22">
        <f>C50</f>
        <v>7.4</v>
      </c>
      <c r="D53" s="153"/>
      <c r="E53" s="159"/>
      <c r="F53" s="85" t="s">
        <v>30</v>
      </c>
      <c r="G53" s="83"/>
      <c r="H53" s="91"/>
      <c r="I53" s="91"/>
      <c r="J53" s="91"/>
      <c r="K53" s="82"/>
      <c r="L53" s="56" t="str">
        <f>VLOOKUP(C53,SUMMARY!$C$61:$D$127,2)</f>
        <v>NO</v>
      </c>
    </row>
    <row r="54" spans="2:12" ht="28.15" customHeight="1" outlineLevel="1" collapsed="1" x14ac:dyDescent="0.3">
      <c r="B54" s="76"/>
      <c r="C54" s="22">
        <f>C51</f>
        <v>7.4</v>
      </c>
      <c r="D54" s="153"/>
      <c r="E54" s="159"/>
      <c r="F54" s="85" t="s">
        <v>31</v>
      </c>
      <c r="G54" s="83"/>
      <c r="H54" s="91"/>
      <c r="I54" s="91"/>
      <c r="J54" s="91"/>
      <c r="K54" s="82"/>
      <c r="L54" s="56" t="str">
        <f>VLOOKUP(C54,SUMMARY!$C$61:$D$127,2)</f>
        <v>NO</v>
      </c>
    </row>
    <row r="55" spans="2:12" ht="27.65" hidden="1" customHeight="1" outlineLevel="2" x14ac:dyDescent="0.3">
      <c r="B55" s="76"/>
      <c r="C55" s="22">
        <f>C51</f>
        <v>7.4</v>
      </c>
      <c r="D55" s="153"/>
      <c r="E55" s="159"/>
      <c r="F55" s="85" t="s">
        <v>32</v>
      </c>
      <c r="G55" s="83"/>
      <c r="H55" s="91"/>
      <c r="I55" s="92"/>
      <c r="J55" s="92"/>
      <c r="K55" s="81"/>
      <c r="L55" s="56" t="str">
        <f>VLOOKUP(C55,SUMMARY!$C$61:$D$127,2)</f>
        <v>NO</v>
      </c>
    </row>
    <row r="56" spans="2:12" ht="27.65" hidden="1" customHeight="1" outlineLevel="2" x14ac:dyDescent="0.3">
      <c r="B56" s="76"/>
      <c r="C56" s="22">
        <f>C51</f>
        <v>7.4</v>
      </c>
      <c r="D56" s="153"/>
      <c r="E56" s="159"/>
      <c r="F56" s="85" t="s">
        <v>33</v>
      </c>
      <c r="G56" s="83"/>
      <c r="H56" s="91"/>
      <c r="I56" s="92"/>
      <c r="J56" s="92"/>
      <c r="K56" s="81"/>
      <c r="L56" s="56" t="str">
        <f>VLOOKUP(C56,SUMMARY!$C$61:$D$127,2)</f>
        <v>NO</v>
      </c>
    </row>
    <row r="57" spans="2:12" ht="27.65" hidden="1" customHeight="1" outlineLevel="2" x14ac:dyDescent="0.3">
      <c r="B57" s="76"/>
      <c r="C57" s="22">
        <f>C51</f>
        <v>7.4</v>
      </c>
      <c r="D57" s="153"/>
      <c r="E57" s="159"/>
      <c r="F57" s="85" t="s">
        <v>34</v>
      </c>
      <c r="G57" s="83"/>
      <c r="H57" s="91"/>
      <c r="I57" s="92"/>
      <c r="J57" s="92"/>
      <c r="K57" s="81"/>
      <c r="L57" s="56" t="str">
        <f>VLOOKUP(C57,SUMMARY!$C$61:$D$127,2)</f>
        <v>NO</v>
      </c>
    </row>
    <row r="58" spans="2:12" ht="27.65" hidden="1" customHeight="1" outlineLevel="2" x14ac:dyDescent="0.3">
      <c r="B58" s="76"/>
      <c r="C58" s="22">
        <f>C51</f>
        <v>7.4</v>
      </c>
      <c r="D58" s="153"/>
      <c r="E58" s="159"/>
      <c r="F58" s="85" t="s">
        <v>35</v>
      </c>
      <c r="G58" s="83"/>
      <c r="H58" s="91"/>
      <c r="I58" s="92"/>
      <c r="J58" s="92"/>
      <c r="K58" s="81"/>
      <c r="L58" s="56" t="str">
        <f>VLOOKUP(C58,SUMMARY!$C$61:$D$127,2)</f>
        <v>NO</v>
      </c>
    </row>
    <row r="59" spans="2:12" ht="27.65" hidden="1" customHeight="1" outlineLevel="2" x14ac:dyDescent="0.3">
      <c r="B59" s="76"/>
      <c r="C59" s="22">
        <f>C51</f>
        <v>7.4</v>
      </c>
      <c r="D59" s="153"/>
      <c r="E59" s="159"/>
      <c r="F59" s="85" t="s">
        <v>36</v>
      </c>
      <c r="G59" s="83"/>
      <c r="H59" s="91"/>
      <c r="I59" s="92"/>
      <c r="J59" s="92"/>
      <c r="K59" s="81"/>
      <c r="L59" s="56" t="str">
        <f>VLOOKUP(C59,SUMMARY!$C$61:$D$127,2)</f>
        <v>NO</v>
      </c>
    </row>
    <row r="60" spans="2:12" ht="27.65" hidden="1" customHeight="1" outlineLevel="2" x14ac:dyDescent="0.3">
      <c r="B60" s="76"/>
      <c r="C60" s="22">
        <f>C51</f>
        <v>7.4</v>
      </c>
      <c r="D60" s="153"/>
      <c r="E60" s="159"/>
      <c r="F60" s="85" t="s">
        <v>37</v>
      </c>
      <c r="G60" s="83"/>
      <c r="H60" s="91"/>
      <c r="I60" s="92"/>
      <c r="J60" s="92"/>
      <c r="K60" s="81"/>
      <c r="L60" s="56" t="str">
        <f>VLOOKUP(C60,SUMMARY!$C$61:$D$127,2)</f>
        <v>NO</v>
      </c>
    </row>
    <row r="61" spans="2:12" ht="27.65" hidden="1" customHeight="1" outlineLevel="2" x14ac:dyDescent="0.3">
      <c r="B61" s="76"/>
      <c r="C61" s="22">
        <f>C51</f>
        <v>7.4</v>
      </c>
      <c r="D61" s="153"/>
      <c r="E61" s="159"/>
      <c r="F61" s="85" t="s">
        <v>38</v>
      </c>
      <c r="G61" s="83"/>
      <c r="H61" s="91"/>
      <c r="I61" s="92"/>
      <c r="J61" s="92"/>
      <c r="K61" s="81"/>
      <c r="L61" s="56" t="str">
        <f>VLOOKUP(C61,SUMMARY!$C$61:$D$127,2)</f>
        <v>NO</v>
      </c>
    </row>
    <row r="62" spans="2:12" ht="27.65" hidden="1" customHeight="1" outlineLevel="2" x14ac:dyDescent="0.3">
      <c r="B62" s="76"/>
      <c r="C62" s="22">
        <f>C51</f>
        <v>7.4</v>
      </c>
      <c r="D62" s="153"/>
      <c r="E62" s="159"/>
      <c r="F62" s="85" t="s">
        <v>39</v>
      </c>
      <c r="G62" s="83"/>
      <c r="H62" s="91"/>
      <c r="I62" s="92"/>
      <c r="J62" s="92"/>
      <c r="K62" s="81"/>
      <c r="L62" s="56" t="str">
        <f>VLOOKUP(C62,SUMMARY!$C$61:$D$127,2)</f>
        <v>NO</v>
      </c>
    </row>
    <row r="63" spans="2:12" ht="27.65" hidden="1" customHeight="1" outlineLevel="2" x14ac:dyDescent="0.3">
      <c r="B63" s="76"/>
      <c r="C63" s="22">
        <f>C51</f>
        <v>7.4</v>
      </c>
      <c r="D63" s="153"/>
      <c r="E63" s="159"/>
      <c r="F63" s="85" t="s">
        <v>40</v>
      </c>
      <c r="G63" s="83"/>
      <c r="H63" s="91"/>
      <c r="I63" s="92"/>
      <c r="J63" s="92"/>
      <c r="K63" s="81"/>
      <c r="L63" s="56" t="str">
        <f>VLOOKUP(C63,SUMMARY!$C$61:$D$127,2)</f>
        <v>NO</v>
      </c>
    </row>
    <row r="64" spans="2:12" ht="27.65" hidden="1" customHeight="1" outlineLevel="2" x14ac:dyDescent="0.3">
      <c r="B64" s="76"/>
      <c r="C64" s="22">
        <f>C51</f>
        <v>7.4</v>
      </c>
      <c r="D64" s="153"/>
      <c r="E64" s="159"/>
      <c r="F64" s="85" t="s">
        <v>41</v>
      </c>
      <c r="G64" s="83"/>
      <c r="H64" s="91"/>
      <c r="I64" s="92"/>
      <c r="J64" s="92"/>
      <c r="K64" s="81"/>
      <c r="L64" s="56" t="str">
        <f>VLOOKUP(C64,SUMMARY!$C$61:$D$127,2)</f>
        <v>NO</v>
      </c>
    </row>
    <row r="65" spans="2:12" ht="27.65" hidden="1" customHeight="1" outlineLevel="2" x14ac:dyDescent="0.3">
      <c r="B65" s="76"/>
      <c r="C65" s="22">
        <f>C51</f>
        <v>7.4</v>
      </c>
      <c r="D65" s="153"/>
      <c r="E65" s="159"/>
      <c r="F65" s="85" t="s">
        <v>42</v>
      </c>
      <c r="G65" s="83"/>
      <c r="H65" s="91"/>
      <c r="I65" s="92"/>
      <c r="J65" s="92"/>
      <c r="K65" s="81"/>
      <c r="L65" s="56" t="str">
        <f>VLOOKUP(C65,SUMMARY!$C$61:$D$127,2)</f>
        <v>NO</v>
      </c>
    </row>
    <row r="66" spans="2:12" ht="27.65" hidden="1" customHeight="1" outlineLevel="2" x14ac:dyDescent="0.3">
      <c r="B66" s="76"/>
      <c r="C66" s="22">
        <f>C51</f>
        <v>7.4</v>
      </c>
      <c r="D66" s="153"/>
      <c r="E66" s="159"/>
      <c r="F66" s="85" t="s">
        <v>43</v>
      </c>
      <c r="G66" s="83"/>
      <c r="H66" s="91"/>
      <c r="I66" s="92"/>
      <c r="J66" s="92"/>
      <c r="K66" s="81"/>
      <c r="L66" s="56" t="str">
        <f>VLOOKUP(C66,SUMMARY!$C$61:$D$127,2)</f>
        <v>NO</v>
      </c>
    </row>
    <row r="67" spans="2:12" ht="27.65" hidden="1" customHeight="1" outlineLevel="2" x14ac:dyDescent="0.3">
      <c r="B67" s="76"/>
      <c r="C67" s="22">
        <f>C51</f>
        <v>7.4</v>
      </c>
      <c r="D67" s="153"/>
      <c r="E67" s="159"/>
      <c r="F67" s="85" t="s">
        <v>44</v>
      </c>
      <c r="G67" s="83"/>
      <c r="H67" s="91"/>
      <c r="I67" s="92"/>
      <c r="J67" s="92"/>
      <c r="K67" s="81"/>
      <c r="L67" s="56" t="str">
        <f>VLOOKUP(C67,SUMMARY!$C$61:$D$127,2)</f>
        <v>NO</v>
      </c>
    </row>
    <row r="68" spans="2:12" ht="27.65" hidden="1" customHeight="1" outlineLevel="2" x14ac:dyDescent="0.3">
      <c r="B68" s="76"/>
      <c r="C68" s="22">
        <f>C51</f>
        <v>7.4</v>
      </c>
      <c r="D68" s="153"/>
      <c r="E68" s="159"/>
      <c r="F68" s="85" t="s">
        <v>45</v>
      </c>
      <c r="G68" s="83"/>
      <c r="H68" s="91"/>
      <c r="I68" s="92"/>
      <c r="J68" s="92"/>
      <c r="K68" s="81"/>
      <c r="L68" s="56" t="str">
        <f>VLOOKUP(C68,SUMMARY!$C$61:$D$127,2)</f>
        <v>NO</v>
      </c>
    </row>
    <row r="69" spans="2:12" ht="27.65" hidden="1" customHeight="1" outlineLevel="2" x14ac:dyDescent="0.3">
      <c r="B69" s="76"/>
      <c r="C69" s="22">
        <f t="shared" ref="C69" si="2">C65</f>
        <v>7.4</v>
      </c>
      <c r="D69" s="153"/>
      <c r="E69" s="159"/>
      <c r="F69" s="85" t="s">
        <v>46</v>
      </c>
      <c r="G69" s="83"/>
      <c r="H69" s="91"/>
      <c r="I69" s="92"/>
      <c r="J69" s="92"/>
      <c r="K69" s="81"/>
      <c r="L69" s="56" t="str">
        <f>VLOOKUP(C69,SUMMARY!$C$61:$D$127,2)</f>
        <v>NO</v>
      </c>
    </row>
    <row r="70" spans="2:12" ht="395.5" customHeight="1" outlineLevel="1" thickBot="1" x14ac:dyDescent="0.35">
      <c r="C70" s="23">
        <f>C51</f>
        <v>7.4</v>
      </c>
      <c r="D70" s="146"/>
      <c r="E70" s="160"/>
      <c r="F70" s="14"/>
      <c r="G70" s="14"/>
      <c r="H70" s="15"/>
      <c r="I70" s="15"/>
      <c r="J70" s="15"/>
      <c r="K70" s="15"/>
      <c r="L70" s="56" t="str">
        <f>VLOOKUP(C70,SUMMARY!$C$61:$D$127,2)</f>
        <v>NO</v>
      </c>
    </row>
  </sheetData>
  <mergeCells count="10">
    <mergeCell ref="B6:B7"/>
    <mergeCell ref="B29:B49"/>
    <mergeCell ref="D50:D70"/>
    <mergeCell ref="E50:E70"/>
    <mergeCell ref="D6:D7"/>
    <mergeCell ref="E6:E7"/>
    <mergeCell ref="D8:D28"/>
    <mergeCell ref="E8:E28"/>
    <mergeCell ref="D29:D49"/>
    <mergeCell ref="E29:E49"/>
  </mergeCells>
  <conditionalFormatting sqref="B10:B27 B52:B69">
    <cfRule type="notContainsBlanks" dxfId="22" priority="3">
      <formula>LEN(TRIM(B10))&gt;0</formula>
    </cfRule>
  </conditionalFormatting>
  <dataValidations count="1">
    <dataValidation type="list" allowBlank="1" showInputMessage="1" showErrorMessage="1" sqref="G6 G8:G27 G29:G48 G50:G69" xr:uid="{7CC9F973-E29D-4948-801E-AB439C9552A7}">
      <formula1>"Compliant, Non-Compliant, Transitionally Compliant, N/A"</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0DBA2-686E-42B1-A8F6-26D1DB584E18}">
  <sheetPr>
    <tabColor rgb="FF0070C0"/>
    <outlinePr summaryBelow="0" summaryRight="0"/>
  </sheetPr>
  <dimension ref="A1:FJ70"/>
  <sheetViews>
    <sheetView showGridLines="0" zoomScale="60" zoomScaleNormal="60" workbookViewId="0">
      <pane xSplit="4" ySplit="4" topLeftCell="E5" activePane="bottomRight" state="frozen"/>
      <selection pane="topRight" activeCell="D1" sqref="D1"/>
      <selection pane="bottomLeft" activeCell="A3" sqref="A3"/>
      <selection pane="bottomRight" activeCell="G50" sqref="G50"/>
    </sheetView>
  </sheetViews>
  <sheetFormatPr defaultRowHeight="12.5" outlineLevelRow="2" x14ac:dyDescent="0.25"/>
  <cols>
    <col min="1" max="1" width="2.453125" customWidth="1"/>
    <col min="2" max="2" width="5.7265625" style="97" customWidth="1"/>
    <col min="3" max="3" width="4.54296875" bestFit="1" customWidth="1"/>
    <col min="4" max="4" width="30.7265625" customWidth="1"/>
    <col min="5" max="5" width="66.7265625" customWidth="1"/>
    <col min="6" max="6" width="5.26953125" bestFit="1" customWidth="1"/>
    <col min="7" max="7" width="25.453125" customWidth="1"/>
    <col min="8" max="11" width="42" customWidth="1"/>
    <col min="12" max="12" width="8.81640625" hidden="1" customWidth="1"/>
  </cols>
  <sheetData>
    <row r="1" spans="1:166" s="32" customFormat="1" ht="25.9" customHeight="1" x14ac:dyDescent="0.25">
      <c r="B1" s="96"/>
      <c r="C1" s="33" t="s">
        <v>124</v>
      </c>
      <c r="E1" s="34" t="str">
        <f ca="1">TEXT(TODAY(),"mmmm d, yyyy") &amp; " - " &amp;
IF(HOUR(NOW())&lt;12,"Good Morning",
   IF(HOUR(NOW())&lt;18,"Good Afternoon","Good Evening"))</f>
        <v>July 28, 2026 - Good Afternoon</v>
      </c>
    </row>
    <row r="2" spans="1:166" ht="13" x14ac:dyDescent="0.25">
      <c r="A2" s="32"/>
      <c r="B2" s="96"/>
      <c r="C2" s="66" t="str">
        <f>SUMMARY!E4</f>
        <v>[Agency In Review]</v>
      </c>
      <c r="D2" s="32"/>
      <c r="E2" s="67" t="str">
        <f>SUMMARY!E5</f>
        <v>[Monitor Name]</v>
      </c>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row>
    <row r="4" spans="1:166" ht="15.5" x14ac:dyDescent="0.35">
      <c r="C4" s="13" t="s">
        <v>10</v>
      </c>
      <c r="D4" s="13" t="s">
        <v>11</v>
      </c>
      <c r="E4" s="13" t="s">
        <v>12</v>
      </c>
      <c r="F4" s="13" t="s">
        <v>13</v>
      </c>
      <c r="G4" s="13" t="s">
        <v>14</v>
      </c>
      <c r="H4" s="13" t="s">
        <v>15</v>
      </c>
      <c r="I4" s="88" t="s">
        <v>16</v>
      </c>
      <c r="J4" s="88" t="s">
        <v>17</v>
      </c>
      <c r="K4" s="13" t="s">
        <v>18</v>
      </c>
      <c r="L4" s="13" t="s">
        <v>19</v>
      </c>
    </row>
    <row r="5" spans="1:166" ht="27.65" customHeight="1" thickBot="1" x14ac:dyDescent="0.35">
      <c r="C5" s="16">
        <v>8</v>
      </c>
      <c r="D5" s="17" t="s">
        <v>124</v>
      </c>
      <c r="E5" s="18"/>
      <c r="F5" s="18"/>
      <c r="G5" s="18"/>
      <c r="H5" s="18"/>
      <c r="I5" s="18"/>
      <c r="J5" s="18"/>
      <c r="K5" s="19"/>
      <c r="L5" s="56" t="str">
        <f>VLOOKUP(C5,SUMMARY!$C$61:$D$127,2)</f>
        <v>NO</v>
      </c>
    </row>
    <row r="6" spans="1:166" ht="117.65" customHeight="1" outlineLevel="1" x14ac:dyDescent="0.3">
      <c r="B6" s="136" t="s">
        <v>21</v>
      </c>
      <c r="C6" s="69" t="s">
        <v>125</v>
      </c>
      <c r="D6" s="141" t="s">
        <v>126</v>
      </c>
      <c r="E6" s="143" t="s">
        <v>127</v>
      </c>
      <c r="F6" s="85" t="s">
        <v>67</v>
      </c>
      <c r="G6" s="83"/>
      <c r="H6" s="91"/>
      <c r="I6" s="91"/>
      <c r="J6" s="91"/>
      <c r="K6" s="82"/>
      <c r="L6" s="56" t="str">
        <f>VLOOKUP(C6,SUMMARY!$C$61:$D$127,2)</f>
        <v>YES</v>
      </c>
    </row>
    <row r="7" spans="1:166" ht="193.9" customHeight="1" outlineLevel="1" thickBot="1" x14ac:dyDescent="0.35">
      <c r="B7" s="136"/>
      <c r="C7" s="71"/>
      <c r="D7" s="142"/>
      <c r="E7" s="144"/>
      <c r="F7" s="77"/>
      <c r="G7" s="78"/>
      <c r="H7" s="79"/>
      <c r="I7" s="79"/>
      <c r="J7" s="79"/>
      <c r="K7" s="79"/>
      <c r="L7" s="56"/>
    </row>
    <row r="8" spans="1:166" ht="27.65" customHeight="1" outlineLevel="1" x14ac:dyDescent="0.3">
      <c r="C8" s="21">
        <v>8.1999999999999993</v>
      </c>
      <c r="D8" s="145" t="s">
        <v>128</v>
      </c>
      <c r="E8" s="154" t="s">
        <v>129</v>
      </c>
      <c r="F8" s="85" t="s">
        <v>25</v>
      </c>
      <c r="G8" s="83"/>
      <c r="H8" s="91"/>
      <c r="I8" s="91"/>
      <c r="J8" s="91"/>
      <c r="K8" s="82"/>
      <c r="L8" s="56" t="str">
        <f>VLOOKUP(C8,SUMMARY!$C$61:$D$127,2)</f>
        <v>NO</v>
      </c>
    </row>
    <row r="9" spans="1:166" ht="27.65" customHeight="1" outlineLevel="1" x14ac:dyDescent="0.3">
      <c r="C9" s="22">
        <f>C8</f>
        <v>8.1999999999999993</v>
      </c>
      <c r="D9" s="153"/>
      <c r="E9" s="147"/>
      <c r="F9" s="85" t="s">
        <v>28</v>
      </c>
      <c r="G9" s="83"/>
      <c r="H9" s="91"/>
      <c r="I9" s="91"/>
      <c r="J9" s="91"/>
      <c r="K9" s="82"/>
      <c r="L9" s="56" t="str">
        <f>VLOOKUP(C9,SUMMARY!$C$61:$D$127,2)</f>
        <v>NO</v>
      </c>
    </row>
    <row r="10" spans="1:166" ht="28.15" customHeight="1" outlineLevel="1" x14ac:dyDescent="0.3">
      <c r="B10" s="76"/>
      <c r="C10" s="22">
        <f>C8</f>
        <v>8.1999999999999993</v>
      </c>
      <c r="D10" s="153"/>
      <c r="E10" s="147"/>
      <c r="F10" s="85" t="s">
        <v>29</v>
      </c>
      <c r="G10" s="83"/>
      <c r="H10" s="91"/>
      <c r="I10" s="91"/>
      <c r="J10" s="91"/>
      <c r="K10" s="82"/>
      <c r="L10" s="56" t="str">
        <f>VLOOKUP(C10,SUMMARY!$C$61:$D$127,2)</f>
        <v>NO</v>
      </c>
    </row>
    <row r="11" spans="1:166" ht="28.15" customHeight="1" outlineLevel="1" x14ac:dyDescent="0.3">
      <c r="B11" s="76"/>
      <c r="C11" s="22">
        <f>C8</f>
        <v>8.1999999999999993</v>
      </c>
      <c r="D11" s="153"/>
      <c r="E11" s="147"/>
      <c r="F11" s="85" t="s">
        <v>30</v>
      </c>
      <c r="G11" s="83"/>
      <c r="H11" s="91"/>
      <c r="I11" s="91"/>
      <c r="J11" s="91"/>
      <c r="K11" s="82"/>
      <c r="L11" s="56" t="str">
        <f>VLOOKUP(C11,SUMMARY!$C$61:$D$127,2)</f>
        <v>NO</v>
      </c>
    </row>
    <row r="12" spans="1:166" ht="28.15" customHeight="1" outlineLevel="1" collapsed="1" x14ac:dyDescent="0.3">
      <c r="B12" s="76"/>
      <c r="C12" s="22">
        <f>C9</f>
        <v>8.1999999999999993</v>
      </c>
      <c r="D12" s="153"/>
      <c r="E12" s="147"/>
      <c r="F12" s="85" t="s">
        <v>31</v>
      </c>
      <c r="G12" s="83"/>
      <c r="H12" s="91"/>
      <c r="I12" s="91"/>
      <c r="J12" s="91"/>
      <c r="K12" s="82"/>
      <c r="L12" s="56" t="str">
        <f>VLOOKUP(C12,SUMMARY!$C$61:$D$127,2)</f>
        <v>NO</v>
      </c>
    </row>
    <row r="13" spans="1:166" ht="27.65" hidden="1" customHeight="1" outlineLevel="2" x14ac:dyDescent="0.3">
      <c r="B13" s="76"/>
      <c r="C13" s="22">
        <f>C9</f>
        <v>8.1999999999999993</v>
      </c>
      <c r="D13" s="153"/>
      <c r="E13" s="147"/>
      <c r="F13" s="85" t="s">
        <v>32</v>
      </c>
      <c r="G13" s="83"/>
      <c r="H13" s="91"/>
      <c r="I13" s="92"/>
      <c r="J13" s="92"/>
      <c r="K13" s="81"/>
      <c r="L13" s="56" t="str">
        <f>VLOOKUP(C13,SUMMARY!$C$61:$D$127,2)</f>
        <v>NO</v>
      </c>
    </row>
    <row r="14" spans="1:166" ht="27.65" hidden="1" customHeight="1" outlineLevel="2" x14ac:dyDescent="0.3">
      <c r="B14" s="76"/>
      <c r="C14" s="22">
        <f>C9</f>
        <v>8.1999999999999993</v>
      </c>
      <c r="D14" s="153"/>
      <c r="E14" s="147"/>
      <c r="F14" s="85" t="s">
        <v>33</v>
      </c>
      <c r="G14" s="83"/>
      <c r="H14" s="91"/>
      <c r="I14" s="92"/>
      <c r="J14" s="92"/>
      <c r="K14" s="81"/>
      <c r="L14" s="56" t="str">
        <f>VLOOKUP(C14,SUMMARY!$C$61:$D$127,2)</f>
        <v>NO</v>
      </c>
    </row>
    <row r="15" spans="1:166" ht="27.65" hidden="1" customHeight="1" outlineLevel="2" x14ac:dyDescent="0.3">
      <c r="B15" s="76"/>
      <c r="C15" s="22">
        <f>C9</f>
        <v>8.1999999999999993</v>
      </c>
      <c r="D15" s="153"/>
      <c r="E15" s="147"/>
      <c r="F15" s="85" t="s">
        <v>34</v>
      </c>
      <c r="G15" s="83"/>
      <c r="H15" s="91"/>
      <c r="I15" s="92"/>
      <c r="J15" s="92"/>
      <c r="K15" s="81"/>
      <c r="L15" s="56" t="str">
        <f>VLOOKUP(C15,SUMMARY!$C$61:$D$127,2)</f>
        <v>NO</v>
      </c>
    </row>
    <row r="16" spans="1:166" ht="27.65" hidden="1" customHeight="1" outlineLevel="2" x14ac:dyDescent="0.3">
      <c r="B16" s="76"/>
      <c r="C16" s="22">
        <f>C9</f>
        <v>8.1999999999999993</v>
      </c>
      <c r="D16" s="153"/>
      <c r="E16" s="147"/>
      <c r="F16" s="85" t="s">
        <v>35</v>
      </c>
      <c r="G16" s="83"/>
      <c r="H16" s="91"/>
      <c r="I16" s="92"/>
      <c r="J16" s="92"/>
      <c r="K16" s="81"/>
      <c r="L16" s="56" t="str">
        <f>VLOOKUP(C16,SUMMARY!$C$61:$D$127,2)</f>
        <v>NO</v>
      </c>
    </row>
    <row r="17" spans="2:12" ht="27.65" hidden="1" customHeight="1" outlineLevel="2" x14ac:dyDescent="0.3">
      <c r="B17" s="76"/>
      <c r="C17" s="22">
        <f>C9</f>
        <v>8.1999999999999993</v>
      </c>
      <c r="D17" s="153"/>
      <c r="E17" s="147"/>
      <c r="F17" s="85" t="s">
        <v>36</v>
      </c>
      <c r="G17" s="83"/>
      <c r="H17" s="91"/>
      <c r="I17" s="92"/>
      <c r="J17" s="92"/>
      <c r="K17" s="81"/>
      <c r="L17" s="56" t="str">
        <f>VLOOKUP(C17,SUMMARY!$C$61:$D$127,2)</f>
        <v>NO</v>
      </c>
    </row>
    <row r="18" spans="2:12" ht="27.65" hidden="1" customHeight="1" outlineLevel="2" x14ac:dyDescent="0.3">
      <c r="B18" s="76"/>
      <c r="C18" s="22">
        <f>C9</f>
        <v>8.1999999999999993</v>
      </c>
      <c r="D18" s="153"/>
      <c r="E18" s="147"/>
      <c r="F18" s="85" t="s">
        <v>37</v>
      </c>
      <c r="G18" s="83"/>
      <c r="H18" s="91"/>
      <c r="I18" s="92"/>
      <c r="J18" s="92"/>
      <c r="K18" s="81"/>
      <c r="L18" s="56" t="str">
        <f>VLOOKUP(C18,SUMMARY!$C$61:$D$127,2)</f>
        <v>NO</v>
      </c>
    </row>
    <row r="19" spans="2:12" ht="27.65" hidden="1" customHeight="1" outlineLevel="2" x14ac:dyDescent="0.3">
      <c r="B19" s="76"/>
      <c r="C19" s="22">
        <f>C9</f>
        <v>8.1999999999999993</v>
      </c>
      <c r="D19" s="153"/>
      <c r="E19" s="147"/>
      <c r="F19" s="85" t="s">
        <v>38</v>
      </c>
      <c r="G19" s="83"/>
      <c r="H19" s="91"/>
      <c r="I19" s="92"/>
      <c r="J19" s="92"/>
      <c r="K19" s="81"/>
      <c r="L19" s="56" t="str">
        <f>VLOOKUP(C19,SUMMARY!$C$61:$D$127,2)</f>
        <v>NO</v>
      </c>
    </row>
    <row r="20" spans="2:12" ht="27.65" hidden="1" customHeight="1" outlineLevel="2" x14ac:dyDescent="0.3">
      <c r="B20" s="76"/>
      <c r="C20" s="22">
        <f>C9</f>
        <v>8.1999999999999993</v>
      </c>
      <c r="D20" s="153"/>
      <c r="E20" s="147"/>
      <c r="F20" s="85" t="s">
        <v>39</v>
      </c>
      <c r="G20" s="83"/>
      <c r="H20" s="91"/>
      <c r="I20" s="92"/>
      <c r="J20" s="92"/>
      <c r="K20" s="81"/>
      <c r="L20" s="56" t="str">
        <f>VLOOKUP(C20,SUMMARY!$C$61:$D$127,2)</f>
        <v>NO</v>
      </c>
    </row>
    <row r="21" spans="2:12" ht="27.65" hidden="1" customHeight="1" outlineLevel="2" x14ac:dyDescent="0.3">
      <c r="B21" s="76"/>
      <c r="C21" s="22">
        <f>C9</f>
        <v>8.1999999999999993</v>
      </c>
      <c r="D21" s="153"/>
      <c r="E21" s="147"/>
      <c r="F21" s="85" t="s">
        <v>40</v>
      </c>
      <c r="G21" s="83"/>
      <c r="H21" s="91"/>
      <c r="I21" s="92"/>
      <c r="J21" s="92"/>
      <c r="K21" s="81"/>
      <c r="L21" s="56" t="str">
        <f>VLOOKUP(C21,SUMMARY!$C$61:$D$127,2)</f>
        <v>NO</v>
      </c>
    </row>
    <row r="22" spans="2:12" ht="27.65" hidden="1" customHeight="1" outlineLevel="2" x14ac:dyDescent="0.3">
      <c r="B22" s="76"/>
      <c r="C22" s="22">
        <f>C9</f>
        <v>8.1999999999999993</v>
      </c>
      <c r="D22" s="153"/>
      <c r="E22" s="147"/>
      <c r="F22" s="85" t="s">
        <v>41</v>
      </c>
      <c r="G22" s="83"/>
      <c r="H22" s="91"/>
      <c r="I22" s="92"/>
      <c r="J22" s="92"/>
      <c r="K22" s="81"/>
      <c r="L22" s="56" t="str">
        <f>VLOOKUP(C22,SUMMARY!$C$61:$D$127,2)</f>
        <v>NO</v>
      </c>
    </row>
    <row r="23" spans="2:12" ht="27.65" hidden="1" customHeight="1" outlineLevel="2" x14ac:dyDescent="0.3">
      <c r="B23" s="76"/>
      <c r="C23" s="22">
        <f>C9</f>
        <v>8.1999999999999993</v>
      </c>
      <c r="D23" s="153"/>
      <c r="E23" s="147"/>
      <c r="F23" s="85" t="s">
        <v>42</v>
      </c>
      <c r="G23" s="83"/>
      <c r="H23" s="91"/>
      <c r="I23" s="92"/>
      <c r="J23" s="92"/>
      <c r="K23" s="81"/>
      <c r="L23" s="56" t="str">
        <f>VLOOKUP(C23,SUMMARY!$C$61:$D$127,2)</f>
        <v>NO</v>
      </c>
    </row>
    <row r="24" spans="2:12" ht="27.65" hidden="1" customHeight="1" outlineLevel="2" x14ac:dyDescent="0.3">
      <c r="B24" s="76"/>
      <c r="C24" s="22">
        <f>C9</f>
        <v>8.1999999999999993</v>
      </c>
      <c r="D24" s="153"/>
      <c r="E24" s="147"/>
      <c r="F24" s="85" t="s">
        <v>43</v>
      </c>
      <c r="G24" s="83"/>
      <c r="H24" s="91"/>
      <c r="I24" s="92"/>
      <c r="J24" s="92"/>
      <c r="K24" s="81"/>
      <c r="L24" s="56" t="str">
        <f>VLOOKUP(C24,SUMMARY!$C$61:$D$127,2)</f>
        <v>NO</v>
      </c>
    </row>
    <row r="25" spans="2:12" ht="27.65" hidden="1" customHeight="1" outlineLevel="2" x14ac:dyDescent="0.3">
      <c r="B25" s="76"/>
      <c r="C25" s="22">
        <f>C9</f>
        <v>8.1999999999999993</v>
      </c>
      <c r="D25" s="153"/>
      <c r="E25" s="147"/>
      <c r="F25" s="85" t="s">
        <v>44</v>
      </c>
      <c r="G25" s="83"/>
      <c r="H25" s="91"/>
      <c r="I25" s="92"/>
      <c r="J25" s="92"/>
      <c r="K25" s="81"/>
      <c r="L25" s="56" t="str">
        <f>VLOOKUP(C25,SUMMARY!$C$61:$D$127,2)</f>
        <v>NO</v>
      </c>
    </row>
    <row r="26" spans="2:12" ht="27.65" hidden="1" customHeight="1" outlineLevel="2" x14ac:dyDescent="0.3">
      <c r="B26" s="76"/>
      <c r="C26" s="22">
        <f>C9</f>
        <v>8.1999999999999993</v>
      </c>
      <c r="D26" s="153"/>
      <c r="E26" s="147"/>
      <c r="F26" s="85" t="s">
        <v>45</v>
      </c>
      <c r="G26" s="83"/>
      <c r="H26" s="91"/>
      <c r="I26" s="92"/>
      <c r="J26" s="92"/>
      <c r="K26" s="81"/>
      <c r="L26" s="56" t="str">
        <f>VLOOKUP(C26,SUMMARY!$C$61:$D$127,2)</f>
        <v>NO</v>
      </c>
    </row>
    <row r="27" spans="2:12" ht="27.65" hidden="1" customHeight="1" outlineLevel="2" x14ac:dyDescent="0.3">
      <c r="B27" s="76"/>
      <c r="C27" s="22">
        <f t="shared" ref="C27" si="0">C23</f>
        <v>8.1999999999999993</v>
      </c>
      <c r="D27" s="153"/>
      <c r="E27" s="147"/>
      <c r="F27" s="85" t="s">
        <v>46</v>
      </c>
      <c r="G27" s="83"/>
      <c r="H27" s="91"/>
      <c r="I27" s="92"/>
      <c r="J27" s="92"/>
      <c r="K27" s="81"/>
      <c r="L27" s="56" t="str">
        <f>VLOOKUP(C27,SUMMARY!$C$61:$D$127,2)</f>
        <v>NO</v>
      </c>
    </row>
    <row r="28" spans="2:12" ht="162" customHeight="1" outlineLevel="1" thickBot="1" x14ac:dyDescent="0.35">
      <c r="C28" s="23"/>
      <c r="D28" s="146"/>
      <c r="E28" s="148"/>
      <c r="F28" s="95"/>
      <c r="G28" s="14"/>
      <c r="H28" s="15"/>
      <c r="I28" s="15"/>
      <c r="J28" s="15"/>
      <c r="K28" s="15"/>
      <c r="L28" s="56"/>
    </row>
    <row r="29" spans="2:12" ht="27.65" customHeight="1" outlineLevel="1" x14ac:dyDescent="0.3">
      <c r="B29" s="136" t="s">
        <v>21</v>
      </c>
      <c r="C29" s="75" t="s">
        <v>130</v>
      </c>
      <c r="D29" s="141" t="s">
        <v>120</v>
      </c>
      <c r="E29" s="156" t="s">
        <v>131</v>
      </c>
      <c r="F29" s="85" t="s">
        <v>25</v>
      </c>
      <c r="G29" s="83"/>
      <c r="H29" s="91"/>
      <c r="I29" s="91"/>
      <c r="J29" s="91"/>
      <c r="K29" s="82"/>
      <c r="L29" s="56" t="str">
        <f>VLOOKUP(C29,SUMMARY!$C$61:$D$127,2)</f>
        <v>YES</v>
      </c>
    </row>
    <row r="30" spans="2:12" ht="27.65" customHeight="1" outlineLevel="1" x14ac:dyDescent="0.3">
      <c r="B30" s="136"/>
      <c r="C30" s="72" t="str">
        <f>C29</f>
        <v>8.3*</v>
      </c>
      <c r="D30" s="152"/>
      <c r="E30" s="143"/>
      <c r="F30" s="85" t="s">
        <v>28</v>
      </c>
      <c r="G30" s="83"/>
      <c r="H30" s="91"/>
      <c r="I30" s="91"/>
      <c r="J30" s="91"/>
      <c r="K30" s="82"/>
      <c r="L30" s="56" t="str">
        <f>VLOOKUP(C30,SUMMARY!$C$61:$D$127,2)</f>
        <v>YES</v>
      </c>
    </row>
    <row r="31" spans="2:12" ht="28.15" customHeight="1" outlineLevel="1" x14ac:dyDescent="0.3">
      <c r="B31" s="136"/>
      <c r="C31" s="72" t="str">
        <f>C29</f>
        <v>8.3*</v>
      </c>
      <c r="D31" s="152"/>
      <c r="E31" s="143"/>
      <c r="F31" s="85" t="s">
        <v>29</v>
      </c>
      <c r="G31" s="83"/>
      <c r="H31" s="91"/>
      <c r="I31" s="91"/>
      <c r="J31" s="91"/>
      <c r="K31" s="82"/>
      <c r="L31" s="56" t="str">
        <f>VLOOKUP(C31,SUMMARY!$C$61:$D$127,2)</f>
        <v>YES</v>
      </c>
    </row>
    <row r="32" spans="2:12" ht="28.15" customHeight="1" outlineLevel="1" x14ac:dyDescent="0.3">
      <c r="B32" s="136"/>
      <c r="C32" s="72" t="str">
        <f>C29</f>
        <v>8.3*</v>
      </c>
      <c r="D32" s="152"/>
      <c r="E32" s="143"/>
      <c r="F32" s="85" t="s">
        <v>30</v>
      </c>
      <c r="G32" s="83"/>
      <c r="H32" s="91"/>
      <c r="I32" s="91"/>
      <c r="J32" s="91"/>
      <c r="K32" s="82"/>
      <c r="L32" s="56" t="str">
        <f>VLOOKUP(C32,SUMMARY!$C$61:$D$127,2)</f>
        <v>YES</v>
      </c>
    </row>
    <row r="33" spans="2:12" ht="28.15" customHeight="1" outlineLevel="1" collapsed="1" x14ac:dyDescent="0.3">
      <c r="B33" s="136"/>
      <c r="C33" s="72" t="str">
        <f>C30</f>
        <v>8.3*</v>
      </c>
      <c r="D33" s="152"/>
      <c r="E33" s="143"/>
      <c r="F33" s="85" t="s">
        <v>31</v>
      </c>
      <c r="G33" s="83"/>
      <c r="H33" s="91"/>
      <c r="I33" s="91"/>
      <c r="J33" s="91"/>
      <c r="K33" s="82"/>
      <c r="L33" s="56" t="str">
        <f>VLOOKUP(C33,SUMMARY!$C$61:$D$127,2)</f>
        <v>YES</v>
      </c>
    </row>
    <row r="34" spans="2:12" ht="27.65" hidden="1" customHeight="1" outlineLevel="2" x14ac:dyDescent="0.3">
      <c r="B34" s="136"/>
      <c r="C34" s="72" t="str">
        <f>C30</f>
        <v>8.3*</v>
      </c>
      <c r="D34" s="152"/>
      <c r="E34" s="143"/>
      <c r="F34" s="85" t="s">
        <v>32</v>
      </c>
      <c r="G34" s="83"/>
      <c r="H34" s="91"/>
      <c r="I34" s="92"/>
      <c r="J34" s="92"/>
      <c r="K34" s="81"/>
      <c r="L34" s="56" t="str">
        <f>VLOOKUP(C34,SUMMARY!$C$61:$D$127,2)</f>
        <v>YES</v>
      </c>
    </row>
    <row r="35" spans="2:12" ht="27.65" hidden="1" customHeight="1" outlineLevel="2" x14ac:dyDescent="0.3">
      <c r="B35" s="136"/>
      <c r="C35" s="72" t="str">
        <f>C30</f>
        <v>8.3*</v>
      </c>
      <c r="D35" s="152"/>
      <c r="E35" s="143"/>
      <c r="F35" s="85" t="s">
        <v>33</v>
      </c>
      <c r="G35" s="83"/>
      <c r="H35" s="91"/>
      <c r="I35" s="92"/>
      <c r="J35" s="92"/>
      <c r="K35" s="81"/>
      <c r="L35" s="56" t="str">
        <f>VLOOKUP(C35,SUMMARY!$C$61:$D$127,2)</f>
        <v>YES</v>
      </c>
    </row>
    <row r="36" spans="2:12" ht="27.65" hidden="1" customHeight="1" outlineLevel="2" x14ac:dyDescent="0.3">
      <c r="B36" s="136"/>
      <c r="C36" s="72" t="str">
        <f>C30</f>
        <v>8.3*</v>
      </c>
      <c r="D36" s="152"/>
      <c r="E36" s="143"/>
      <c r="F36" s="85" t="s">
        <v>34</v>
      </c>
      <c r="G36" s="83"/>
      <c r="H36" s="91"/>
      <c r="I36" s="92"/>
      <c r="J36" s="92"/>
      <c r="K36" s="81"/>
      <c r="L36" s="56" t="str">
        <f>VLOOKUP(C36,SUMMARY!$C$61:$D$127,2)</f>
        <v>YES</v>
      </c>
    </row>
    <row r="37" spans="2:12" ht="27.65" hidden="1" customHeight="1" outlineLevel="2" x14ac:dyDescent="0.3">
      <c r="B37" s="136"/>
      <c r="C37" s="72" t="str">
        <f>C30</f>
        <v>8.3*</v>
      </c>
      <c r="D37" s="152"/>
      <c r="E37" s="143"/>
      <c r="F37" s="85" t="s">
        <v>35</v>
      </c>
      <c r="G37" s="83"/>
      <c r="H37" s="91"/>
      <c r="I37" s="92"/>
      <c r="J37" s="92"/>
      <c r="K37" s="81"/>
      <c r="L37" s="56" t="str">
        <f>VLOOKUP(C37,SUMMARY!$C$61:$D$127,2)</f>
        <v>YES</v>
      </c>
    </row>
    <row r="38" spans="2:12" ht="27.65" hidden="1" customHeight="1" outlineLevel="2" x14ac:dyDescent="0.3">
      <c r="B38" s="136"/>
      <c r="C38" s="72" t="str">
        <f>C30</f>
        <v>8.3*</v>
      </c>
      <c r="D38" s="152"/>
      <c r="E38" s="143"/>
      <c r="F38" s="85" t="s">
        <v>36</v>
      </c>
      <c r="G38" s="83"/>
      <c r="H38" s="91"/>
      <c r="I38" s="92"/>
      <c r="J38" s="92"/>
      <c r="K38" s="81"/>
      <c r="L38" s="56" t="str">
        <f>VLOOKUP(C38,SUMMARY!$C$61:$D$127,2)</f>
        <v>YES</v>
      </c>
    </row>
    <row r="39" spans="2:12" ht="27.65" hidden="1" customHeight="1" outlineLevel="2" x14ac:dyDescent="0.3">
      <c r="B39" s="136"/>
      <c r="C39" s="72" t="str">
        <f>C30</f>
        <v>8.3*</v>
      </c>
      <c r="D39" s="152"/>
      <c r="E39" s="143"/>
      <c r="F39" s="85" t="s">
        <v>37</v>
      </c>
      <c r="G39" s="83"/>
      <c r="H39" s="91"/>
      <c r="I39" s="92"/>
      <c r="J39" s="92"/>
      <c r="K39" s="81"/>
      <c r="L39" s="56" t="str">
        <f>VLOOKUP(C39,SUMMARY!$C$61:$D$127,2)</f>
        <v>YES</v>
      </c>
    </row>
    <row r="40" spans="2:12" ht="27.65" hidden="1" customHeight="1" outlineLevel="2" x14ac:dyDescent="0.3">
      <c r="B40" s="136"/>
      <c r="C40" s="72" t="str">
        <f>C30</f>
        <v>8.3*</v>
      </c>
      <c r="D40" s="152"/>
      <c r="E40" s="143"/>
      <c r="F40" s="85" t="s">
        <v>38</v>
      </c>
      <c r="G40" s="83"/>
      <c r="H40" s="91"/>
      <c r="I40" s="92"/>
      <c r="J40" s="92"/>
      <c r="K40" s="81"/>
      <c r="L40" s="56" t="str">
        <f>VLOOKUP(C40,SUMMARY!$C$61:$D$127,2)</f>
        <v>YES</v>
      </c>
    </row>
    <row r="41" spans="2:12" ht="27.65" hidden="1" customHeight="1" outlineLevel="2" x14ac:dyDescent="0.3">
      <c r="B41" s="136"/>
      <c r="C41" s="72" t="str">
        <f>C30</f>
        <v>8.3*</v>
      </c>
      <c r="D41" s="152"/>
      <c r="E41" s="143"/>
      <c r="F41" s="85" t="s">
        <v>39</v>
      </c>
      <c r="G41" s="83"/>
      <c r="H41" s="91"/>
      <c r="I41" s="92"/>
      <c r="J41" s="92"/>
      <c r="K41" s="81"/>
      <c r="L41" s="56" t="str">
        <f>VLOOKUP(C41,SUMMARY!$C$61:$D$127,2)</f>
        <v>YES</v>
      </c>
    </row>
    <row r="42" spans="2:12" ht="27.65" hidden="1" customHeight="1" outlineLevel="2" x14ac:dyDescent="0.3">
      <c r="B42" s="136"/>
      <c r="C42" s="72" t="str">
        <f>C30</f>
        <v>8.3*</v>
      </c>
      <c r="D42" s="152"/>
      <c r="E42" s="143"/>
      <c r="F42" s="85" t="s">
        <v>40</v>
      </c>
      <c r="G42" s="83"/>
      <c r="H42" s="91"/>
      <c r="I42" s="92"/>
      <c r="J42" s="92"/>
      <c r="K42" s="81"/>
      <c r="L42" s="56" t="str">
        <f>VLOOKUP(C42,SUMMARY!$C$61:$D$127,2)</f>
        <v>YES</v>
      </c>
    </row>
    <row r="43" spans="2:12" ht="27.65" hidden="1" customHeight="1" outlineLevel="2" x14ac:dyDescent="0.3">
      <c r="B43" s="136"/>
      <c r="C43" s="72" t="str">
        <f>C30</f>
        <v>8.3*</v>
      </c>
      <c r="D43" s="152"/>
      <c r="E43" s="143"/>
      <c r="F43" s="85" t="s">
        <v>41</v>
      </c>
      <c r="G43" s="83"/>
      <c r="H43" s="91"/>
      <c r="I43" s="92"/>
      <c r="J43" s="92"/>
      <c r="K43" s="81"/>
      <c r="L43" s="56" t="str">
        <f>VLOOKUP(C43,SUMMARY!$C$61:$D$127,2)</f>
        <v>YES</v>
      </c>
    </row>
    <row r="44" spans="2:12" ht="27.65" hidden="1" customHeight="1" outlineLevel="2" x14ac:dyDescent="0.3">
      <c r="B44" s="136"/>
      <c r="C44" s="72" t="str">
        <f>C30</f>
        <v>8.3*</v>
      </c>
      <c r="D44" s="152"/>
      <c r="E44" s="143"/>
      <c r="F44" s="85" t="s">
        <v>42</v>
      </c>
      <c r="G44" s="83"/>
      <c r="H44" s="91"/>
      <c r="I44" s="92"/>
      <c r="J44" s="92"/>
      <c r="K44" s="81"/>
      <c r="L44" s="56" t="str">
        <f>VLOOKUP(C44,SUMMARY!$C$61:$D$127,2)</f>
        <v>YES</v>
      </c>
    </row>
    <row r="45" spans="2:12" ht="27.65" hidden="1" customHeight="1" outlineLevel="2" x14ac:dyDescent="0.3">
      <c r="B45" s="136"/>
      <c r="C45" s="72" t="str">
        <f>C30</f>
        <v>8.3*</v>
      </c>
      <c r="D45" s="152"/>
      <c r="E45" s="143"/>
      <c r="F45" s="85" t="s">
        <v>43</v>
      </c>
      <c r="G45" s="83"/>
      <c r="H45" s="91"/>
      <c r="I45" s="92"/>
      <c r="J45" s="92"/>
      <c r="K45" s="81"/>
      <c r="L45" s="56" t="str">
        <f>VLOOKUP(C45,SUMMARY!$C$61:$D$127,2)</f>
        <v>YES</v>
      </c>
    </row>
    <row r="46" spans="2:12" ht="27.65" hidden="1" customHeight="1" outlineLevel="2" x14ac:dyDescent="0.3">
      <c r="B46" s="136"/>
      <c r="C46" s="72" t="str">
        <f>C30</f>
        <v>8.3*</v>
      </c>
      <c r="D46" s="152"/>
      <c r="E46" s="143"/>
      <c r="F46" s="85" t="s">
        <v>44</v>
      </c>
      <c r="G46" s="83"/>
      <c r="H46" s="91"/>
      <c r="I46" s="92"/>
      <c r="J46" s="92"/>
      <c r="K46" s="81"/>
      <c r="L46" s="56" t="str">
        <f>VLOOKUP(C46,SUMMARY!$C$61:$D$127,2)</f>
        <v>YES</v>
      </c>
    </row>
    <row r="47" spans="2:12" ht="27.65" hidden="1" customHeight="1" outlineLevel="2" x14ac:dyDescent="0.3">
      <c r="B47" s="136"/>
      <c r="C47" s="72" t="str">
        <f>C30</f>
        <v>8.3*</v>
      </c>
      <c r="D47" s="152"/>
      <c r="E47" s="143"/>
      <c r="F47" s="85" t="s">
        <v>45</v>
      </c>
      <c r="G47" s="83"/>
      <c r="H47" s="91"/>
      <c r="I47" s="92"/>
      <c r="J47" s="92"/>
      <c r="K47" s="81"/>
      <c r="L47" s="56" t="str">
        <f>VLOOKUP(C47,SUMMARY!$C$61:$D$127,2)</f>
        <v>YES</v>
      </c>
    </row>
    <row r="48" spans="2:12" ht="27.65" hidden="1" customHeight="1" outlineLevel="2" x14ac:dyDescent="0.3">
      <c r="B48" s="136"/>
      <c r="C48" s="72" t="str">
        <f t="shared" ref="C48" si="1">C44</f>
        <v>8.3*</v>
      </c>
      <c r="D48" s="152"/>
      <c r="E48" s="143"/>
      <c r="F48" s="85" t="s">
        <v>46</v>
      </c>
      <c r="G48" s="83"/>
      <c r="H48" s="91"/>
      <c r="I48" s="92"/>
      <c r="J48" s="92"/>
      <c r="K48" s="81"/>
      <c r="L48" s="56" t="str">
        <f>VLOOKUP(C48,SUMMARY!$C$61:$D$127,2)</f>
        <v>YES</v>
      </c>
    </row>
    <row r="49" spans="2:12" ht="164.5" customHeight="1" outlineLevel="1" thickBot="1" x14ac:dyDescent="0.35">
      <c r="B49" s="136"/>
      <c r="C49" s="71"/>
      <c r="D49" s="142"/>
      <c r="E49" s="144"/>
      <c r="F49" s="77"/>
      <c r="G49" s="78"/>
      <c r="H49" s="79"/>
      <c r="I49" s="79"/>
      <c r="J49" s="79"/>
      <c r="K49" s="79"/>
      <c r="L49" s="56"/>
    </row>
    <row r="50" spans="2:12" ht="25.9" customHeight="1" outlineLevel="1" x14ac:dyDescent="0.3">
      <c r="C50" s="21">
        <v>8.4</v>
      </c>
      <c r="D50" s="145" t="s">
        <v>132</v>
      </c>
      <c r="E50" s="158" t="s">
        <v>133</v>
      </c>
      <c r="F50" s="85" t="s">
        <v>25</v>
      </c>
      <c r="G50" s="83"/>
      <c r="H50" s="91"/>
      <c r="I50" s="91"/>
      <c r="J50" s="91"/>
      <c r="K50" s="82"/>
      <c r="L50" s="56" t="str">
        <f>VLOOKUP(C50,SUMMARY!$C$61:$D$127,2)</f>
        <v>NO</v>
      </c>
    </row>
    <row r="51" spans="2:12" ht="25.9" customHeight="1" outlineLevel="1" x14ac:dyDescent="0.3">
      <c r="C51" s="22">
        <f>C50</f>
        <v>8.4</v>
      </c>
      <c r="D51" s="153"/>
      <c r="E51" s="159"/>
      <c r="F51" s="85" t="s">
        <v>28</v>
      </c>
      <c r="G51" s="83"/>
      <c r="H51" s="91"/>
      <c r="I51" s="91"/>
      <c r="J51" s="91"/>
      <c r="K51" s="82"/>
      <c r="L51" s="56" t="str">
        <f>VLOOKUP(C51,SUMMARY!$C$61:$D$127,2)</f>
        <v>NO</v>
      </c>
    </row>
    <row r="52" spans="2:12" ht="28.15" customHeight="1" outlineLevel="1" x14ac:dyDescent="0.3">
      <c r="B52" s="76"/>
      <c r="C52" s="22">
        <f>C50</f>
        <v>8.4</v>
      </c>
      <c r="D52" s="153"/>
      <c r="E52" s="159"/>
      <c r="F52" s="85" t="s">
        <v>29</v>
      </c>
      <c r="G52" s="83"/>
      <c r="H52" s="91"/>
      <c r="I52" s="91"/>
      <c r="J52" s="91"/>
      <c r="K52" s="82"/>
      <c r="L52" s="56" t="str">
        <f>VLOOKUP(C52,SUMMARY!$C$61:$D$127,2)</f>
        <v>NO</v>
      </c>
    </row>
    <row r="53" spans="2:12" ht="28.15" customHeight="1" outlineLevel="1" x14ac:dyDescent="0.3">
      <c r="B53" s="76"/>
      <c r="C53" s="22">
        <f>C50</f>
        <v>8.4</v>
      </c>
      <c r="D53" s="153"/>
      <c r="E53" s="159"/>
      <c r="F53" s="85" t="s">
        <v>30</v>
      </c>
      <c r="G53" s="83"/>
      <c r="H53" s="91"/>
      <c r="I53" s="91"/>
      <c r="J53" s="91"/>
      <c r="K53" s="82"/>
      <c r="L53" s="56" t="str">
        <f>VLOOKUP(C53,SUMMARY!$C$61:$D$127,2)</f>
        <v>NO</v>
      </c>
    </row>
    <row r="54" spans="2:12" ht="28.15" customHeight="1" outlineLevel="1" collapsed="1" x14ac:dyDescent="0.3">
      <c r="B54" s="76"/>
      <c r="C54" s="22">
        <f>C51</f>
        <v>8.4</v>
      </c>
      <c r="D54" s="153"/>
      <c r="E54" s="159"/>
      <c r="F54" s="85" t="s">
        <v>31</v>
      </c>
      <c r="G54" s="83"/>
      <c r="H54" s="91"/>
      <c r="I54" s="91"/>
      <c r="J54" s="91"/>
      <c r="K54" s="82"/>
      <c r="L54" s="56" t="str">
        <f>VLOOKUP(C54,SUMMARY!$C$61:$D$127,2)</f>
        <v>NO</v>
      </c>
    </row>
    <row r="55" spans="2:12" ht="27.65" hidden="1" customHeight="1" outlineLevel="2" x14ac:dyDescent="0.3">
      <c r="B55" s="76"/>
      <c r="C55" s="22">
        <f>C51</f>
        <v>8.4</v>
      </c>
      <c r="D55" s="153"/>
      <c r="E55" s="159"/>
      <c r="F55" s="85" t="s">
        <v>32</v>
      </c>
      <c r="G55" s="83"/>
      <c r="H55" s="91"/>
      <c r="I55" s="92"/>
      <c r="J55" s="92"/>
      <c r="K55" s="81"/>
      <c r="L55" s="56" t="str">
        <f>VLOOKUP(C55,SUMMARY!$C$61:$D$127,2)</f>
        <v>NO</v>
      </c>
    </row>
    <row r="56" spans="2:12" ht="27.65" hidden="1" customHeight="1" outlineLevel="2" x14ac:dyDescent="0.3">
      <c r="B56" s="76"/>
      <c r="C56" s="22">
        <f>C51</f>
        <v>8.4</v>
      </c>
      <c r="D56" s="153"/>
      <c r="E56" s="159"/>
      <c r="F56" s="85" t="s">
        <v>33</v>
      </c>
      <c r="G56" s="83"/>
      <c r="H56" s="91"/>
      <c r="I56" s="92"/>
      <c r="J56" s="92"/>
      <c r="K56" s="81"/>
      <c r="L56" s="56" t="str">
        <f>VLOOKUP(C56,SUMMARY!$C$61:$D$127,2)</f>
        <v>NO</v>
      </c>
    </row>
    <row r="57" spans="2:12" ht="27.65" hidden="1" customHeight="1" outlineLevel="2" x14ac:dyDescent="0.3">
      <c r="B57" s="76"/>
      <c r="C57" s="22">
        <f>C51</f>
        <v>8.4</v>
      </c>
      <c r="D57" s="153"/>
      <c r="E57" s="159"/>
      <c r="F57" s="85" t="s">
        <v>34</v>
      </c>
      <c r="G57" s="83"/>
      <c r="H57" s="91"/>
      <c r="I57" s="92"/>
      <c r="J57" s="92"/>
      <c r="K57" s="81"/>
      <c r="L57" s="56" t="str">
        <f>VLOOKUP(C57,SUMMARY!$C$61:$D$127,2)</f>
        <v>NO</v>
      </c>
    </row>
    <row r="58" spans="2:12" ht="27.65" hidden="1" customHeight="1" outlineLevel="2" x14ac:dyDescent="0.3">
      <c r="B58" s="76"/>
      <c r="C58" s="22">
        <f>C51</f>
        <v>8.4</v>
      </c>
      <c r="D58" s="153"/>
      <c r="E58" s="159"/>
      <c r="F58" s="85" t="s">
        <v>35</v>
      </c>
      <c r="G58" s="83"/>
      <c r="H58" s="91"/>
      <c r="I58" s="92"/>
      <c r="J58" s="92"/>
      <c r="K58" s="81"/>
      <c r="L58" s="56" t="str">
        <f>VLOOKUP(C58,SUMMARY!$C$61:$D$127,2)</f>
        <v>NO</v>
      </c>
    </row>
    <row r="59" spans="2:12" ht="27.65" hidden="1" customHeight="1" outlineLevel="2" x14ac:dyDescent="0.3">
      <c r="B59" s="76"/>
      <c r="C59" s="22">
        <f>C51</f>
        <v>8.4</v>
      </c>
      <c r="D59" s="153"/>
      <c r="E59" s="159"/>
      <c r="F59" s="85" t="s">
        <v>36</v>
      </c>
      <c r="G59" s="83"/>
      <c r="H59" s="91"/>
      <c r="I59" s="92"/>
      <c r="J59" s="92"/>
      <c r="K59" s="81"/>
      <c r="L59" s="56" t="str">
        <f>VLOOKUP(C59,SUMMARY!$C$61:$D$127,2)</f>
        <v>NO</v>
      </c>
    </row>
    <row r="60" spans="2:12" ht="27.65" hidden="1" customHeight="1" outlineLevel="2" x14ac:dyDescent="0.3">
      <c r="B60" s="76"/>
      <c r="C60" s="22">
        <f>C51</f>
        <v>8.4</v>
      </c>
      <c r="D60" s="153"/>
      <c r="E60" s="159"/>
      <c r="F60" s="85" t="s">
        <v>37</v>
      </c>
      <c r="G60" s="83"/>
      <c r="H60" s="91"/>
      <c r="I60" s="92"/>
      <c r="J60" s="92"/>
      <c r="K60" s="81"/>
      <c r="L60" s="56" t="str">
        <f>VLOOKUP(C60,SUMMARY!$C$61:$D$127,2)</f>
        <v>NO</v>
      </c>
    </row>
    <row r="61" spans="2:12" ht="27.65" hidden="1" customHeight="1" outlineLevel="2" x14ac:dyDescent="0.3">
      <c r="B61" s="76"/>
      <c r="C61" s="22">
        <f>C51</f>
        <v>8.4</v>
      </c>
      <c r="D61" s="153"/>
      <c r="E61" s="159"/>
      <c r="F61" s="85" t="s">
        <v>38</v>
      </c>
      <c r="G61" s="83"/>
      <c r="H61" s="91"/>
      <c r="I61" s="92"/>
      <c r="J61" s="92"/>
      <c r="K61" s="81"/>
      <c r="L61" s="56" t="str">
        <f>VLOOKUP(C61,SUMMARY!$C$61:$D$127,2)</f>
        <v>NO</v>
      </c>
    </row>
    <row r="62" spans="2:12" ht="27.65" hidden="1" customHeight="1" outlineLevel="2" x14ac:dyDescent="0.3">
      <c r="B62" s="76"/>
      <c r="C62" s="22">
        <f>C51</f>
        <v>8.4</v>
      </c>
      <c r="D62" s="153"/>
      <c r="E62" s="159"/>
      <c r="F62" s="85" t="s">
        <v>39</v>
      </c>
      <c r="G62" s="83"/>
      <c r="H62" s="91"/>
      <c r="I62" s="92"/>
      <c r="J62" s="92"/>
      <c r="K62" s="81"/>
      <c r="L62" s="56" t="str">
        <f>VLOOKUP(C62,SUMMARY!$C$61:$D$127,2)</f>
        <v>NO</v>
      </c>
    </row>
    <row r="63" spans="2:12" ht="27.65" hidden="1" customHeight="1" outlineLevel="2" x14ac:dyDescent="0.3">
      <c r="B63" s="76"/>
      <c r="C63" s="22">
        <f>C51</f>
        <v>8.4</v>
      </c>
      <c r="D63" s="153"/>
      <c r="E63" s="159"/>
      <c r="F63" s="85" t="s">
        <v>40</v>
      </c>
      <c r="G63" s="83"/>
      <c r="H63" s="91"/>
      <c r="I63" s="92"/>
      <c r="J63" s="92"/>
      <c r="K63" s="81"/>
      <c r="L63" s="56" t="str">
        <f>VLOOKUP(C63,SUMMARY!$C$61:$D$127,2)</f>
        <v>NO</v>
      </c>
    </row>
    <row r="64" spans="2:12" ht="27.65" hidden="1" customHeight="1" outlineLevel="2" x14ac:dyDescent="0.3">
      <c r="B64" s="76"/>
      <c r="C64" s="22">
        <f>C51</f>
        <v>8.4</v>
      </c>
      <c r="D64" s="153"/>
      <c r="E64" s="159"/>
      <c r="F64" s="85" t="s">
        <v>41</v>
      </c>
      <c r="G64" s="83"/>
      <c r="H64" s="91"/>
      <c r="I64" s="92"/>
      <c r="J64" s="92"/>
      <c r="K64" s="81"/>
      <c r="L64" s="56" t="str">
        <f>VLOOKUP(C64,SUMMARY!$C$61:$D$127,2)</f>
        <v>NO</v>
      </c>
    </row>
    <row r="65" spans="2:12" ht="27.65" hidden="1" customHeight="1" outlineLevel="2" x14ac:dyDescent="0.3">
      <c r="B65" s="76"/>
      <c r="C65" s="22">
        <f>C51</f>
        <v>8.4</v>
      </c>
      <c r="D65" s="153"/>
      <c r="E65" s="159"/>
      <c r="F65" s="85" t="s">
        <v>42</v>
      </c>
      <c r="G65" s="83"/>
      <c r="H65" s="91"/>
      <c r="I65" s="92"/>
      <c r="J65" s="92"/>
      <c r="K65" s="81"/>
      <c r="L65" s="56" t="str">
        <f>VLOOKUP(C65,SUMMARY!$C$61:$D$127,2)</f>
        <v>NO</v>
      </c>
    </row>
    <row r="66" spans="2:12" ht="27.65" hidden="1" customHeight="1" outlineLevel="2" x14ac:dyDescent="0.3">
      <c r="B66" s="76"/>
      <c r="C66" s="22">
        <f>C51</f>
        <v>8.4</v>
      </c>
      <c r="D66" s="153"/>
      <c r="E66" s="159"/>
      <c r="F66" s="85" t="s">
        <v>43</v>
      </c>
      <c r="G66" s="83"/>
      <c r="H66" s="91"/>
      <c r="I66" s="92"/>
      <c r="J66" s="92"/>
      <c r="K66" s="81"/>
      <c r="L66" s="56" t="str">
        <f>VLOOKUP(C66,SUMMARY!$C$61:$D$127,2)</f>
        <v>NO</v>
      </c>
    </row>
    <row r="67" spans="2:12" ht="27.65" hidden="1" customHeight="1" outlineLevel="2" x14ac:dyDescent="0.3">
      <c r="B67" s="76"/>
      <c r="C67" s="22">
        <f>C51</f>
        <v>8.4</v>
      </c>
      <c r="D67" s="153"/>
      <c r="E67" s="159"/>
      <c r="F67" s="85" t="s">
        <v>44</v>
      </c>
      <c r="G67" s="83"/>
      <c r="H67" s="91"/>
      <c r="I67" s="92"/>
      <c r="J67" s="92"/>
      <c r="K67" s="81"/>
      <c r="L67" s="56" t="str">
        <f>VLOOKUP(C67,SUMMARY!$C$61:$D$127,2)</f>
        <v>NO</v>
      </c>
    </row>
    <row r="68" spans="2:12" ht="27.65" hidden="1" customHeight="1" outlineLevel="2" x14ac:dyDescent="0.3">
      <c r="B68" s="76"/>
      <c r="C68" s="22">
        <f>C51</f>
        <v>8.4</v>
      </c>
      <c r="D68" s="153"/>
      <c r="E68" s="159"/>
      <c r="F68" s="85" t="s">
        <v>45</v>
      </c>
      <c r="G68" s="83"/>
      <c r="H68" s="91"/>
      <c r="I68" s="92"/>
      <c r="J68" s="92"/>
      <c r="K68" s="81"/>
      <c r="L68" s="56" t="str">
        <f>VLOOKUP(C68,SUMMARY!$C$61:$D$127,2)</f>
        <v>NO</v>
      </c>
    </row>
    <row r="69" spans="2:12" ht="27.65" hidden="1" customHeight="1" outlineLevel="2" x14ac:dyDescent="0.3">
      <c r="B69" s="76"/>
      <c r="C69" s="22">
        <f t="shared" ref="C69" si="2">C65</f>
        <v>8.4</v>
      </c>
      <c r="D69" s="153"/>
      <c r="E69" s="159"/>
      <c r="F69" s="85" t="s">
        <v>46</v>
      </c>
      <c r="G69" s="83"/>
      <c r="H69" s="91"/>
      <c r="I69" s="92"/>
      <c r="J69" s="92"/>
      <c r="K69" s="81"/>
      <c r="L69" s="56" t="str">
        <f>VLOOKUP(C69,SUMMARY!$C$61:$D$127,2)</f>
        <v>NO</v>
      </c>
    </row>
    <row r="70" spans="2:12" ht="397.9" customHeight="1" outlineLevel="1" thickBot="1" x14ac:dyDescent="0.35">
      <c r="C70" s="23"/>
      <c r="D70" s="146"/>
      <c r="E70" s="160"/>
      <c r="F70" s="95"/>
      <c r="G70" s="14"/>
      <c r="H70" s="15"/>
      <c r="I70" s="15"/>
      <c r="J70" s="15"/>
      <c r="K70" s="15"/>
      <c r="L70" s="56"/>
    </row>
  </sheetData>
  <mergeCells count="10">
    <mergeCell ref="B6:B7"/>
    <mergeCell ref="B29:B49"/>
    <mergeCell ref="D50:D70"/>
    <mergeCell ref="E50:E70"/>
    <mergeCell ref="D6:D7"/>
    <mergeCell ref="E6:E7"/>
    <mergeCell ref="D8:D28"/>
    <mergeCell ref="E8:E28"/>
    <mergeCell ref="D29:D49"/>
    <mergeCell ref="E29:E49"/>
  </mergeCells>
  <conditionalFormatting sqref="B10:B27 B52:B69">
    <cfRule type="notContainsBlanks" dxfId="21" priority="3">
      <formula>LEN(TRIM(B10))&gt;0</formula>
    </cfRule>
  </conditionalFormatting>
  <dataValidations count="1">
    <dataValidation type="list" allowBlank="1" showInputMessage="1" showErrorMessage="1" sqref="G29:G48 G6 G8:G27 G50:G69" xr:uid="{1568C353-0EB7-4B9E-9CC6-C79C54FE10AF}">
      <formula1>"Compliant, Non-Compliant, Transitionally Compliant, N/A"</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7CFA7-8F4B-454E-A025-C29C9DFBC670}">
  <sheetPr>
    <tabColor rgb="FF0070C0"/>
    <outlinePr summaryBelow="0" summaryRight="0"/>
  </sheetPr>
  <dimension ref="A1:FJ70"/>
  <sheetViews>
    <sheetView showGridLines="0" zoomScale="60" zoomScaleNormal="60" workbookViewId="0">
      <pane xSplit="4" ySplit="4" topLeftCell="E5" activePane="bottomRight" state="frozen"/>
      <selection pane="topRight" activeCell="D1" sqref="D1"/>
      <selection pane="bottomLeft" activeCell="A3" sqref="A3"/>
      <selection pane="bottomRight" activeCell="G50" sqref="G50"/>
    </sheetView>
  </sheetViews>
  <sheetFormatPr defaultRowHeight="12.5" outlineLevelRow="2" x14ac:dyDescent="0.25"/>
  <cols>
    <col min="1" max="1" width="2.453125" customWidth="1"/>
    <col min="2" max="2" width="5.26953125" customWidth="1"/>
    <col min="3" max="3" width="6.7265625" customWidth="1"/>
    <col min="4" max="4" width="30.7265625" customWidth="1"/>
    <col min="5" max="5" width="66.7265625" customWidth="1"/>
    <col min="6" max="6" width="5.26953125" bestFit="1" customWidth="1"/>
    <col min="7" max="7" width="26.26953125" customWidth="1"/>
    <col min="8" max="11" width="42" customWidth="1"/>
    <col min="12" max="12" width="18.26953125" hidden="1" customWidth="1"/>
  </cols>
  <sheetData>
    <row r="1" spans="1:166" s="32" customFormat="1" ht="25.9" customHeight="1" x14ac:dyDescent="0.25">
      <c r="C1" s="33" t="s">
        <v>134</v>
      </c>
      <c r="E1" s="34" t="str">
        <f ca="1">TEXT(TODAY(),"mmmm d, yyyy") &amp; " - " &amp;
IF(HOUR(NOW())&lt;12,"Good Morning",
   IF(HOUR(NOW())&lt;18,"Good Afternoon","Good Evening"))</f>
        <v>July 28, 2026 - Good Afternoon</v>
      </c>
    </row>
    <row r="2" spans="1:166" ht="13" x14ac:dyDescent="0.25">
      <c r="A2" s="32"/>
      <c r="B2" s="32"/>
      <c r="C2" s="66" t="str">
        <f>SUMMARY!E4</f>
        <v>[Agency In Review]</v>
      </c>
      <c r="D2" s="32"/>
      <c r="E2" s="67" t="str">
        <f>SUMMARY!E5</f>
        <v>[Monitor Name]</v>
      </c>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row>
    <row r="4" spans="1:166" ht="15.5" x14ac:dyDescent="0.35">
      <c r="C4" s="13" t="s">
        <v>10</v>
      </c>
      <c r="D4" s="13" t="s">
        <v>11</v>
      </c>
      <c r="E4" s="13" t="s">
        <v>12</v>
      </c>
      <c r="F4" s="13" t="s">
        <v>13</v>
      </c>
      <c r="G4" s="13" t="s">
        <v>14</v>
      </c>
      <c r="H4" s="13" t="s">
        <v>15</v>
      </c>
      <c r="I4" s="88" t="s">
        <v>16</v>
      </c>
      <c r="J4" s="88" t="s">
        <v>17</v>
      </c>
      <c r="K4" s="13" t="s">
        <v>18</v>
      </c>
      <c r="L4" s="13" t="s">
        <v>19</v>
      </c>
    </row>
    <row r="5" spans="1:166" ht="27.65" customHeight="1" thickBot="1" x14ac:dyDescent="0.35">
      <c r="C5" s="16">
        <v>9</v>
      </c>
      <c r="D5" s="17" t="s">
        <v>134</v>
      </c>
      <c r="E5" s="18"/>
      <c r="F5" s="18"/>
      <c r="G5" s="18"/>
      <c r="H5" s="18"/>
      <c r="I5" s="18"/>
      <c r="J5" s="18"/>
      <c r="K5" s="19"/>
      <c r="L5" s="56" t="str">
        <f>VLOOKUP(C5,SUMMARY!$C$61:$D$127,2)</f>
        <v>NO</v>
      </c>
    </row>
    <row r="6" spans="1:166" ht="118.9" customHeight="1" outlineLevel="1" x14ac:dyDescent="0.3">
      <c r="B6" s="136" t="s">
        <v>21</v>
      </c>
      <c r="C6" s="69" t="s">
        <v>135</v>
      </c>
      <c r="D6" s="141" t="s">
        <v>136</v>
      </c>
      <c r="E6" s="143" t="s">
        <v>137</v>
      </c>
      <c r="F6" s="85" t="s">
        <v>67</v>
      </c>
      <c r="G6" s="83"/>
      <c r="H6" s="91"/>
      <c r="I6" s="91"/>
      <c r="J6" s="91"/>
      <c r="K6" s="82"/>
      <c r="L6" s="56" t="str">
        <f>VLOOKUP(C6,SUMMARY!$C$61:$D$127,2)</f>
        <v>YES</v>
      </c>
    </row>
    <row r="7" spans="1:166" ht="134.5" customHeight="1" outlineLevel="1" thickBot="1" x14ac:dyDescent="0.35">
      <c r="B7" s="136"/>
      <c r="C7" s="71"/>
      <c r="D7" s="142"/>
      <c r="E7" s="144"/>
      <c r="F7" s="77"/>
      <c r="G7" s="78"/>
      <c r="H7" s="79"/>
      <c r="I7" s="79"/>
      <c r="J7" s="79"/>
      <c r="K7" s="79"/>
      <c r="L7" s="56"/>
    </row>
    <row r="8" spans="1:166" ht="27.65" customHeight="1" outlineLevel="1" x14ac:dyDescent="0.3">
      <c r="C8" s="21">
        <v>9.1999999999999993</v>
      </c>
      <c r="D8" s="145" t="s">
        <v>138</v>
      </c>
      <c r="E8" s="154" t="s">
        <v>139</v>
      </c>
      <c r="F8" s="85" t="s">
        <v>25</v>
      </c>
      <c r="G8" s="83"/>
      <c r="H8" s="91"/>
      <c r="I8" s="91"/>
      <c r="J8" s="91"/>
      <c r="K8" s="82"/>
      <c r="L8" s="56" t="str">
        <f>VLOOKUP(C8,SUMMARY!$C$61:$D$127,2)</f>
        <v>NO</v>
      </c>
    </row>
    <row r="9" spans="1:166" ht="27.65" customHeight="1" outlineLevel="1" x14ac:dyDescent="0.3">
      <c r="C9" s="22">
        <f>C8</f>
        <v>9.1999999999999993</v>
      </c>
      <c r="D9" s="153"/>
      <c r="E9" s="147"/>
      <c r="F9" s="85" t="s">
        <v>28</v>
      </c>
      <c r="G9" s="83"/>
      <c r="H9" s="91"/>
      <c r="I9" s="91"/>
      <c r="J9" s="91"/>
      <c r="K9" s="82"/>
      <c r="L9" s="56" t="str">
        <f>VLOOKUP(C9,SUMMARY!$C$61:$D$127,2)</f>
        <v>NO</v>
      </c>
    </row>
    <row r="10" spans="1:166" ht="28.15" customHeight="1" outlineLevel="1" x14ac:dyDescent="0.3">
      <c r="B10" s="76"/>
      <c r="C10" s="22">
        <f>C8</f>
        <v>9.1999999999999993</v>
      </c>
      <c r="D10" s="153"/>
      <c r="E10" s="147"/>
      <c r="F10" s="85" t="s">
        <v>29</v>
      </c>
      <c r="G10" s="83"/>
      <c r="H10" s="91"/>
      <c r="I10" s="91"/>
      <c r="J10" s="91"/>
      <c r="K10" s="82"/>
      <c r="L10" s="56" t="str">
        <f>VLOOKUP(C10,SUMMARY!$C$61:$D$127,2)</f>
        <v>NO</v>
      </c>
    </row>
    <row r="11" spans="1:166" ht="28.15" customHeight="1" outlineLevel="1" x14ac:dyDescent="0.3">
      <c r="B11" s="76"/>
      <c r="C11" s="22">
        <f>C8</f>
        <v>9.1999999999999993</v>
      </c>
      <c r="D11" s="153"/>
      <c r="E11" s="147"/>
      <c r="F11" s="85" t="s">
        <v>30</v>
      </c>
      <c r="G11" s="83"/>
      <c r="H11" s="91"/>
      <c r="I11" s="91"/>
      <c r="J11" s="91"/>
      <c r="K11" s="82"/>
      <c r="L11" s="56" t="str">
        <f>VLOOKUP(C11,SUMMARY!$C$61:$D$127,2)</f>
        <v>NO</v>
      </c>
    </row>
    <row r="12" spans="1:166" ht="28.15" customHeight="1" outlineLevel="1" collapsed="1" x14ac:dyDescent="0.3">
      <c r="B12" s="76"/>
      <c r="C12" s="22">
        <f>C9</f>
        <v>9.1999999999999993</v>
      </c>
      <c r="D12" s="153"/>
      <c r="E12" s="147"/>
      <c r="F12" s="85" t="s">
        <v>31</v>
      </c>
      <c r="G12" s="83"/>
      <c r="H12" s="91"/>
      <c r="I12" s="91"/>
      <c r="J12" s="91"/>
      <c r="K12" s="82"/>
      <c r="L12" s="56" t="str">
        <f>VLOOKUP(C12,SUMMARY!$C$61:$D$127,2)</f>
        <v>NO</v>
      </c>
    </row>
    <row r="13" spans="1:166" ht="27.65" hidden="1" customHeight="1" outlineLevel="2" x14ac:dyDescent="0.3">
      <c r="B13" s="76"/>
      <c r="C13" s="22">
        <f>C9</f>
        <v>9.1999999999999993</v>
      </c>
      <c r="D13" s="153"/>
      <c r="E13" s="147"/>
      <c r="F13" s="85" t="s">
        <v>32</v>
      </c>
      <c r="G13" s="83"/>
      <c r="H13" s="91"/>
      <c r="I13" s="92"/>
      <c r="J13" s="92"/>
      <c r="K13" s="81"/>
      <c r="L13" s="56" t="str">
        <f>VLOOKUP(C13,SUMMARY!$C$61:$D$127,2)</f>
        <v>NO</v>
      </c>
    </row>
    <row r="14" spans="1:166" ht="27.65" hidden="1" customHeight="1" outlineLevel="2" x14ac:dyDescent="0.3">
      <c r="B14" s="76"/>
      <c r="C14" s="22">
        <f>C9</f>
        <v>9.1999999999999993</v>
      </c>
      <c r="D14" s="153"/>
      <c r="E14" s="147"/>
      <c r="F14" s="85" t="s">
        <v>33</v>
      </c>
      <c r="G14" s="83"/>
      <c r="H14" s="91"/>
      <c r="I14" s="92"/>
      <c r="J14" s="92"/>
      <c r="K14" s="81"/>
      <c r="L14" s="56" t="str">
        <f>VLOOKUP(C14,SUMMARY!$C$61:$D$127,2)</f>
        <v>NO</v>
      </c>
    </row>
    <row r="15" spans="1:166" ht="27.65" hidden="1" customHeight="1" outlineLevel="2" x14ac:dyDescent="0.3">
      <c r="B15" s="76"/>
      <c r="C15" s="22">
        <f>C9</f>
        <v>9.1999999999999993</v>
      </c>
      <c r="D15" s="153"/>
      <c r="E15" s="147"/>
      <c r="F15" s="85" t="s">
        <v>34</v>
      </c>
      <c r="G15" s="83"/>
      <c r="H15" s="91"/>
      <c r="I15" s="92"/>
      <c r="J15" s="92"/>
      <c r="K15" s="81"/>
      <c r="L15" s="56" t="str">
        <f>VLOOKUP(C15,SUMMARY!$C$61:$D$127,2)</f>
        <v>NO</v>
      </c>
    </row>
    <row r="16" spans="1:166" ht="27.65" hidden="1" customHeight="1" outlineLevel="2" x14ac:dyDescent="0.3">
      <c r="B16" s="76"/>
      <c r="C16" s="22">
        <f>C9</f>
        <v>9.1999999999999993</v>
      </c>
      <c r="D16" s="153"/>
      <c r="E16" s="147"/>
      <c r="F16" s="85" t="s">
        <v>35</v>
      </c>
      <c r="G16" s="83"/>
      <c r="H16" s="91"/>
      <c r="I16" s="92"/>
      <c r="J16" s="92"/>
      <c r="K16" s="81"/>
      <c r="L16" s="56" t="str">
        <f>VLOOKUP(C16,SUMMARY!$C$61:$D$127,2)</f>
        <v>NO</v>
      </c>
    </row>
    <row r="17" spans="2:12" ht="27.65" hidden="1" customHeight="1" outlineLevel="2" x14ac:dyDescent="0.3">
      <c r="B17" s="76"/>
      <c r="C17" s="22">
        <f>C9</f>
        <v>9.1999999999999993</v>
      </c>
      <c r="D17" s="153"/>
      <c r="E17" s="147"/>
      <c r="F17" s="85" t="s">
        <v>36</v>
      </c>
      <c r="G17" s="83"/>
      <c r="H17" s="91"/>
      <c r="I17" s="92"/>
      <c r="J17" s="92"/>
      <c r="K17" s="81"/>
      <c r="L17" s="56" t="str">
        <f>VLOOKUP(C17,SUMMARY!$C$61:$D$127,2)</f>
        <v>NO</v>
      </c>
    </row>
    <row r="18" spans="2:12" ht="27.65" hidden="1" customHeight="1" outlineLevel="2" x14ac:dyDescent="0.3">
      <c r="B18" s="76"/>
      <c r="C18" s="22">
        <f>C9</f>
        <v>9.1999999999999993</v>
      </c>
      <c r="D18" s="153"/>
      <c r="E18" s="147"/>
      <c r="F18" s="85" t="s">
        <v>37</v>
      </c>
      <c r="G18" s="83"/>
      <c r="H18" s="91"/>
      <c r="I18" s="92"/>
      <c r="J18" s="92"/>
      <c r="K18" s="81"/>
      <c r="L18" s="56" t="str">
        <f>VLOOKUP(C18,SUMMARY!$C$61:$D$127,2)</f>
        <v>NO</v>
      </c>
    </row>
    <row r="19" spans="2:12" ht="27.65" hidden="1" customHeight="1" outlineLevel="2" x14ac:dyDescent="0.3">
      <c r="B19" s="76"/>
      <c r="C19" s="22">
        <f>C9</f>
        <v>9.1999999999999993</v>
      </c>
      <c r="D19" s="153"/>
      <c r="E19" s="147"/>
      <c r="F19" s="85" t="s">
        <v>38</v>
      </c>
      <c r="G19" s="83"/>
      <c r="H19" s="91"/>
      <c r="I19" s="92"/>
      <c r="J19" s="92"/>
      <c r="K19" s="81"/>
      <c r="L19" s="56" t="str">
        <f>VLOOKUP(C19,SUMMARY!$C$61:$D$127,2)</f>
        <v>NO</v>
      </c>
    </row>
    <row r="20" spans="2:12" ht="27.65" hidden="1" customHeight="1" outlineLevel="2" x14ac:dyDescent="0.3">
      <c r="B20" s="76"/>
      <c r="C20" s="22">
        <f>C9</f>
        <v>9.1999999999999993</v>
      </c>
      <c r="D20" s="153"/>
      <c r="E20" s="147"/>
      <c r="F20" s="85" t="s">
        <v>39</v>
      </c>
      <c r="G20" s="83"/>
      <c r="H20" s="91"/>
      <c r="I20" s="92"/>
      <c r="J20" s="92"/>
      <c r="K20" s="81"/>
      <c r="L20" s="56" t="str">
        <f>VLOOKUP(C20,SUMMARY!$C$61:$D$127,2)</f>
        <v>NO</v>
      </c>
    </row>
    <row r="21" spans="2:12" ht="27.65" hidden="1" customHeight="1" outlineLevel="2" x14ac:dyDescent="0.3">
      <c r="B21" s="76"/>
      <c r="C21" s="22">
        <f>C9</f>
        <v>9.1999999999999993</v>
      </c>
      <c r="D21" s="153"/>
      <c r="E21" s="147"/>
      <c r="F21" s="85" t="s">
        <v>40</v>
      </c>
      <c r="G21" s="83"/>
      <c r="H21" s="91"/>
      <c r="I21" s="92"/>
      <c r="J21" s="92"/>
      <c r="K21" s="81"/>
      <c r="L21" s="56" t="str">
        <f>VLOOKUP(C21,SUMMARY!$C$61:$D$127,2)</f>
        <v>NO</v>
      </c>
    </row>
    <row r="22" spans="2:12" ht="27.65" hidden="1" customHeight="1" outlineLevel="2" x14ac:dyDescent="0.3">
      <c r="B22" s="76"/>
      <c r="C22" s="22">
        <f>C9</f>
        <v>9.1999999999999993</v>
      </c>
      <c r="D22" s="153"/>
      <c r="E22" s="147"/>
      <c r="F22" s="85" t="s">
        <v>41</v>
      </c>
      <c r="G22" s="83"/>
      <c r="H22" s="91"/>
      <c r="I22" s="92"/>
      <c r="J22" s="92"/>
      <c r="K22" s="81"/>
      <c r="L22" s="56" t="str">
        <f>VLOOKUP(C22,SUMMARY!$C$61:$D$127,2)</f>
        <v>NO</v>
      </c>
    </row>
    <row r="23" spans="2:12" ht="27.65" hidden="1" customHeight="1" outlineLevel="2" x14ac:dyDescent="0.3">
      <c r="B23" s="76"/>
      <c r="C23" s="22">
        <f>C9</f>
        <v>9.1999999999999993</v>
      </c>
      <c r="D23" s="153"/>
      <c r="E23" s="147"/>
      <c r="F23" s="85" t="s">
        <v>42</v>
      </c>
      <c r="G23" s="83"/>
      <c r="H23" s="91"/>
      <c r="I23" s="92"/>
      <c r="J23" s="92"/>
      <c r="K23" s="81"/>
      <c r="L23" s="56" t="str">
        <f>VLOOKUP(C23,SUMMARY!$C$61:$D$127,2)</f>
        <v>NO</v>
      </c>
    </row>
    <row r="24" spans="2:12" ht="27.65" hidden="1" customHeight="1" outlineLevel="2" x14ac:dyDescent="0.3">
      <c r="B24" s="76"/>
      <c r="C24" s="22">
        <f>C9</f>
        <v>9.1999999999999993</v>
      </c>
      <c r="D24" s="153"/>
      <c r="E24" s="147"/>
      <c r="F24" s="85" t="s">
        <v>43</v>
      </c>
      <c r="G24" s="83"/>
      <c r="H24" s="91"/>
      <c r="I24" s="92"/>
      <c r="J24" s="92"/>
      <c r="K24" s="81"/>
      <c r="L24" s="56" t="str">
        <f>VLOOKUP(C24,SUMMARY!$C$61:$D$127,2)</f>
        <v>NO</v>
      </c>
    </row>
    <row r="25" spans="2:12" ht="27.65" hidden="1" customHeight="1" outlineLevel="2" x14ac:dyDescent="0.3">
      <c r="B25" s="76"/>
      <c r="C25" s="22">
        <f>C9</f>
        <v>9.1999999999999993</v>
      </c>
      <c r="D25" s="153"/>
      <c r="E25" s="147"/>
      <c r="F25" s="85" t="s">
        <v>44</v>
      </c>
      <c r="G25" s="83"/>
      <c r="H25" s="91"/>
      <c r="I25" s="92"/>
      <c r="J25" s="92"/>
      <c r="K25" s="81"/>
      <c r="L25" s="56" t="str">
        <f>VLOOKUP(C25,SUMMARY!$C$61:$D$127,2)</f>
        <v>NO</v>
      </c>
    </row>
    <row r="26" spans="2:12" ht="27.65" hidden="1" customHeight="1" outlineLevel="2" x14ac:dyDescent="0.3">
      <c r="B26" s="76"/>
      <c r="C26" s="22">
        <f>C9</f>
        <v>9.1999999999999993</v>
      </c>
      <c r="D26" s="153"/>
      <c r="E26" s="147"/>
      <c r="F26" s="85" t="s">
        <v>45</v>
      </c>
      <c r="G26" s="83"/>
      <c r="H26" s="91"/>
      <c r="I26" s="92"/>
      <c r="J26" s="92"/>
      <c r="K26" s="81"/>
      <c r="L26" s="56" t="str">
        <f>VLOOKUP(C26,SUMMARY!$C$61:$D$127,2)</f>
        <v>NO</v>
      </c>
    </row>
    <row r="27" spans="2:12" ht="27.65" hidden="1" customHeight="1" outlineLevel="2" x14ac:dyDescent="0.3">
      <c r="B27" s="76"/>
      <c r="C27" s="22">
        <f t="shared" ref="C27" si="0">C23</f>
        <v>9.1999999999999993</v>
      </c>
      <c r="D27" s="153"/>
      <c r="E27" s="147"/>
      <c r="F27" s="85" t="s">
        <v>46</v>
      </c>
      <c r="G27" s="83"/>
      <c r="H27" s="91"/>
      <c r="I27" s="92"/>
      <c r="J27" s="92"/>
      <c r="K27" s="81"/>
      <c r="L27" s="56" t="str">
        <f>VLOOKUP(C27,SUMMARY!$C$61:$D$127,2)</f>
        <v>NO</v>
      </c>
    </row>
    <row r="28" spans="2:12" ht="160.15" customHeight="1" outlineLevel="1" thickBot="1" x14ac:dyDescent="0.35">
      <c r="C28" s="23"/>
      <c r="D28" s="146"/>
      <c r="E28" s="148"/>
      <c r="F28" s="95"/>
      <c r="G28" s="14"/>
      <c r="H28" s="15"/>
      <c r="I28" s="15"/>
      <c r="J28" s="15"/>
      <c r="K28" s="15"/>
      <c r="L28" s="56"/>
    </row>
    <row r="29" spans="2:12" ht="25.9" customHeight="1" outlineLevel="1" x14ac:dyDescent="0.3">
      <c r="B29" s="136" t="s">
        <v>21</v>
      </c>
      <c r="C29" s="75" t="s">
        <v>140</v>
      </c>
      <c r="D29" s="141" t="s">
        <v>141</v>
      </c>
      <c r="E29" s="156" t="s">
        <v>142</v>
      </c>
      <c r="F29" s="85" t="s">
        <v>25</v>
      </c>
      <c r="G29" s="83"/>
      <c r="H29" s="91"/>
      <c r="I29" s="91"/>
      <c r="J29" s="91"/>
      <c r="K29" s="82"/>
      <c r="L29" s="56" t="str">
        <f>VLOOKUP(C29,SUMMARY!$C$61:$D$127,2)</f>
        <v>YES</v>
      </c>
    </row>
    <row r="30" spans="2:12" ht="25.9" customHeight="1" outlineLevel="1" x14ac:dyDescent="0.3">
      <c r="B30" s="136"/>
      <c r="C30" s="72" t="str">
        <f>C29</f>
        <v>9.3*</v>
      </c>
      <c r="D30" s="152"/>
      <c r="E30" s="143"/>
      <c r="F30" s="85" t="s">
        <v>28</v>
      </c>
      <c r="G30" s="83"/>
      <c r="H30" s="91"/>
      <c r="I30" s="91"/>
      <c r="J30" s="91"/>
      <c r="K30" s="82"/>
      <c r="L30" s="56" t="str">
        <f>VLOOKUP(C30,SUMMARY!$C$61:$D$127,2)</f>
        <v>YES</v>
      </c>
    </row>
    <row r="31" spans="2:12" ht="28.15" customHeight="1" outlineLevel="1" x14ac:dyDescent="0.3">
      <c r="B31" s="136"/>
      <c r="C31" s="72" t="str">
        <f>C29</f>
        <v>9.3*</v>
      </c>
      <c r="D31" s="152"/>
      <c r="E31" s="143"/>
      <c r="F31" s="85" t="s">
        <v>29</v>
      </c>
      <c r="G31" s="83"/>
      <c r="H31" s="91"/>
      <c r="I31" s="91"/>
      <c r="J31" s="91"/>
      <c r="K31" s="82"/>
      <c r="L31" s="56" t="str">
        <f>VLOOKUP(C31,SUMMARY!$C$61:$D$127,2)</f>
        <v>YES</v>
      </c>
    </row>
    <row r="32" spans="2:12" ht="28.15" customHeight="1" outlineLevel="1" x14ac:dyDescent="0.3">
      <c r="B32" s="136"/>
      <c r="C32" s="72" t="str">
        <f>C29</f>
        <v>9.3*</v>
      </c>
      <c r="D32" s="152"/>
      <c r="E32" s="143"/>
      <c r="F32" s="85" t="s">
        <v>30</v>
      </c>
      <c r="G32" s="83"/>
      <c r="H32" s="91"/>
      <c r="I32" s="91"/>
      <c r="J32" s="91"/>
      <c r="K32" s="82"/>
      <c r="L32" s="56" t="str">
        <f>VLOOKUP(C32,SUMMARY!$C$61:$D$127,2)</f>
        <v>YES</v>
      </c>
    </row>
    <row r="33" spans="2:12" ht="28.15" customHeight="1" outlineLevel="1" collapsed="1" x14ac:dyDescent="0.3">
      <c r="B33" s="136"/>
      <c r="C33" s="72" t="str">
        <f>C30</f>
        <v>9.3*</v>
      </c>
      <c r="D33" s="152"/>
      <c r="E33" s="143"/>
      <c r="F33" s="85" t="s">
        <v>31</v>
      </c>
      <c r="G33" s="83"/>
      <c r="H33" s="91"/>
      <c r="I33" s="91"/>
      <c r="J33" s="91"/>
      <c r="K33" s="82"/>
      <c r="L33" s="56" t="str">
        <f>VLOOKUP(C33,SUMMARY!$C$61:$D$127,2)</f>
        <v>YES</v>
      </c>
    </row>
    <row r="34" spans="2:12" ht="27.65" hidden="1" customHeight="1" outlineLevel="2" x14ac:dyDescent="0.3">
      <c r="B34" s="136"/>
      <c r="C34" s="72" t="str">
        <f>C30</f>
        <v>9.3*</v>
      </c>
      <c r="D34" s="152"/>
      <c r="E34" s="143"/>
      <c r="F34" s="85" t="s">
        <v>32</v>
      </c>
      <c r="G34" s="83"/>
      <c r="H34" s="91"/>
      <c r="I34" s="92"/>
      <c r="J34" s="92"/>
      <c r="K34" s="81"/>
      <c r="L34" s="56" t="str">
        <f>VLOOKUP(C34,SUMMARY!$C$61:$D$127,2)</f>
        <v>YES</v>
      </c>
    </row>
    <row r="35" spans="2:12" ht="27.65" hidden="1" customHeight="1" outlineLevel="2" x14ac:dyDescent="0.3">
      <c r="B35" s="136"/>
      <c r="C35" s="72" t="str">
        <f>C30</f>
        <v>9.3*</v>
      </c>
      <c r="D35" s="152"/>
      <c r="E35" s="143"/>
      <c r="F35" s="85" t="s">
        <v>33</v>
      </c>
      <c r="G35" s="83"/>
      <c r="H35" s="91"/>
      <c r="I35" s="92"/>
      <c r="J35" s="92"/>
      <c r="K35" s="81"/>
      <c r="L35" s="56" t="str">
        <f>VLOOKUP(C35,SUMMARY!$C$61:$D$127,2)</f>
        <v>YES</v>
      </c>
    </row>
    <row r="36" spans="2:12" ht="27.65" hidden="1" customHeight="1" outlineLevel="2" x14ac:dyDescent="0.3">
      <c r="B36" s="136"/>
      <c r="C36" s="72" t="str">
        <f>C30</f>
        <v>9.3*</v>
      </c>
      <c r="D36" s="152"/>
      <c r="E36" s="143"/>
      <c r="F36" s="85" t="s">
        <v>34</v>
      </c>
      <c r="G36" s="83"/>
      <c r="H36" s="91"/>
      <c r="I36" s="92"/>
      <c r="J36" s="92"/>
      <c r="K36" s="81"/>
      <c r="L36" s="56" t="str">
        <f>VLOOKUP(C36,SUMMARY!$C$61:$D$127,2)</f>
        <v>YES</v>
      </c>
    </row>
    <row r="37" spans="2:12" ht="27.65" hidden="1" customHeight="1" outlineLevel="2" x14ac:dyDescent="0.3">
      <c r="B37" s="136"/>
      <c r="C37" s="72" t="str">
        <f>C30</f>
        <v>9.3*</v>
      </c>
      <c r="D37" s="152"/>
      <c r="E37" s="143"/>
      <c r="F37" s="85" t="s">
        <v>35</v>
      </c>
      <c r="G37" s="83"/>
      <c r="H37" s="91"/>
      <c r="I37" s="92"/>
      <c r="J37" s="92"/>
      <c r="K37" s="81"/>
      <c r="L37" s="56" t="str">
        <f>VLOOKUP(C37,SUMMARY!$C$61:$D$127,2)</f>
        <v>YES</v>
      </c>
    </row>
    <row r="38" spans="2:12" ht="27.65" hidden="1" customHeight="1" outlineLevel="2" x14ac:dyDescent="0.3">
      <c r="B38" s="136"/>
      <c r="C38" s="72" t="str">
        <f>C30</f>
        <v>9.3*</v>
      </c>
      <c r="D38" s="152"/>
      <c r="E38" s="143"/>
      <c r="F38" s="85" t="s">
        <v>36</v>
      </c>
      <c r="G38" s="83"/>
      <c r="H38" s="91"/>
      <c r="I38" s="92"/>
      <c r="J38" s="92"/>
      <c r="K38" s="81"/>
      <c r="L38" s="56" t="str">
        <f>VLOOKUP(C38,SUMMARY!$C$61:$D$127,2)</f>
        <v>YES</v>
      </c>
    </row>
    <row r="39" spans="2:12" ht="27.65" hidden="1" customHeight="1" outlineLevel="2" x14ac:dyDescent="0.3">
      <c r="B39" s="136"/>
      <c r="C39" s="72" t="str">
        <f>C30</f>
        <v>9.3*</v>
      </c>
      <c r="D39" s="152"/>
      <c r="E39" s="143"/>
      <c r="F39" s="85" t="s">
        <v>37</v>
      </c>
      <c r="G39" s="83"/>
      <c r="H39" s="91"/>
      <c r="I39" s="92"/>
      <c r="J39" s="92"/>
      <c r="K39" s="81"/>
      <c r="L39" s="56" t="str">
        <f>VLOOKUP(C39,SUMMARY!$C$61:$D$127,2)</f>
        <v>YES</v>
      </c>
    </row>
    <row r="40" spans="2:12" ht="27.65" hidden="1" customHeight="1" outlineLevel="2" x14ac:dyDescent="0.3">
      <c r="B40" s="136"/>
      <c r="C40" s="72" t="str">
        <f>C30</f>
        <v>9.3*</v>
      </c>
      <c r="D40" s="152"/>
      <c r="E40" s="143"/>
      <c r="F40" s="85" t="s">
        <v>38</v>
      </c>
      <c r="G40" s="83"/>
      <c r="H40" s="91"/>
      <c r="I40" s="92"/>
      <c r="J40" s="92"/>
      <c r="K40" s="81"/>
      <c r="L40" s="56" t="str">
        <f>VLOOKUP(C40,SUMMARY!$C$61:$D$127,2)</f>
        <v>YES</v>
      </c>
    </row>
    <row r="41" spans="2:12" ht="27.65" hidden="1" customHeight="1" outlineLevel="2" x14ac:dyDescent="0.3">
      <c r="B41" s="136"/>
      <c r="C41" s="72" t="str">
        <f>C30</f>
        <v>9.3*</v>
      </c>
      <c r="D41" s="152"/>
      <c r="E41" s="143"/>
      <c r="F41" s="85" t="s">
        <v>39</v>
      </c>
      <c r="G41" s="83"/>
      <c r="H41" s="91"/>
      <c r="I41" s="92"/>
      <c r="J41" s="92"/>
      <c r="K41" s="81"/>
      <c r="L41" s="56" t="str">
        <f>VLOOKUP(C41,SUMMARY!$C$61:$D$127,2)</f>
        <v>YES</v>
      </c>
    </row>
    <row r="42" spans="2:12" ht="27.65" hidden="1" customHeight="1" outlineLevel="2" x14ac:dyDescent="0.3">
      <c r="B42" s="136"/>
      <c r="C42" s="72" t="str">
        <f>C30</f>
        <v>9.3*</v>
      </c>
      <c r="D42" s="152"/>
      <c r="E42" s="143"/>
      <c r="F42" s="85" t="s">
        <v>40</v>
      </c>
      <c r="G42" s="83"/>
      <c r="H42" s="91"/>
      <c r="I42" s="92"/>
      <c r="J42" s="92"/>
      <c r="K42" s="81"/>
      <c r="L42" s="56" t="str">
        <f>VLOOKUP(C42,SUMMARY!$C$61:$D$127,2)</f>
        <v>YES</v>
      </c>
    </row>
    <row r="43" spans="2:12" ht="27.65" hidden="1" customHeight="1" outlineLevel="2" x14ac:dyDescent="0.3">
      <c r="B43" s="136"/>
      <c r="C43" s="72" t="str">
        <f>C30</f>
        <v>9.3*</v>
      </c>
      <c r="D43" s="152"/>
      <c r="E43" s="143"/>
      <c r="F43" s="85" t="s">
        <v>41</v>
      </c>
      <c r="G43" s="83"/>
      <c r="H43" s="91"/>
      <c r="I43" s="92"/>
      <c r="J43" s="92"/>
      <c r="K43" s="81"/>
      <c r="L43" s="56" t="str">
        <f>VLOOKUP(C43,SUMMARY!$C$61:$D$127,2)</f>
        <v>YES</v>
      </c>
    </row>
    <row r="44" spans="2:12" ht="27.65" hidden="1" customHeight="1" outlineLevel="2" x14ac:dyDescent="0.3">
      <c r="B44" s="136"/>
      <c r="C44" s="72" t="str">
        <f>C30</f>
        <v>9.3*</v>
      </c>
      <c r="D44" s="152"/>
      <c r="E44" s="143"/>
      <c r="F44" s="85" t="s">
        <v>42</v>
      </c>
      <c r="G44" s="83"/>
      <c r="H44" s="91"/>
      <c r="I44" s="92"/>
      <c r="J44" s="92"/>
      <c r="K44" s="81"/>
      <c r="L44" s="56" t="str">
        <f>VLOOKUP(C44,SUMMARY!$C$61:$D$127,2)</f>
        <v>YES</v>
      </c>
    </row>
    <row r="45" spans="2:12" ht="27.65" hidden="1" customHeight="1" outlineLevel="2" x14ac:dyDescent="0.3">
      <c r="B45" s="136"/>
      <c r="C45" s="72" t="str">
        <f>C30</f>
        <v>9.3*</v>
      </c>
      <c r="D45" s="152"/>
      <c r="E45" s="143"/>
      <c r="F45" s="85" t="s">
        <v>43</v>
      </c>
      <c r="G45" s="83"/>
      <c r="H45" s="91"/>
      <c r="I45" s="92"/>
      <c r="J45" s="92"/>
      <c r="K45" s="81"/>
      <c r="L45" s="56" t="str">
        <f>VLOOKUP(C45,SUMMARY!$C$61:$D$127,2)</f>
        <v>YES</v>
      </c>
    </row>
    <row r="46" spans="2:12" ht="27.65" hidden="1" customHeight="1" outlineLevel="2" x14ac:dyDescent="0.3">
      <c r="B46" s="136"/>
      <c r="C46" s="72" t="str">
        <f>C30</f>
        <v>9.3*</v>
      </c>
      <c r="D46" s="152"/>
      <c r="E46" s="143"/>
      <c r="F46" s="85" t="s">
        <v>44</v>
      </c>
      <c r="G46" s="83"/>
      <c r="H46" s="91"/>
      <c r="I46" s="92"/>
      <c r="J46" s="92"/>
      <c r="K46" s="81"/>
      <c r="L46" s="56" t="str">
        <f>VLOOKUP(C46,SUMMARY!$C$61:$D$127,2)</f>
        <v>YES</v>
      </c>
    </row>
    <row r="47" spans="2:12" ht="27.65" hidden="1" customHeight="1" outlineLevel="2" x14ac:dyDescent="0.3">
      <c r="B47" s="136"/>
      <c r="C47" s="72" t="str">
        <f>C30</f>
        <v>9.3*</v>
      </c>
      <c r="D47" s="152"/>
      <c r="E47" s="143"/>
      <c r="F47" s="85" t="s">
        <v>45</v>
      </c>
      <c r="G47" s="83"/>
      <c r="H47" s="91"/>
      <c r="I47" s="92"/>
      <c r="J47" s="92"/>
      <c r="K47" s="81"/>
      <c r="L47" s="56" t="str">
        <f>VLOOKUP(C47,SUMMARY!$C$61:$D$127,2)</f>
        <v>YES</v>
      </c>
    </row>
    <row r="48" spans="2:12" ht="27.65" hidden="1" customHeight="1" outlineLevel="2" x14ac:dyDescent="0.3">
      <c r="B48" s="136"/>
      <c r="C48" s="72" t="str">
        <f t="shared" ref="C48" si="1">C44</f>
        <v>9.3*</v>
      </c>
      <c r="D48" s="152"/>
      <c r="E48" s="143"/>
      <c r="F48" s="85" t="s">
        <v>46</v>
      </c>
      <c r="G48" s="83"/>
      <c r="H48" s="91"/>
      <c r="I48" s="92"/>
      <c r="J48" s="92"/>
      <c r="K48" s="81"/>
      <c r="L48" s="56" t="str">
        <f>VLOOKUP(C48,SUMMARY!$C$61:$D$127,2)</f>
        <v>YES</v>
      </c>
    </row>
    <row r="49" spans="2:12" ht="196.9" customHeight="1" outlineLevel="1" thickBot="1" x14ac:dyDescent="0.35">
      <c r="B49" s="136"/>
      <c r="C49" s="73"/>
      <c r="D49" s="142"/>
      <c r="E49" s="144"/>
      <c r="F49" s="77"/>
      <c r="G49" s="78"/>
      <c r="H49" s="79"/>
      <c r="I49" s="79"/>
      <c r="J49" s="79"/>
      <c r="K49" s="79"/>
      <c r="L49" s="56"/>
    </row>
    <row r="50" spans="2:12" ht="25.15" customHeight="1" outlineLevel="1" x14ac:dyDescent="0.3">
      <c r="C50" s="21">
        <v>9.4</v>
      </c>
      <c r="D50" s="145" t="s">
        <v>143</v>
      </c>
      <c r="E50" s="158" t="s">
        <v>144</v>
      </c>
      <c r="F50" s="85" t="s">
        <v>25</v>
      </c>
      <c r="G50" s="83"/>
      <c r="H50" s="91"/>
      <c r="I50" s="91"/>
      <c r="J50" s="91"/>
      <c r="K50" s="82"/>
      <c r="L50" s="56" t="str">
        <f>VLOOKUP(C50,SUMMARY!$C$61:$D$127,2)</f>
        <v>NO</v>
      </c>
    </row>
    <row r="51" spans="2:12" ht="25.15" customHeight="1" outlineLevel="1" x14ac:dyDescent="0.3">
      <c r="C51" s="22">
        <f>C50</f>
        <v>9.4</v>
      </c>
      <c r="D51" s="153"/>
      <c r="E51" s="159"/>
      <c r="F51" s="85" t="s">
        <v>28</v>
      </c>
      <c r="G51" s="83"/>
      <c r="H51" s="91"/>
      <c r="I51" s="91"/>
      <c r="J51" s="91"/>
      <c r="K51" s="82"/>
      <c r="L51" s="56" t="str">
        <f>VLOOKUP(C51,SUMMARY!$C$61:$D$127,2)</f>
        <v>NO</v>
      </c>
    </row>
    <row r="52" spans="2:12" ht="28.15" customHeight="1" outlineLevel="1" x14ac:dyDescent="0.3">
      <c r="B52" s="76"/>
      <c r="C52" s="22">
        <f>C50</f>
        <v>9.4</v>
      </c>
      <c r="D52" s="153"/>
      <c r="E52" s="159"/>
      <c r="F52" s="85" t="s">
        <v>29</v>
      </c>
      <c r="G52" s="83"/>
      <c r="H52" s="91"/>
      <c r="I52" s="91"/>
      <c r="J52" s="91"/>
      <c r="K52" s="82"/>
      <c r="L52" s="56" t="str">
        <f>VLOOKUP(C52,SUMMARY!$C$61:$D$127,2)</f>
        <v>NO</v>
      </c>
    </row>
    <row r="53" spans="2:12" ht="28.15" customHeight="1" outlineLevel="1" x14ac:dyDescent="0.3">
      <c r="B53" s="76"/>
      <c r="C53" s="22">
        <f>C50</f>
        <v>9.4</v>
      </c>
      <c r="D53" s="153"/>
      <c r="E53" s="159"/>
      <c r="F53" s="85" t="s">
        <v>30</v>
      </c>
      <c r="G53" s="83"/>
      <c r="H53" s="91"/>
      <c r="I53" s="91"/>
      <c r="J53" s="91"/>
      <c r="K53" s="82"/>
      <c r="L53" s="56" t="str">
        <f>VLOOKUP(C53,SUMMARY!$C$61:$D$127,2)</f>
        <v>NO</v>
      </c>
    </row>
    <row r="54" spans="2:12" ht="28.15" customHeight="1" outlineLevel="1" collapsed="1" x14ac:dyDescent="0.3">
      <c r="B54" s="76"/>
      <c r="C54" s="22">
        <f>C51</f>
        <v>9.4</v>
      </c>
      <c r="D54" s="153"/>
      <c r="E54" s="159"/>
      <c r="F54" s="85" t="s">
        <v>31</v>
      </c>
      <c r="G54" s="83"/>
      <c r="H54" s="91"/>
      <c r="I54" s="91"/>
      <c r="J54" s="91"/>
      <c r="K54" s="82"/>
      <c r="L54" s="56" t="str">
        <f>VLOOKUP(C54,SUMMARY!$C$61:$D$127,2)</f>
        <v>NO</v>
      </c>
    </row>
    <row r="55" spans="2:12" ht="27.65" hidden="1" customHeight="1" outlineLevel="2" x14ac:dyDescent="0.3">
      <c r="B55" s="76"/>
      <c r="C55" s="22">
        <f>C51</f>
        <v>9.4</v>
      </c>
      <c r="D55" s="153"/>
      <c r="E55" s="159"/>
      <c r="F55" s="85" t="s">
        <v>32</v>
      </c>
      <c r="G55" s="83"/>
      <c r="H55" s="91"/>
      <c r="I55" s="92"/>
      <c r="J55" s="92"/>
      <c r="K55" s="81"/>
      <c r="L55" s="56" t="str">
        <f>VLOOKUP(C55,SUMMARY!$C$61:$D$127,2)</f>
        <v>NO</v>
      </c>
    </row>
    <row r="56" spans="2:12" ht="27.65" hidden="1" customHeight="1" outlineLevel="2" x14ac:dyDescent="0.3">
      <c r="B56" s="76"/>
      <c r="C56" s="22">
        <f>C51</f>
        <v>9.4</v>
      </c>
      <c r="D56" s="153"/>
      <c r="E56" s="159"/>
      <c r="F56" s="85" t="s">
        <v>33</v>
      </c>
      <c r="G56" s="83"/>
      <c r="H56" s="91"/>
      <c r="I56" s="92"/>
      <c r="J56" s="92"/>
      <c r="K56" s="81"/>
      <c r="L56" s="56" t="str">
        <f>VLOOKUP(C56,SUMMARY!$C$61:$D$127,2)</f>
        <v>NO</v>
      </c>
    </row>
    <row r="57" spans="2:12" ht="27.65" hidden="1" customHeight="1" outlineLevel="2" x14ac:dyDescent="0.3">
      <c r="B57" s="76"/>
      <c r="C57" s="22">
        <f>C51</f>
        <v>9.4</v>
      </c>
      <c r="D57" s="153"/>
      <c r="E57" s="159"/>
      <c r="F57" s="85" t="s">
        <v>34</v>
      </c>
      <c r="G57" s="83"/>
      <c r="H57" s="91"/>
      <c r="I57" s="92"/>
      <c r="J57" s="92"/>
      <c r="K57" s="81"/>
      <c r="L57" s="56" t="str">
        <f>VLOOKUP(C57,SUMMARY!$C$61:$D$127,2)</f>
        <v>NO</v>
      </c>
    </row>
    <row r="58" spans="2:12" ht="27.65" hidden="1" customHeight="1" outlineLevel="2" x14ac:dyDescent="0.3">
      <c r="B58" s="76"/>
      <c r="C58" s="22">
        <f>C51</f>
        <v>9.4</v>
      </c>
      <c r="D58" s="153"/>
      <c r="E58" s="159"/>
      <c r="F58" s="85" t="s">
        <v>35</v>
      </c>
      <c r="G58" s="83"/>
      <c r="H58" s="91"/>
      <c r="I58" s="92"/>
      <c r="J58" s="92"/>
      <c r="K58" s="81"/>
      <c r="L58" s="56" t="str">
        <f>VLOOKUP(C58,SUMMARY!$C$61:$D$127,2)</f>
        <v>NO</v>
      </c>
    </row>
    <row r="59" spans="2:12" ht="27.65" hidden="1" customHeight="1" outlineLevel="2" x14ac:dyDescent="0.3">
      <c r="B59" s="76"/>
      <c r="C59" s="22">
        <f>C51</f>
        <v>9.4</v>
      </c>
      <c r="D59" s="153"/>
      <c r="E59" s="159"/>
      <c r="F59" s="85" t="s">
        <v>36</v>
      </c>
      <c r="G59" s="83"/>
      <c r="H59" s="91"/>
      <c r="I59" s="92"/>
      <c r="J59" s="92"/>
      <c r="K59" s="81"/>
      <c r="L59" s="56" t="str">
        <f>VLOOKUP(C59,SUMMARY!$C$61:$D$127,2)</f>
        <v>NO</v>
      </c>
    </row>
    <row r="60" spans="2:12" ht="27.65" hidden="1" customHeight="1" outlineLevel="2" x14ac:dyDescent="0.3">
      <c r="B60" s="76"/>
      <c r="C60" s="22">
        <f>C51</f>
        <v>9.4</v>
      </c>
      <c r="D60" s="153"/>
      <c r="E60" s="159"/>
      <c r="F60" s="85" t="s">
        <v>37</v>
      </c>
      <c r="G60" s="83"/>
      <c r="H60" s="91"/>
      <c r="I60" s="92"/>
      <c r="J60" s="92"/>
      <c r="K60" s="81"/>
      <c r="L60" s="56" t="str">
        <f>VLOOKUP(C60,SUMMARY!$C$61:$D$127,2)</f>
        <v>NO</v>
      </c>
    </row>
    <row r="61" spans="2:12" ht="27.65" hidden="1" customHeight="1" outlineLevel="2" x14ac:dyDescent="0.3">
      <c r="B61" s="76"/>
      <c r="C61" s="22">
        <f>C51</f>
        <v>9.4</v>
      </c>
      <c r="D61" s="153"/>
      <c r="E61" s="159"/>
      <c r="F61" s="85" t="s">
        <v>38</v>
      </c>
      <c r="G61" s="83"/>
      <c r="H61" s="91"/>
      <c r="I61" s="92"/>
      <c r="J61" s="92"/>
      <c r="K61" s="81"/>
      <c r="L61" s="56" t="str">
        <f>VLOOKUP(C61,SUMMARY!$C$61:$D$127,2)</f>
        <v>NO</v>
      </c>
    </row>
    <row r="62" spans="2:12" ht="27.65" hidden="1" customHeight="1" outlineLevel="2" x14ac:dyDescent="0.3">
      <c r="B62" s="76"/>
      <c r="C62" s="22">
        <f>C51</f>
        <v>9.4</v>
      </c>
      <c r="D62" s="153"/>
      <c r="E62" s="159"/>
      <c r="F62" s="85" t="s">
        <v>39</v>
      </c>
      <c r="G62" s="83"/>
      <c r="H62" s="91"/>
      <c r="I62" s="92"/>
      <c r="J62" s="92"/>
      <c r="K62" s="81"/>
      <c r="L62" s="56" t="str">
        <f>VLOOKUP(C62,SUMMARY!$C$61:$D$127,2)</f>
        <v>NO</v>
      </c>
    </row>
    <row r="63" spans="2:12" ht="27.65" hidden="1" customHeight="1" outlineLevel="2" x14ac:dyDescent="0.3">
      <c r="B63" s="76"/>
      <c r="C63" s="22">
        <f>C51</f>
        <v>9.4</v>
      </c>
      <c r="D63" s="153"/>
      <c r="E63" s="159"/>
      <c r="F63" s="85" t="s">
        <v>40</v>
      </c>
      <c r="G63" s="83"/>
      <c r="H63" s="91"/>
      <c r="I63" s="92"/>
      <c r="J63" s="92"/>
      <c r="K63" s="81"/>
      <c r="L63" s="56" t="str">
        <f>VLOOKUP(C63,SUMMARY!$C$61:$D$127,2)</f>
        <v>NO</v>
      </c>
    </row>
    <row r="64" spans="2:12" ht="27.65" hidden="1" customHeight="1" outlineLevel="2" x14ac:dyDescent="0.3">
      <c r="B64" s="76"/>
      <c r="C64" s="22">
        <f>C51</f>
        <v>9.4</v>
      </c>
      <c r="D64" s="153"/>
      <c r="E64" s="159"/>
      <c r="F64" s="85" t="s">
        <v>41</v>
      </c>
      <c r="G64" s="83"/>
      <c r="H64" s="91"/>
      <c r="I64" s="92"/>
      <c r="J64" s="92"/>
      <c r="K64" s="81"/>
      <c r="L64" s="56" t="str">
        <f>VLOOKUP(C64,SUMMARY!$C$61:$D$127,2)</f>
        <v>NO</v>
      </c>
    </row>
    <row r="65" spans="2:12" ht="27.65" hidden="1" customHeight="1" outlineLevel="2" x14ac:dyDescent="0.3">
      <c r="B65" s="76"/>
      <c r="C65" s="22">
        <f>C51</f>
        <v>9.4</v>
      </c>
      <c r="D65" s="153"/>
      <c r="E65" s="159"/>
      <c r="F65" s="85" t="s">
        <v>42</v>
      </c>
      <c r="G65" s="83"/>
      <c r="H65" s="91"/>
      <c r="I65" s="92"/>
      <c r="J65" s="92"/>
      <c r="K65" s="81"/>
      <c r="L65" s="56" t="str">
        <f>VLOOKUP(C65,SUMMARY!$C$61:$D$127,2)</f>
        <v>NO</v>
      </c>
    </row>
    <row r="66" spans="2:12" ht="27.65" hidden="1" customHeight="1" outlineLevel="2" x14ac:dyDescent="0.3">
      <c r="B66" s="76"/>
      <c r="C66" s="22">
        <f>C51</f>
        <v>9.4</v>
      </c>
      <c r="D66" s="153"/>
      <c r="E66" s="159"/>
      <c r="F66" s="85" t="s">
        <v>43</v>
      </c>
      <c r="G66" s="83"/>
      <c r="H66" s="91"/>
      <c r="I66" s="92"/>
      <c r="J66" s="92"/>
      <c r="K66" s="81"/>
      <c r="L66" s="56" t="str">
        <f>VLOOKUP(C66,SUMMARY!$C$61:$D$127,2)</f>
        <v>NO</v>
      </c>
    </row>
    <row r="67" spans="2:12" ht="27.65" hidden="1" customHeight="1" outlineLevel="2" x14ac:dyDescent="0.3">
      <c r="B67" s="76"/>
      <c r="C67" s="22">
        <f>C51</f>
        <v>9.4</v>
      </c>
      <c r="D67" s="153"/>
      <c r="E67" s="159"/>
      <c r="F67" s="85" t="s">
        <v>44</v>
      </c>
      <c r="G67" s="83"/>
      <c r="H67" s="91"/>
      <c r="I67" s="92"/>
      <c r="J67" s="92"/>
      <c r="K67" s="81"/>
      <c r="L67" s="56" t="str">
        <f>VLOOKUP(C67,SUMMARY!$C$61:$D$127,2)</f>
        <v>NO</v>
      </c>
    </row>
    <row r="68" spans="2:12" ht="27.65" hidden="1" customHeight="1" outlineLevel="2" x14ac:dyDescent="0.3">
      <c r="B68" s="76"/>
      <c r="C68" s="22">
        <f>C51</f>
        <v>9.4</v>
      </c>
      <c r="D68" s="153"/>
      <c r="E68" s="159"/>
      <c r="F68" s="85" t="s">
        <v>45</v>
      </c>
      <c r="G68" s="83"/>
      <c r="H68" s="91"/>
      <c r="I68" s="92"/>
      <c r="J68" s="92"/>
      <c r="K68" s="81"/>
      <c r="L68" s="56" t="str">
        <f>VLOOKUP(C68,SUMMARY!$C$61:$D$127,2)</f>
        <v>NO</v>
      </c>
    </row>
    <row r="69" spans="2:12" ht="27.65" hidden="1" customHeight="1" outlineLevel="2" x14ac:dyDescent="0.3">
      <c r="B69" s="76"/>
      <c r="C69" s="22">
        <f t="shared" ref="C69" si="2">C65</f>
        <v>9.4</v>
      </c>
      <c r="D69" s="153"/>
      <c r="E69" s="159"/>
      <c r="F69" s="85" t="s">
        <v>46</v>
      </c>
      <c r="G69" s="83"/>
      <c r="H69" s="91"/>
      <c r="I69" s="92"/>
      <c r="J69" s="92"/>
      <c r="K69" s="81"/>
      <c r="L69" s="56" t="str">
        <f>VLOOKUP(C69,SUMMARY!$C$61:$D$127,2)</f>
        <v>NO</v>
      </c>
    </row>
    <row r="70" spans="2:12" ht="397.15" customHeight="1" outlineLevel="1" thickBot="1" x14ac:dyDescent="0.35">
      <c r="C70" s="23"/>
      <c r="D70" s="146"/>
      <c r="E70" s="160"/>
      <c r="F70" s="95"/>
      <c r="G70" s="14"/>
      <c r="H70" s="15"/>
      <c r="I70" s="15"/>
      <c r="J70" s="15"/>
      <c r="K70" s="15"/>
      <c r="L70" s="56"/>
    </row>
  </sheetData>
  <mergeCells count="10">
    <mergeCell ref="B6:B7"/>
    <mergeCell ref="B29:B49"/>
    <mergeCell ref="D29:D49"/>
    <mergeCell ref="E29:E49"/>
    <mergeCell ref="D50:D70"/>
    <mergeCell ref="E50:E70"/>
    <mergeCell ref="D6:D7"/>
    <mergeCell ref="E6:E7"/>
    <mergeCell ref="D8:D28"/>
    <mergeCell ref="E8:E28"/>
  </mergeCells>
  <conditionalFormatting sqref="B10:B27 B52:B69">
    <cfRule type="notContainsBlanks" dxfId="20" priority="3">
      <formula>LEN(TRIM(B10))&gt;0</formula>
    </cfRule>
  </conditionalFormatting>
  <dataValidations count="1">
    <dataValidation type="list" allowBlank="1" showInputMessage="1" showErrorMessage="1" sqref="G29:G48 G6 G8:G27 G50:G69" xr:uid="{339CBF52-907A-44D7-9948-30D53080551B}">
      <formula1>"Compliant, Non-Compliant, Transitionally Compliant, N/A"</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E1490-CCC0-4977-BFEF-89CAE04BD415}">
  <sheetPr>
    <tabColor rgb="FF0070C0"/>
    <outlinePr summaryBelow="0" summaryRight="0"/>
  </sheetPr>
  <dimension ref="A1:FJ72"/>
  <sheetViews>
    <sheetView showGridLines="0" zoomScale="50" zoomScaleNormal="50" workbookViewId="0">
      <pane xSplit="4" ySplit="4" topLeftCell="E5" activePane="bottomRight" state="frozen"/>
      <selection pane="topRight" activeCell="D1" sqref="D1"/>
      <selection pane="bottomLeft" activeCell="A3" sqref="A3"/>
      <selection pane="bottomRight" activeCell="G52" sqref="G52"/>
    </sheetView>
  </sheetViews>
  <sheetFormatPr defaultRowHeight="12.5" outlineLevelRow="2" x14ac:dyDescent="0.25"/>
  <cols>
    <col min="1" max="1" width="2.453125" customWidth="1"/>
    <col min="2" max="2" width="5.26953125" customWidth="1"/>
    <col min="3" max="3" width="6.7265625" customWidth="1"/>
    <col min="4" max="4" width="30.7265625" customWidth="1"/>
    <col min="5" max="5" width="66.7265625" customWidth="1"/>
    <col min="6" max="6" width="5.26953125" bestFit="1" customWidth="1"/>
    <col min="7" max="7" width="27.54296875" customWidth="1"/>
    <col min="8" max="11" width="42" customWidth="1"/>
    <col min="12" max="12" width="18.26953125" hidden="1" customWidth="1"/>
  </cols>
  <sheetData>
    <row r="1" spans="1:166" s="32" customFormat="1" ht="25.9" customHeight="1" x14ac:dyDescent="0.25">
      <c r="C1" s="33" t="s">
        <v>145</v>
      </c>
      <c r="E1" s="34" t="str">
        <f ca="1">TEXT(TODAY(),"mmmm d, yyyy") &amp; " - " &amp;
IF(HOUR(NOW())&lt;12,"Good Morning",
   IF(HOUR(NOW())&lt;18,"Good Afternoon","Good Evening"))</f>
        <v>July 28, 2026 - Good Afternoon</v>
      </c>
    </row>
    <row r="2" spans="1:166" ht="13" x14ac:dyDescent="0.25">
      <c r="A2" s="32"/>
      <c r="B2" s="32"/>
      <c r="C2" s="66" t="str">
        <f>SUMMARY!E4</f>
        <v>[Agency In Review]</v>
      </c>
      <c r="D2" s="32"/>
      <c r="E2" s="67" t="str">
        <f>SUMMARY!E5</f>
        <v>[Monitor Name]</v>
      </c>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row>
    <row r="4" spans="1:166" ht="15.5" x14ac:dyDescent="0.35">
      <c r="C4" s="13" t="s">
        <v>10</v>
      </c>
      <c r="D4" s="13" t="s">
        <v>11</v>
      </c>
      <c r="E4" s="13" t="s">
        <v>12</v>
      </c>
      <c r="F4" s="13" t="s">
        <v>13</v>
      </c>
      <c r="G4" s="13" t="s">
        <v>14</v>
      </c>
      <c r="H4" s="13" t="s">
        <v>15</v>
      </c>
      <c r="I4" s="13" t="s">
        <v>16</v>
      </c>
      <c r="J4" s="13" t="s">
        <v>17</v>
      </c>
      <c r="K4" s="13" t="s">
        <v>18</v>
      </c>
      <c r="L4" s="13" t="s">
        <v>19</v>
      </c>
    </row>
    <row r="5" spans="1:166" ht="27.65" customHeight="1" thickBot="1" x14ac:dyDescent="0.35">
      <c r="C5" s="16">
        <v>10</v>
      </c>
      <c r="D5" s="17" t="s">
        <v>145</v>
      </c>
      <c r="E5" s="18"/>
      <c r="F5" s="18"/>
      <c r="G5" s="18"/>
      <c r="H5" s="18"/>
      <c r="I5" s="18"/>
      <c r="J5" s="18"/>
      <c r="K5" s="19"/>
      <c r="L5" s="56" t="str">
        <f>VLOOKUP(C5,SUMMARY!$C$61:$D$127,2)</f>
        <v>NO</v>
      </c>
    </row>
    <row r="6" spans="1:166" ht="94.15" customHeight="1" outlineLevel="1" x14ac:dyDescent="0.3">
      <c r="B6" s="136" t="s">
        <v>21</v>
      </c>
      <c r="C6" s="69" t="s">
        <v>146</v>
      </c>
      <c r="D6" s="141" t="s">
        <v>147</v>
      </c>
      <c r="E6" s="143" t="s">
        <v>148</v>
      </c>
      <c r="F6" s="85" t="s">
        <v>67</v>
      </c>
      <c r="G6" s="83"/>
      <c r="H6" s="91"/>
      <c r="I6" s="91"/>
      <c r="J6" s="91"/>
      <c r="K6" s="82"/>
      <c r="L6" s="56" t="str">
        <f>VLOOKUP(C6,SUMMARY!$C$61:$D$127,2)</f>
        <v>YES</v>
      </c>
    </row>
    <row r="7" spans="1:166" ht="160.9" customHeight="1" outlineLevel="1" thickBot="1" x14ac:dyDescent="0.35">
      <c r="B7" s="136"/>
      <c r="C7" s="71"/>
      <c r="D7" s="142"/>
      <c r="E7" s="144"/>
      <c r="F7" s="99"/>
      <c r="G7" s="78"/>
      <c r="H7" s="79"/>
      <c r="I7" s="79"/>
      <c r="J7" s="79"/>
      <c r="K7" s="79"/>
      <c r="L7" s="56"/>
    </row>
    <row r="8" spans="1:166" ht="87.65" customHeight="1" outlineLevel="1" x14ac:dyDescent="0.3">
      <c r="B8" s="136" t="s">
        <v>21</v>
      </c>
      <c r="C8" s="75" t="s">
        <v>149</v>
      </c>
      <c r="D8" s="141" t="s">
        <v>150</v>
      </c>
      <c r="E8" s="156" t="s">
        <v>151</v>
      </c>
      <c r="F8" s="85" t="s">
        <v>67</v>
      </c>
      <c r="G8" s="83"/>
      <c r="H8" s="91"/>
      <c r="I8" s="91"/>
      <c r="J8" s="91"/>
      <c r="K8" s="82"/>
      <c r="L8" s="56" t="str">
        <f>VLOOKUP(C8,SUMMARY!$C$61:$D$127,2)</f>
        <v>YES</v>
      </c>
    </row>
    <row r="9" spans="1:166" ht="160.9" customHeight="1" outlineLevel="1" thickBot="1" x14ac:dyDescent="0.35">
      <c r="B9" s="136"/>
      <c r="C9" s="71"/>
      <c r="D9" s="142"/>
      <c r="E9" s="144"/>
      <c r="F9" s="99"/>
      <c r="G9" s="78"/>
      <c r="H9" s="79"/>
      <c r="I9" s="79"/>
      <c r="J9" s="79"/>
      <c r="K9" s="79"/>
      <c r="L9" s="56"/>
    </row>
    <row r="10" spans="1:166" ht="27.65" customHeight="1" outlineLevel="1" x14ac:dyDescent="0.3">
      <c r="C10" s="21">
        <v>10.3</v>
      </c>
      <c r="D10" s="145" t="s">
        <v>138</v>
      </c>
      <c r="E10" s="154" t="s">
        <v>152</v>
      </c>
      <c r="F10" s="85" t="s">
        <v>25</v>
      </c>
      <c r="G10" s="83"/>
      <c r="H10" s="91"/>
      <c r="I10" s="91"/>
      <c r="J10" s="91"/>
      <c r="K10" s="82"/>
      <c r="L10" s="56" t="str">
        <f>VLOOKUP(C10,SUMMARY!$C$61:$D$127,2)</f>
        <v>NO</v>
      </c>
    </row>
    <row r="11" spans="1:166" ht="27.65" customHeight="1" outlineLevel="1" x14ac:dyDescent="0.3">
      <c r="C11" s="22">
        <f>C10</f>
        <v>10.3</v>
      </c>
      <c r="D11" s="153"/>
      <c r="E11" s="147"/>
      <c r="F11" s="85" t="s">
        <v>28</v>
      </c>
      <c r="G11" s="83"/>
      <c r="H11" s="91"/>
      <c r="I11" s="91"/>
      <c r="J11" s="91"/>
      <c r="K11" s="82"/>
      <c r="L11" s="56" t="str">
        <f>VLOOKUP(C11,SUMMARY!$C$61:$D$127,2)</f>
        <v>NO</v>
      </c>
    </row>
    <row r="12" spans="1:166" ht="28.15" customHeight="1" outlineLevel="1" x14ac:dyDescent="0.3">
      <c r="B12" s="76"/>
      <c r="C12" s="22">
        <f>C10</f>
        <v>10.3</v>
      </c>
      <c r="D12" s="153"/>
      <c r="E12" s="147"/>
      <c r="F12" s="85" t="s">
        <v>29</v>
      </c>
      <c r="G12" s="83"/>
      <c r="H12" s="91"/>
      <c r="I12" s="91"/>
      <c r="J12" s="91"/>
      <c r="K12" s="82"/>
      <c r="L12" s="56" t="str">
        <f>VLOOKUP(C12,SUMMARY!$C$61:$D$127,2)</f>
        <v>NO</v>
      </c>
    </row>
    <row r="13" spans="1:166" ht="28.15" customHeight="1" outlineLevel="1" x14ac:dyDescent="0.3">
      <c r="B13" s="76"/>
      <c r="C13" s="22">
        <f>C10</f>
        <v>10.3</v>
      </c>
      <c r="D13" s="153"/>
      <c r="E13" s="147"/>
      <c r="F13" s="85" t="s">
        <v>30</v>
      </c>
      <c r="G13" s="83"/>
      <c r="H13" s="91"/>
      <c r="I13" s="91"/>
      <c r="J13" s="91"/>
      <c r="K13" s="82"/>
      <c r="L13" s="56" t="str">
        <f>VLOOKUP(C13,SUMMARY!$C$61:$D$127,2)</f>
        <v>NO</v>
      </c>
    </row>
    <row r="14" spans="1:166" ht="28.15" customHeight="1" outlineLevel="1" collapsed="1" x14ac:dyDescent="0.3">
      <c r="B14" s="76"/>
      <c r="C14" s="22">
        <f>C11</f>
        <v>10.3</v>
      </c>
      <c r="D14" s="153"/>
      <c r="E14" s="147"/>
      <c r="F14" s="85" t="s">
        <v>31</v>
      </c>
      <c r="G14" s="83"/>
      <c r="H14" s="91"/>
      <c r="I14" s="91"/>
      <c r="J14" s="91"/>
      <c r="K14" s="82"/>
      <c r="L14" s="56" t="str">
        <f>VLOOKUP(C14,SUMMARY!$C$61:$D$127,2)</f>
        <v>NO</v>
      </c>
    </row>
    <row r="15" spans="1:166" ht="27.65" hidden="1" customHeight="1" outlineLevel="2" x14ac:dyDescent="0.3">
      <c r="B15" s="76"/>
      <c r="C15" s="22">
        <f>C11</f>
        <v>10.3</v>
      </c>
      <c r="D15" s="153"/>
      <c r="E15" s="147"/>
      <c r="F15" s="85" t="s">
        <v>32</v>
      </c>
      <c r="G15" s="83"/>
      <c r="H15" s="91"/>
      <c r="I15" s="92"/>
      <c r="J15" s="92"/>
      <c r="K15" s="81"/>
      <c r="L15" s="56" t="str">
        <f>VLOOKUP(C15,SUMMARY!$C$61:$D$127,2)</f>
        <v>NO</v>
      </c>
    </row>
    <row r="16" spans="1:166" ht="27.65" hidden="1" customHeight="1" outlineLevel="2" x14ac:dyDescent="0.3">
      <c r="B16" s="76"/>
      <c r="C16" s="22">
        <f>C11</f>
        <v>10.3</v>
      </c>
      <c r="D16" s="153"/>
      <c r="E16" s="147"/>
      <c r="F16" s="85" t="s">
        <v>33</v>
      </c>
      <c r="G16" s="83"/>
      <c r="H16" s="91"/>
      <c r="I16" s="92"/>
      <c r="J16" s="92"/>
      <c r="K16" s="81"/>
      <c r="L16" s="56" t="str">
        <f>VLOOKUP(C16,SUMMARY!$C$61:$D$127,2)</f>
        <v>NO</v>
      </c>
    </row>
    <row r="17" spans="2:12" ht="27.65" hidden="1" customHeight="1" outlineLevel="2" x14ac:dyDescent="0.3">
      <c r="B17" s="76"/>
      <c r="C17" s="22">
        <f>C11</f>
        <v>10.3</v>
      </c>
      <c r="D17" s="153"/>
      <c r="E17" s="147"/>
      <c r="F17" s="85" t="s">
        <v>34</v>
      </c>
      <c r="G17" s="83"/>
      <c r="H17" s="91"/>
      <c r="I17" s="92"/>
      <c r="J17" s="92"/>
      <c r="K17" s="81"/>
      <c r="L17" s="56" t="str">
        <f>VLOOKUP(C17,SUMMARY!$C$61:$D$127,2)</f>
        <v>NO</v>
      </c>
    </row>
    <row r="18" spans="2:12" ht="27.65" hidden="1" customHeight="1" outlineLevel="2" x14ac:dyDescent="0.3">
      <c r="B18" s="76"/>
      <c r="C18" s="22">
        <f>C11</f>
        <v>10.3</v>
      </c>
      <c r="D18" s="153"/>
      <c r="E18" s="147"/>
      <c r="F18" s="85" t="s">
        <v>35</v>
      </c>
      <c r="G18" s="83"/>
      <c r="H18" s="91"/>
      <c r="I18" s="92"/>
      <c r="J18" s="92"/>
      <c r="K18" s="81"/>
      <c r="L18" s="56" t="str">
        <f>VLOOKUP(C18,SUMMARY!$C$61:$D$127,2)</f>
        <v>NO</v>
      </c>
    </row>
    <row r="19" spans="2:12" ht="27.65" hidden="1" customHeight="1" outlineLevel="2" x14ac:dyDescent="0.3">
      <c r="B19" s="76"/>
      <c r="C19" s="22">
        <f>C11</f>
        <v>10.3</v>
      </c>
      <c r="D19" s="153"/>
      <c r="E19" s="147"/>
      <c r="F19" s="85" t="s">
        <v>36</v>
      </c>
      <c r="G19" s="83"/>
      <c r="H19" s="91"/>
      <c r="I19" s="92"/>
      <c r="J19" s="92"/>
      <c r="K19" s="81"/>
      <c r="L19" s="56" t="str">
        <f>VLOOKUP(C19,SUMMARY!$C$61:$D$127,2)</f>
        <v>NO</v>
      </c>
    </row>
    <row r="20" spans="2:12" ht="27.65" hidden="1" customHeight="1" outlineLevel="2" x14ac:dyDescent="0.3">
      <c r="B20" s="76"/>
      <c r="C20" s="22">
        <f>C11</f>
        <v>10.3</v>
      </c>
      <c r="D20" s="153"/>
      <c r="E20" s="147"/>
      <c r="F20" s="85" t="s">
        <v>37</v>
      </c>
      <c r="G20" s="83"/>
      <c r="H20" s="91"/>
      <c r="I20" s="92"/>
      <c r="J20" s="92"/>
      <c r="K20" s="81"/>
      <c r="L20" s="56" t="str">
        <f>VLOOKUP(C20,SUMMARY!$C$61:$D$127,2)</f>
        <v>NO</v>
      </c>
    </row>
    <row r="21" spans="2:12" ht="27.65" hidden="1" customHeight="1" outlineLevel="2" x14ac:dyDescent="0.3">
      <c r="B21" s="76"/>
      <c r="C21" s="22">
        <f>C11</f>
        <v>10.3</v>
      </c>
      <c r="D21" s="153"/>
      <c r="E21" s="147"/>
      <c r="F21" s="85" t="s">
        <v>38</v>
      </c>
      <c r="G21" s="83"/>
      <c r="H21" s="91"/>
      <c r="I21" s="92"/>
      <c r="J21" s="92"/>
      <c r="K21" s="81"/>
      <c r="L21" s="56" t="str">
        <f>VLOOKUP(C21,SUMMARY!$C$61:$D$127,2)</f>
        <v>NO</v>
      </c>
    </row>
    <row r="22" spans="2:12" ht="27.65" hidden="1" customHeight="1" outlineLevel="2" x14ac:dyDescent="0.3">
      <c r="B22" s="76"/>
      <c r="C22" s="22">
        <f>C11</f>
        <v>10.3</v>
      </c>
      <c r="D22" s="153"/>
      <c r="E22" s="147"/>
      <c r="F22" s="85" t="s">
        <v>39</v>
      </c>
      <c r="G22" s="83"/>
      <c r="H22" s="91"/>
      <c r="I22" s="92"/>
      <c r="J22" s="92"/>
      <c r="K22" s="81"/>
      <c r="L22" s="56" t="str">
        <f>VLOOKUP(C22,SUMMARY!$C$61:$D$127,2)</f>
        <v>NO</v>
      </c>
    </row>
    <row r="23" spans="2:12" ht="27.65" hidden="1" customHeight="1" outlineLevel="2" x14ac:dyDescent="0.3">
      <c r="B23" s="76"/>
      <c r="C23" s="22">
        <f>C11</f>
        <v>10.3</v>
      </c>
      <c r="D23" s="153"/>
      <c r="E23" s="147"/>
      <c r="F23" s="85" t="s">
        <v>40</v>
      </c>
      <c r="G23" s="83"/>
      <c r="H23" s="91"/>
      <c r="I23" s="92"/>
      <c r="J23" s="92"/>
      <c r="K23" s="81"/>
      <c r="L23" s="56" t="str">
        <f>VLOOKUP(C23,SUMMARY!$C$61:$D$127,2)</f>
        <v>NO</v>
      </c>
    </row>
    <row r="24" spans="2:12" ht="27.65" hidden="1" customHeight="1" outlineLevel="2" x14ac:dyDescent="0.3">
      <c r="B24" s="76"/>
      <c r="C24" s="22">
        <f>C11</f>
        <v>10.3</v>
      </c>
      <c r="D24" s="153"/>
      <c r="E24" s="147"/>
      <c r="F24" s="85" t="s">
        <v>41</v>
      </c>
      <c r="G24" s="83"/>
      <c r="H24" s="91"/>
      <c r="I24" s="92"/>
      <c r="J24" s="92"/>
      <c r="K24" s="81"/>
      <c r="L24" s="56" t="str">
        <f>VLOOKUP(C24,SUMMARY!$C$61:$D$127,2)</f>
        <v>NO</v>
      </c>
    </row>
    <row r="25" spans="2:12" ht="27.65" hidden="1" customHeight="1" outlineLevel="2" x14ac:dyDescent="0.3">
      <c r="B25" s="76"/>
      <c r="C25" s="22">
        <f>C11</f>
        <v>10.3</v>
      </c>
      <c r="D25" s="153"/>
      <c r="E25" s="147"/>
      <c r="F25" s="85" t="s">
        <v>42</v>
      </c>
      <c r="G25" s="83"/>
      <c r="H25" s="91"/>
      <c r="I25" s="92"/>
      <c r="J25" s="92"/>
      <c r="K25" s="81"/>
      <c r="L25" s="56" t="str">
        <f>VLOOKUP(C25,SUMMARY!$C$61:$D$127,2)</f>
        <v>NO</v>
      </c>
    </row>
    <row r="26" spans="2:12" ht="27.65" hidden="1" customHeight="1" outlineLevel="2" x14ac:dyDescent="0.3">
      <c r="B26" s="76"/>
      <c r="C26" s="22">
        <f>C11</f>
        <v>10.3</v>
      </c>
      <c r="D26" s="153"/>
      <c r="E26" s="147"/>
      <c r="F26" s="85" t="s">
        <v>43</v>
      </c>
      <c r="G26" s="83"/>
      <c r="H26" s="91"/>
      <c r="I26" s="92"/>
      <c r="J26" s="92"/>
      <c r="K26" s="81"/>
      <c r="L26" s="56" t="str">
        <f>VLOOKUP(C26,SUMMARY!$C$61:$D$127,2)</f>
        <v>NO</v>
      </c>
    </row>
    <row r="27" spans="2:12" ht="27.65" hidden="1" customHeight="1" outlineLevel="2" x14ac:dyDescent="0.3">
      <c r="B27" s="76"/>
      <c r="C27" s="22">
        <f>C11</f>
        <v>10.3</v>
      </c>
      <c r="D27" s="153"/>
      <c r="E27" s="147"/>
      <c r="F27" s="85" t="s">
        <v>44</v>
      </c>
      <c r="G27" s="83"/>
      <c r="H27" s="91"/>
      <c r="I27" s="92"/>
      <c r="J27" s="92"/>
      <c r="K27" s="81"/>
      <c r="L27" s="56" t="str">
        <f>VLOOKUP(C27,SUMMARY!$C$61:$D$127,2)</f>
        <v>NO</v>
      </c>
    </row>
    <row r="28" spans="2:12" ht="27.65" hidden="1" customHeight="1" outlineLevel="2" x14ac:dyDescent="0.3">
      <c r="B28" s="76"/>
      <c r="C28" s="22">
        <f>C11</f>
        <v>10.3</v>
      </c>
      <c r="D28" s="153"/>
      <c r="E28" s="147"/>
      <c r="F28" s="85" t="s">
        <v>45</v>
      </c>
      <c r="G28" s="83"/>
      <c r="H28" s="91"/>
      <c r="I28" s="92"/>
      <c r="J28" s="92"/>
      <c r="K28" s="81"/>
      <c r="L28" s="56" t="str">
        <f>VLOOKUP(C28,SUMMARY!$C$61:$D$127,2)</f>
        <v>NO</v>
      </c>
    </row>
    <row r="29" spans="2:12" ht="27.65" hidden="1" customHeight="1" outlineLevel="2" x14ac:dyDescent="0.3">
      <c r="B29" s="76"/>
      <c r="C29" s="22">
        <f t="shared" ref="C29" si="0">C25</f>
        <v>10.3</v>
      </c>
      <c r="D29" s="153"/>
      <c r="E29" s="147"/>
      <c r="F29" s="85" t="s">
        <v>46</v>
      </c>
      <c r="G29" s="83"/>
      <c r="H29" s="91"/>
      <c r="I29" s="92"/>
      <c r="J29" s="92"/>
      <c r="K29" s="81"/>
      <c r="L29" s="56" t="str">
        <f>VLOOKUP(C29,SUMMARY!$C$61:$D$127,2)</f>
        <v>NO</v>
      </c>
    </row>
    <row r="30" spans="2:12" ht="169.15" customHeight="1" outlineLevel="1" thickBot="1" x14ac:dyDescent="0.35">
      <c r="C30" s="23"/>
      <c r="D30" s="146"/>
      <c r="E30" s="148"/>
      <c r="F30" s="98"/>
      <c r="G30" s="14"/>
      <c r="H30" s="15"/>
      <c r="I30" s="15"/>
      <c r="J30" s="15"/>
      <c r="K30" s="15"/>
      <c r="L30" s="56"/>
    </row>
    <row r="31" spans="2:12" ht="28.15" customHeight="1" outlineLevel="1" x14ac:dyDescent="0.3">
      <c r="B31" s="136" t="s">
        <v>21</v>
      </c>
      <c r="C31" s="75" t="s">
        <v>153</v>
      </c>
      <c r="D31" s="141" t="s">
        <v>154</v>
      </c>
      <c r="E31" s="156" t="s">
        <v>155</v>
      </c>
      <c r="F31" s="85" t="s">
        <v>25</v>
      </c>
      <c r="G31" s="83"/>
      <c r="H31" s="91"/>
      <c r="I31" s="91"/>
      <c r="J31" s="91"/>
      <c r="K31" s="82"/>
      <c r="L31" s="56" t="str">
        <f>VLOOKUP(C31,SUMMARY!$C$61:$D$127,2)</f>
        <v>YES</v>
      </c>
    </row>
    <row r="32" spans="2:12" ht="28.15" customHeight="1" outlineLevel="1" x14ac:dyDescent="0.3">
      <c r="B32" s="136"/>
      <c r="C32" s="72" t="str">
        <f>C31</f>
        <v>10.4*</v>
      </c>
      <c r="D32" s="152"/>
      <c r="E32" s="143"/>
      <c r="F32" s="85" t="s">
        <v>28</v>
      </c>
      <c r="G32" s="83"/>
      <c r="H32" s="91"/>
      <c r="I32" s="91"/>
      <c r="J32" s="91"/>
      <c r="K32" s="82"/>
      <c r="L32" s="56" t="str">
        <f>VLOOKUP(C32,SUMMARY!$C$61:$D$127,2)</f>
        <v>YES</v>
      </c>
    </row>
    <row r="33" spans="2:12" ht="28.15" customHeight="1" outlineLevel="1" x14ac:dyDescent="0.3">
      <c r="B33" s="136"/>
      <c r="C33" s="72" t="str">
        <f>C31</f>
        <v>10.4*</v>
      </c>
      <c r="D33" s="152"/>
      <c r="E33" s="143"/>
      <c r="F33" s="85" t="s">
        <v>29</v>
      </c>
      <c r="G33" s="83"/>
      <c r="H33" s="91"/>
      <c r="I33" s="91"/>
      <c r="J33" s="91"/>
      <c r="K33" s="82"/>
      <c r="L33" s="56" t="str">
        <f>VLOOKUP(C33,SUMMARY!$C$61:$D$127,2)</f>
        <v>YES</v>
      </c>
    </row>
    <row r="34" spans="2:12" ht="28.15" customHeight="1" outlineLevel="1" x14ac:dyDescent="0.3">
      <c r="B34" s="136"/>
      <c r="C34" s="72" t="str">
        <f>C31</f>
        <v>10.4*</v>
      </c>
      <c r="D34" s="152"/>
      <c r="E34" s="143"/>
      <c r="F34" s="85" t="s">
        <v>30</v>
      </c>
      <c r="G34" s="83"/>
      <c r="H34" s="91"/>
      <c r="I34" s="91"/>
      <c r="J34" s="91"/>
      <c r="K34" s="82"/>
      <c r="L34" s="56" t="str">
        <f>VLOOKUP(C34,SUMMARY!$C$61:$D$127,2)</f>
        <v>YES</v>
      </c>
    </row>
    <row r="35" spans="2:12" ht="28.15" customHeight="1" outlineLevel="1" collapsed="1" x14ac:dyDescent="0.3">
      <c r="B35" s="136"/>
      <c r="C35" s="72" t="str">
        <f>C32</f>
        <v>10.4*</v>
      </c>
      <c r="D35" s="152"/>
      <c r="E35" s="143"/>
      <c r="F35" s="85" t="s">
        <v>31</v>
      </c>
      <c r="G35" s="83"/>
      <c r="H35" s="91"/>
      <c r="I35" s="91"/>
      <c r="J35" s="91"/>
      <c r="K35" s="82"/>
      <c r="L35" s="56" t="str">
        <f>VLOOKUP(C35,SUMMARY!$C$61:$D$127,2)</f>
        <v>YES</v>
      </c>
    </row>
    <row r="36" spans="2:12" ht="27.65" hidden="1" customHeight="1" outlineLevel="2" x14ac:dyDescent="0.3">
      <c r="B36" s="136"/>
      <c r="C36" s="72" t="str">
        <f>C32</f>
        <v>10.4*</v>
      </c>
      <c r="D36" s="152"/>
      <c r="E36" s="143"/>
      <c r="F36" s="85" t="s">
        <v>32</v>
      </c>
      <c r="G36" s="83"/>
      <c r="H36" s="91"/>
      <c r="I36" s="92"/>
      <c r="J36" s="92"/>
      <c r="K36" s="81"/>
      <c r="L36" s="56" t="str">
        <f>VLOOKUP(C36,SUMMARY!$C$61:$D$127,2)</f>
        <v>YES</v>
      </c>
    </row>
    <row r="37" spans="2:12" ht="27.65" hidden="1" customHeight="1" outlineLevel="2" x14ac:dyDescent="0.3">
      <c r="B37" s="136"/>
      <c r="C37" s="72" t="str">
        <f>C32</f>
        <v>10.4*</v>
      </c>
      <c r="D37" s="152"/>
      <c r="E37" s="143"/>
      <c r="F37" s="85" t="s">
        <v>33</v>
      </c>
      <c r="G37" s="83"/>
      <c r="H37" s="91"/>
      <c r="I37" s="92"/>
      <c r="J37" s="92"/>
      <c r="K37" s="81"/>
      <c r="L37" s="56" t="str">
        <f>VLOOKUP(C37,SUMMARY!$C$61:$D$127,2)</f>
        <v>YES</v>
      </c>
    </row>
    <row r="38" spans="2:12" ht="27.65" hidden="1" customHeight="1" outlineLevel="2" x14ac:dyDescent="0.3">
      <c r="B38" s="136"/>
      <c r="C38" s="72" t="str">
        <f>C32</f>
        <v>10.4*</v>
      </c>
      <c r="D38" s="152"/>
      <c r="E38" s="143"/>
      <c r="F38" s="85" t="s">
        <v>34</v>
      </c>
      <c r="G38" s="83"/>
      <c r="H38" s="91"/>
      <c r="I38" s="92"/>
      <c r="J38" s="92"/>
      <c r="K38" s="81"/>
      <c r="L38" s="56" t="str">
        <f>VLOOKUP(C38,SUMMARY!$C$61:$D$127,2)</f>
        <v>YES</v>
      </c>
    </row>
    <row r="39" spans="2:12" ht="27.65" hidden="1" customHeight="1" outlineLevel="2" x14ac:dyDescent="0.3">
      <c r="B39" s="136"/>
      <c r="C39" s="72" t="str">
        <f>C32</f>
        <v>10.4*</v>
      </c>
      <c r="D39" s="152"/>
      <c r="E39" s="143"/>
      <c r="F39" s="85" t="s">
        <v>35</v>
      </c>
      <c r="G39" s="83"/>
      <c r="H39" s="91"/>
      <c r="I39" s="92"/>
      <c r="J39" s="92"/>
      <c r="K39" s="81"/>
      <c r="L39" s="56" t="str">
        <f>VLOOKUP(C39,SUMMARY!$C$61:$D$127,2)</f>
        <v>YES</v>
      </c>
    </row>
    <row r="40" spans="2:12" ht="27.65" hidden="1" customHeight="1" outlineLevel="2" x14ac:dyDescent="0.3">
      <c r="B40" s="136"/>
      <c r="C40" s="72" t="str">
        <f>C32</f>
        <v>10.4*</v>
      </c>
      <c r="D40" s="152"/>
      <c r="E40" s="143"/>
      <c r="F40" s="85" t="s">
        <v>36</v>
      </c>
      <c r="G40" s="83"/>
      <c r="H40" s="91"/>
      <c r="I40" s="92"/>
      <c r="J40" s="92"/>
      <c r="K40" s="81"/>
      <c r="L40" s="56" t="str">
        <f>VLOOKUP(C40,SUMMARY!$C$61:$D$127,2)</f>
        <v>YES</v>
      </c>
    </row>
    <row r="41" spans="2:12" ht="27.65" hidden="1" customHeight="1" outlineLevel="2" x14ac:dyDescent="0.3">
      <c r="B41" s="136"/>
      <c r="C41" s="72" t="str">
        <f>C32</f>
        <v>10.4*</v>
      </c>
      <c r="D41" s="152"/>
      <c r="E41" s="143"/>
      <c r="F41" s="85" t="s">
        <v>37</v>
      </c>
      <c r="G41" s="83"/>
      <c r="H41" s="91"/>
      <c r="I41" s="92"/>
      <c r="J41" s="92"/>
      <c r="K41" s="81"/>
      <c r="L41" s="56" t="str">
        <f>VLOOKUP(C41,SUMMARY!$C$61:$D$127,2)</f>
        <v>YES</v>
      </c>
    </row>
    <row r="42" spans="2:12" ht="27.65" hidden="1" customHeight="1" outlineLevel="2" x14ac:dyDescent="0.3">
      <c r="B42" s="136"/>
      <c r="C42" s="72" t="str">
        <f>C32</f>
        <v>10.4*</v>
      </c>
      <c r="D42" s="152"/>
      <c r="E42" s="143"/>
      <c r="F42" s="85" t="s">
        <v>38</v>
      </c>
      <c r="G42" s="83"/>
      <c r="H42" s="91"/>
      <c r="I42" s="92"/>
      <c r="J42" s="92"/>
      <c r="K42" s="81"/>
      <c r="L42" s="56" t="str">
        <f>VLOOKUP(C42,SUMMARY!$C$61:$D$127,2)</f>
        <v>YES</v>
      </c>
    </row>
    <row r="43" spans="2:12" ht="27.65" hidden="1" customHeight="1" outlineLevel="2" x14ac:dyDescent="0.3">
      <c r="B43" s="136"/>
      <c r="C43" s="72" t="str">
        <f>C32</f>
        <v>10.4*</v>
      </c>
      <c r="D43" s="152"/>
      <c r="E43" s="143"/>
      <c r="F43" s="85" t="s">
        <v>39</v>
      </c>
      <c r="G43" s="83"/>
      <c r="H43" s="91"/>
      <c r="I43" s="92"/>
      <c r="J43" s="92"/>
      <c r="K43" s="81"/>
      <c r="L43" s="56" t="str">
        <f>VLOOKUP(C43,SUMMARY!$C$61:$D$127,2)</f>
        <v>YES</v>
      </c>
    </row>
    <row r="44" spans="2:12" ht="27.65" hidden="1" customHeight="1" outlineLevel="2" x14ac:dyDescent="0.3">
      <c r="B44" s="136"/>
      <c r="C44" s="72" t="str">
        <f>C32</f>
        <v>10.4*</v>
      </c>
      <c r="D44" s="152"/>
      <c r="E44" s="143"/>
      <c r="F44" s="85" t="s">
        <v>40</v>
      </c>
      <c r="G44" s="83"/>
      <c r="H44" s="91"/>
      <c r="I44" s="92"/>
      <c r="J44" s="92"/>
      <c r="K44" s="81"/>
      <c r="L44" s="56" t="str">
        <f>VLOOKUP(C44,SUMMARY!$C$61:$D$127,2)</f>
        <v>YES</v>
      </c>
    </row>
    <row r="45" spans="2:12" ht="27.65" hidden="1" customHeight="1" outlineLevel="2" x14ac:dyDescent="0.3">
      <c r="B45" s="136"/>
      <c r="C45" s="72" t="str">
        <f>C32</f>
        <v>10.4*</v>
      </c>
      <c r="D45" s="152"/>
      <c r="E45" s="143"/>
      <c r="F45" s="85" t="s">
        <v>41</v>
      </c>
      <c r="G45" s="83"/>
      <c r="H45" s="91"/>
      <c r="I45" s="92"/>
      <c r="J45" s="92"/>
      <c r="K45" s="81"/>
      <c r="L45" s="56" t="str">
        <f>VLOOKUP(C45,SUMMARY!$C$61:$D$127,2)</f>
        <v>YES</v>
      </c>
    </row>
    <row r="46" spans="2:12" ht="27.65" hidden="1" customHeight="1" outlineLevel="2" x14ac:dyDescent="0.3">
      <c r="B46" s="136"/>
      <c r="C46" s="72" t="str">
        <f>C32</f>
        <v>10.4*</v>
      </c>
      <c r="D46" s="152"/>
      <c r="E46" s="143"/>
      <c r="F46" s="85" t="s">
        <v>42</v>
      </c>
      <c r="G46" s="83"/>
      <c r="H46" s="91"/>
      <c r="I46" s="92"/>
      <c r="J46" s="92"/>
      <c r="K46" s="81"/>
      <c r="L46" s="56" t="str">
        <f>VLOOKUP(C46,SUMMARY!$C$61:$D$127,2)</f>
        <v>YES</v>
      </c>
    </row>
    <row r="47" spans="2:12" ht="27.65" hidden="1" customHeight="1" outlineLevel="2" x14ac:dyDescent="0.3">
      <c r="B47" s="136"/>
      <c r="C47" s="72" t="str">
        <f>C32</f>
        <v>10.4*</v>
      </c>
      <c r="D47" s="152"/>
      <c r="E47" s="143"/>
      <c r="F47" s="85" t="s">
        <v>43</v>
      </c>
      <c r="G47" s="83"/>
      <c r="H47" s="91"/>
      <c r="I47" s="92"/>
      <c r="J47" s="92"/>
      <c r="K47" s="81"/>
      <c r="L47" s="56" t="str">
        <f>VLOOKUP(C47,SUMMARY!$C$61:$D$127,2)</f>
        <v>YES</v>
      </c>
    </row>
    <row r="48" spans="2:12" ht="27.65" hidden="1" customHeight="1" outlineLevel="2" x14ac:dyDescent="0.3">
      <c r="B48" s="136"/>
      <c r="C48" s="72" t="str">
        <f>C32</f>
        <v>10.4*</v>
      </c>
      <c r="D48" s="152"/>
      <c r="E48" s="143"/>
      <c r="F48" s="85" t="s">
        <v>44</v>
      </c>
      <c r="G48" s="83"/>
      <c r="H48" s="91"/>
      <c r="I48" s="92"/>
      <c r="J48" s="92"/>
      <c r="K48" s="81"/>
      <c r="L48" s="56" t="str">
        <f>VLOOKUP(C48,SUMMARY!$C$61:$D$127,2)</f>
        <v>YES</v>
      </c>
    </row>
    <row r="49" spans="2:12" ht="27.65" hidden="1" customHeight="1" outlineLevel="2" x14ac:dyDescent="0.3">
      <c r="B49" s="136"/>
      <c r="C49" s="72" t="str">
        <f>C32</f>
        <v>10.4*</v>
      </c>
      <c r="D49" s="152"/>
      <c r="E49" s="143"/>
      <c r="F49" s="85" t="s">
        <v>45</v>
      </c>
      <c r="G49" s="83"/>
      <c r="H49" s="91"/>
      <c r="I49" s="92"/>
      <c r="J49" s="92"/>
      <c r="K49" s="81"/>
      <c r="L49" s="56" t="str">
        <f>VLOOKUP(C49,SUMMARY!$C$61:$D$127,2)</f>
        <v>YES</v>
      </c>
    </row>
    <row r="50" spans="2:12" ht="27.65" hidden="1" customHeight="1" outlineLevel="2" x14ac:dyDescent="0.3">
      <c r="B50" s="136"/>
      <c r="C50" s="72" t="str">
        <f t="shared" ref="C50" si="1">C46</f>
        <v>10.4*</v>
      </c>
      <c r="D50" s="152"/>
      <c r="E50" s="143"/>
      <c r="F50" s="85" t="s">
        <v>46</v>
      </c>
      <c r="G50" s="83"/>
      <c r="H50" s="91"/>
      <c r="I50" s="92"/>
      <c r="J50" s="92"/>
      <c r="K50" s="81"/>
      <c r="L50" s="56" t="str">
        <f>VLOOKUP(C50,SUMMARY!$C$61:$D$127,2)</f>
        <v>YES</v>
      </c>
    </row>
    <row r="51" spans="2:12" ht="189" customHeight="1" outlineLevel="1" thickBot="1" x14ac:dyDescent="0.35">
      <c r="B51" s="136"/>
      <c r="C51" s="73"/>
      <c r="D51" s="142"/>
      <c r="E51" s="144"/>
      <c r="F51" s="99"/>
      <c r="G51" s="78"/>
      <c r="H51" s="79"/>
      <c r="I51" s="79"/>
      <c r="J51" s="79"/>
      <c r="K51" s="79"/>
      <c r="L51" s="56"/>
    </row>
    <row r="52" spans="2:12" ht="25.15" customHeight="1" outlineLevel="1" x14ac:dyDescent="0.3">
      <c r="C52" s="21">
        <v>10.5</v>
      </c>
      <c r="D52" s="145" t="s">
        <v>156</v>
      </c>
      <c r="E52" s="161" t="s">
        <v>157</v>
      </c>
      <c r="F52" s="85" t="s">
        <v>25</v>
      </c>
      <c r="G52" s="83"/>
      <c r="H52" s="91"/>
      <c r="I52" s="91"/>
      <c r="J52" s="91"/>
      <c r="K52" s="82"/>
      <c r="L52" s="56" t="str">
        <f>VLOOKUP(C52,SUMMARY!$C$61:$D$127,2)</f>
        <v>NO</v>
      </c>
    </row>
    <row r="53" spans="2:12" ht="25.15" customHeight="1" outlineLevel="1" x14ac:dyDescent="0.3">
      <c r="C53" s="22">
        <f>C52</f>
        <v>10.5</v>
      </c>
      <c r="D53" s="153"/>
      <c r="E53" s="162"/>
      <c r="F53" s="85" t="s">
        <v>28</v>
      </c>
      <c r="G53" s="83"/>
      <c r="H53" s="91"/>
      <c r="I53" s="91"/>
      <c r="J53" s="91"/>
      <c r="K53" s="82"/>
      <c r="L53" s="56" t="str">
        <f>VLOOKUP(C53,SUMMARY!$C$61:$D$127,2)</f>
        <v>NO</v>
      </c>
    </row>
    <row r="54" spans="2:12" ht="28.15" customHeight="1" outlineLevel="1" x14ac:dyDescent="0.3">
      <c r="B54" s="76"/>
      <c r="C54" s="22">
        <f>C52</f>
        <v>10.5</v>
      </c>
      <c r="D54" s="153"/>
      <c r="E54" s="162"/>
      <c r="F54" s="85" t="s">
        <v>29</v>
      </c>
      <c r="G54" s="83"/>
      <c r="H54" s="91"/>
      <c r="I54" s="91"/>
      <c r="J54" s="91"/>
      <c r="K54" s="82"/>
      <c r="L54" s="56" t="str">
        <f>VLOOKUP(C54,SUMMARY!$C$61:$D$127,2)</f>
        <v>NO</v>
      </c>
    </row>
    <row r="55" spans="2:12" ht="28.15" customHeight="1" outlineLevel="1" x14ac:dyDescent="0.3">
      <c r="B55" s="76"/>
      <c r="C55" s="22">
        <f>C52</f>
        <v>10.5</v>
      </c>
      <c r="D55" s="153"/>
      <c r="E55" s="162"/>
      <c r="F55" s="85" t="s">
        <v>30</v>
      </c>
      <c r="G55" s="83"/>
      <c r="H55" s="91"/>
      <c r="I55" s="91"/>
      <c r="J55" s="91"/>
      <c r="K55" s="82"/>
      <c r="L55" s="56" t="str">
        <f>VLOOKUP(C55,SUMMARY!$C$61:$D$127,2)</f>
        <v>NO</v>
      </c>
    </row>
    <row r="56" spans="2:12" ht="28.15" customHeight="1" outlineLevel="1" collapsed="1" x14ac:dyDescent="0.3">
      <c r="B56" s="76"/>
      <c r="C56" s="22">
        <f>C53</f>
        <v>10.5</v>
      </c>
      <c r="D56" s="153"/>
      <c r="E56" s="162"/>
      <c r="F56" s="85" t="s">
        <v>31</v>
      </c>
      <c r="G56" s="83"/>
      <c r="H56" s="91"/>
      <c r="I56" s="91"/>
      <c r="J56" s="91"/>
      <c r="K56" s="82"/>
      <c r="L56" s="56" t="str">
        <f>VLOOKUP(C56,SUMMARY!$C$61:$D$127,2)</f>
        <v>NO</v>
      </c>
    </row>
    <row r="57" spans="2:12" ht="27.65" hidden="1" customHeight="1" outlineLevel="2" x14ac:dyDescent="0.3">
      <c r="B57" s="76"/>
      <c r="C57" s="22">
        <f>C53</f>
        <v>10.5</v>
      </c>
      <c r="D57" s="153"/>
      <c r="E57" s="162"/>
      <c r="F57" s="85" t="s">
        <v>32</v>
      </c>
      <c r="G57" s="83"/>
      <c r="H57" s="91"/>
      <c r="I57" s="92"/>
      <c r="J57" s="92"/>
      <c r="K57" s="81"/>
      <c r="L57" s="56" t="str">
        <f>VLOOKUP(C57,SUMMARY!$C$61:$D$127,2)</f>
        <v>NO</v>
      </c>
    </row>
    <row r="58" spans="2:12" ht="27.65" hidden="1" customHeight="1" outlineLevel="2" x14ac:dyDescent="0.3">
      <c r="B58" s="76"/>
      <c r="C58" s="22">
        <f>C53</f>
        <v>10.5</v>
      </c>
      <c r="D58" s="153"/>
      <c r="E58" s="162"/>
      <c r="F58" s="85" t="s">
        <v>33</v>
      </c>
      <c r="G58" s="83"/>
      <c r="H58" s="91"/>
      <c r="I58" s="92"/>
      <c r="J58" s="92"/>
      <c r="K58" s="81"/>
      <c r="L58" s="56" t="str">
        <f>VLOOKUP(C58,SUMMARY!$C$61:$D$127,2)</f>
        <v>NO</v>
      </c>
    </row>
    <row r="59" spans="2:12" ht="27.65" hidden="1" customHeight="1" outlineLevel="2" x14ac:dyDescent="0.3">
      <c r="B59" s="76"/>
      <c r="C59" s="22">
        <f>C53</f>
        <v>10.5</v>
      </c>
      <c r="D59" s="153"/>
      <c r="E59" s="162"/>
      <c r="F59" s="85" t="s">
        <v>34</v>
      </c>
      <c r="G59" s="83"/>
      <c r="H59" s="91"/>
      <c r="I59" s="92"/>
      <c r="J59" s="92"/>
      <c r="K59" s="81"/>
      <c r="L59" s="56" t="str">
        <f>VLOOKUP(C59,SUMMARY!$C$61:$D$127,2)</f>
        <v>NO</v>
      </c>
    </row>
    <row r="60" spans="2:12" ht="27.65" hidden="1" customHeight="1" outlineLevel="2" x14ac:dyDescent="0.3">
      <c r="B60" s="76"/>
      <c r="C60" s="22">
        <f>C53</f>
        <v>10.5</v>
      </c>
      <c r="D60" s="153"/>
      <c r="E60" s="162"/>
      <c r="F60" s="85" t="s">
        <v>35</v>
      </c>
      <c r="G60" s="83"/>
      <c r="H60" s="91"/>
      <c r="I60" s="92"/>
      <c r="J60" s="92"/>
      <c r="K60" s="81"/>
      <c r="L60" s="56" t="str">
        <f>VLOOKUP(C60,SUMMARY!$C$61:$D$127,2)</f>
        <v>NO</v>
      </c>
    </row>
    <row r="61" spans="2:12" ht="27.65" hidden="1" customHeight="1" outlineLevel="2" x14ac:dyDescent="0.3">
      <c r="B61" s="76"/>
      <c r="C61" s="22">
        <f>C53</f>
        <v>10.5</v>
      </c>
      <c r="D61" s="153"/>
      <c r="E61" s="162"/>
      <c r="F61" s="85" t="s">
        <v>36</v>
      </c>
      <c r="G61" s="83"/>
      <c r="H61" s="91"/>
      <c r="I61" s="92"/>
      <c r="J61" s="92"/>
      <c r="K61" s="81"/>
      <c r="L61" s="56" t="str">
        <f>VLOOKUP(C61,SUMMARY!$C$61:$D$127,2)</f>
        <v>NO</v>
      </c>
    </row>
    <row r="62" spans="2:12" ht="27.65" hidden="1" customHeight="1" outlineLevel="2" x14ac:dyDescent="0.3">
      <c r="B62" s="76"/>
      <c r="C62" s="22">
        <f>C53</f>
        <v>10.5</v>
      </c>
      <c r="D62" s="153"/>
      <c r="E62" s="162"/>
      <c r="F62" s="85" t="s">
        <v>37</v>
      </c>
      <c r="G62" s="83"/>
      <c r="H62" s="91"/>
      <c r="I62" s="92"/>
      <c r="J62" s="92"/>
      <c r="K62" s="81"/>
      <c r="L62" s="56" t="str">
        <f>VLOOKUP(C62,SUMMARY!$C$61:$D$127,2)</f>
        <v>NO</v>
      </c>
    </row>
    <row r="63" spans="2:12" ht="27.65" hidden="1" customHeight="1" outlineLevel="2" x14ac:dyDescent="0.3">
      <c r="B63" s="76"/>
      <c r="C63" s="22">
        <f>C53</f>
        <v>10.5</v>
      </c>
      <c r="D63" s="153"/>
      <c r="E63" s="162"/>
      <c r="F63" s="85" t="s">
        <v>38</v>
      </c>
      <c r="G63" s="83"/>
      <c r="H63" s="91"/>
      <c r="I63" s="92"/>
      <c r="J63" s="92"/>
      <c r="K63" s="81"/>
      <c r="L63" s="56" t="str">
        <f>VLOOKUP(C63,SUMMARY!$C$61:$D$127,2)</f>
        <v>NO</v>
      </c>
    </row>
    <row r="64" spans="2:12" ht="27.65" hidden="1" customHeight="1" outlineLevel="2" x14ac:dyDescent="0.3">
      <c r="B64" s="76"/>
      <c r="C64" s="22">
        <f>C53</f>
        <v>10.5</v>
      </c>
      <c r="D64" s="153"/>
      <c r="E64" s="162"/>
      <c r="F64" s="85" t="s">
        <v>39</v>
      </c>
      <c r="G64" s="83"/>
      <c r="H64" s="91"/>
      <c r="I64" s="92"/>
      <c r="J64" s="92"/>
      <c r="K64" s="81"/>
      <c r="L64" s="56" t="str">
        <f>VLOOKUP(C64,SUMMARY!$C$61:$D$127,2)</f>
        <v>NO</v>
      </c>
    </row>
    <row r="65" spans="2:12" ht="27.65" hidden="1" customHeight="1" outlineLevel="2" x14ac:dyDescent="0.3">
      <c r="B65" s="76"/>
      <c r="C65" s="22">
        <f>C53</f>
        <v>10.5</v>
      </c>
      <c r="D65" s="153"/>
      <c r="E65" s="162"/>
      <c r="F65" s="85" t="s">
        <v>40</v>
      </c>
      <c r="G65" s="83"/>
      <c r="H65" s="91"/>
      <c r="I65" s="92"/>
      <c r="J65" s="92"/>
      <c r="K65" s="81"/>
      <c r="L65" s="56" t="str">
        <f>VLOOKUP(C65,SUMMARY!$C$61:$D$127,2)</f>
        <v>NO</v>
      </c>
    </row>
    <row r="66" spans="2:12" ht="27.65" hidden="1" customHeight="1" outlineLevel="2" x14ac:dyDescent="0.3">
      <c r="B66" s="76"/>
      <c r="C66" s="22">
        <f>C53</f>
        <v>10.5</v>
      </c>
      <c r="D66" s="153"/>
      <c r="E66" s="162"/>
      <c r="F66" s="85" t="s">
        <v>41</v>
      </c>
      <c r="G66" s="83"/>
      <c r="H66" s="91"/>
      <c r="I66" s="92"/>
      <c r="J66" s="92"/>
      <c r="K66" s="81"/>
      <c r="L66" s="56" t="str">
        <f>VLOOKUP(C66,SUMMARY!$C$61:$D$127,2)</f>
        <v>NO</v>
      </c>
    </row>
    <row r="67" spans="2:12" ht="27.65" hidden="1" customHeight="1" outlineLevel="2" x14ac:dyDescent="0.3">
      <c r="B67" s="76"/>
      <c r="C67" s="22">
        <f>C53</f>
        <v>10.5</v>
      </c>
      <c r="D67" s="153"/>
      <c r="E67" s="162"/>
      <c r="F67" s="85" t="s">
        <v>42</v>
      </c>
      <c r="G67" s="83"/>
      <c r="H67" s="91"/>
      <c r="I67" s="92"/>
      <c r="J67" s="92"/>
      <c r="K67" s="81"/>
      <c r="L67" s="56" t="str">
        <f>VLOOKUP(C67,SUMMARY!$C$61:$D$127,2)</f>
        <v>NO</v>
      </c>
    </row>
    <row r="68" spans="2:12" ht="27.65" hidden="1" customHeight="1" outlineLevel="2" x14ac:dyDescent="0.3">
      <c r="B68" s="76"/>
      <c r="C68" s="22">
        <f>C53</f>
        <v>10.5</v>
      </c>
      <c r="D68" s="153"/>
      <c r="E68" s="162"/>
      <c r="F68" s="85" t="s">
        <v>43</v>
      </c>
      <c r="G68" s="83"/>
      <c r="H68" s="91"/>
      <c r="I68" s="92"/>
      <c r="J68" s="92"/>
      <c r="K68" s="81"/>
      <c r="L68" s="56" t="str">
        <f>VLOOKUP(C68,SUMMARY!$C$61:$D$127,2)</f>
        <v>NO</v>
      </c>
    </row>
    <row r="69" spans="2:12" ht="27.65" hidden="1" customHeight="1" outlineLevel="2" x14ac:dyDescent="0.3">
      <c r="B69" s="76"/>
      <c r="C69" s="22">
        <f>C53</f>
        <v>10.5</v>
      </c>
      <c r="D69" s="153"/>
      <c r="E69" s="162"/>
      <c r="F69" s="85" t="s">
        <v>44</v>
      </c>
      <c r="G69" s="83"/>
      <c r="H69" s="91"/>
      <c r="I69" s="92"/>
      <c r="J69" s="92"/>
      <c r="K69" s="81"/>
      <c r="L69" s="56" t="str">
        <f>VLOOKUP(C69,SUMMARY!$C$61:$D$127,2)</f>
        <v>NO</v>
      </c>
    </row>
    <row r="70" spans="2:12" ht="27.65" hidden="1" customHeight="1" outlineLevel="2" x14ac:dyDescent="0.3">
      <c r="B70" s="76"/>
      <c r="C70" s="22">
        <f>C53</f>
        <v>10.5</v>
      </c>
      <c r="D70" s="153"/>
      <c r="E70" s="162"/>
      <c r="F70" s="85" t="s">
        <v>45</v>
      </c>
      <c r="G70" s="83"/>
      <c r="H70" s="91"/>
      <c r="I70" s="92"/>
      <c r="J70" s="92"/>
      <c r="K70" s="81"/>
      <c r="L70" s="56" t="str">
        <f>VLOOKUP(C70,SUMMARY!$C$61:$D$127,2)</f>
        <v>NO</v>
      </c>
    </row>
    <row r="71" spans="2:12" ht="27.65" hidden="1" customHeight="1" outlineLevel="2" x14ac:dyDescent="0.3">
      <c r="B71" s="76"/>
      <c r="C71" s="22">
        <f t="shared" ref="C71" si="2">C67</f>
        <v>10.5</v>
      </c>
      <c r="D71" s="153"/>
      <c r="E71" s="162"/>
      <c r="F71" s="85" t="s">
        <v>46</v>
      </c>
      <c r="G71" s="83"/>
      <c r="H71" s="91"/>
      <c r="I71" s="92"/>
      <c r="J71" s="92"/>
      <c r="K71" s="81"/>
      <c r="L71" s="56" t="str">
        <f>VLOOKUP(C71,SUMMARY!$C$61:$D$127,2)</f>
        <v>NO</v>
      </c>
    </row>
    <row r="72" spans="2:12" ht="394.9" customHeight="1" outlineLevel="1" thickBot="1" x14ac:dyDescent="0.35">
      <c r="C72" s="23"/>
      <c r="D72" s="146"/>
      <c r="E72" s="163"/>
      <c r="F72" s="98"/>
      <c r="G72" s="98"/>
      <c r="H72" s="15"/>
      <c r="I72" s="15"/>
      <c r="J72" s="15"/>
      <c r="K72" s="15"/>
      <c r="L72" s="56"/>
    </row>
  </sheetData>
  <mergeCells count="13">
    <mergeCell ref="D52:D72"/>
    <mergeCell ref="E52:E72"/>
    <mergeCell ref="D6:D7"/>
    <mergeCell ref="E6:E7"/>
    <mergeCell ref="D8:D9"/>
    <mergeCell ref="E8:E9"/>
    <mergeCell ref="D10:D30"/>
    <mergeCell ref="E10:E30"/>
    <mergeCell ref="B6:B7"/>
    <mergeCell ref="B8:B9"/>
    <mergeCell ref="B31:B51"/>
    <mergeCell ref="D31:D51"/>
    <mergeCell ref="E31:E51"/>
  </mergeCells>
  <conditionalFormatting sqref="B12:B29 B54:B71">
    <cfRule type="notContainsBlanks" dxfId="19" priority="3">
      <formula>LEN(TRIM(B12))&gt;0</formula>
    </cfRule>
  </conditionalFormatting>
  <dataValidations count="1">
    <dataValidation type="list" allowBlank="1" showInputMessage="1" showErrorMessage="1" sqref="G31:G50 G6 G8 G10:G29 G52:G71" xr:uid="{A31EA12D-3220-405F-8385-E1FC49084DC7}">
      <formula1>"Compliant, Non-Compliant, Transitionally Compliant, N/A"</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64E6D-5DB4-4EA1-A440-DFD7D0F39DAB}">
  <sheetPr>
    <tabColor rgb="FF0070C0"/>
    <outlinePr summaryBelow="0" summaryRight="0"/>
  </sheetPr>
  <dimension ref="A1:FJ89"/>
  <sheetViews>
    <sheetView showGridLines="0" zoomScale="50" zoomScaleNormal="50" workbookViewId="0">
      <pane xSplit="4" ySplit="4" topLeftCell="E5" activePane="bottomRight" state="frozen"/>
      <selection pane="topRight" activeCell="D1" sqref="D1"/>
      <selection pane="bottomLeft" activeCell="A3" sqref="A3"/>
      <selection pane="bottomRight" activeCell="G69" sqref="G69"/>
    </sheetView>
  </sheetViews>
  <sheetFormatPr defaultRowHeight="12.5" outlineLevelRow="2" x14ac:dyDescent="0.25"/>
  <cols>
    <col min="1" max="1" width="2.453125" customWidth="1"/>
    <col min="2" max="2" width="6.7265625" customWidth="1"/>
    <col min="3" max="3" width="6" customWidth="1"/>
    <col min="4" max="4" width="30.7265625" customWidth="1"/>
    <col min="5" max="5" width="66.7265625" customWidth="1"/>
    <col min="6" max="6" width="6.54296875" customWidth="1"/>
    <col min="7" max="7" width="26" customWidth="1"/>
    <col min="8" max="11" width="42" customWidth="1"/>
    <col min="12" max="12" width="18.26953125" hidden="1" customWidth="1"/>
    <col min="13" max="13" width="8.81640625" customWidth="1"/>
  </cols>
  <sheetData>
    <row r="1" spans="1:166" s="32" customFormat="1" ht="25.9" customHeight="1" x14ac:dyDescent="0.25">
      <c r="C1" s="33" t="s">
        <v>158</v>
      </c>
      <c r="E1" s="34" t="str">
        <f ca="1">TEXT(TODAY(),"mmmm d, yyyy") &amp; " - " &amp;
IF(HOUR(NOW())&lt;12,"Good Morning",
   IF(HOUR(NOW())&lt;18,"Good Afternoon","Good Evening"))</f>
        <v>July 28, 2026 - Good Afternoon</v>
      </c>
    </row>
    <row r="2" spans="1:166" ht="13" x14ac:dyDescent="0.25">
      <c r="A2" s="32"/>
      <c r="B2" s="32"/>
      <c r="C2" s="66" t="str">
        <f>SUMMARY!E4</f>
        <v>[Agency In Review]</v>
      </c>
      <c r="D2" s="32"/>
      <c r="E2" s="67" t="str">
        <f>SUMMARY!E5</f>
        <v>[Monitor Name]</v>
      </c>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row>
    <row r="4" spans="1:166" ht="15.5" x14ac:dyDescent="0.35">
      <c r="C4" s="13" t="s">
        <v>10</v>
      </c>
      <c r="D4" s="13" t="s">
        <v>11</v>
      </c>
      <c r="E4" s="13" t="s">
        <v>12</v>
      </c>
      <c r="F4" s="13" t="s">
        <v>13</v>
      </c>
      <c r="G4" s="13" t="s">
        <v>14</v>
      </c>
      <c r="H4" s="13" t="s">
        <v>15</v>
      </c>
      <c r="I4" s="88" t="s">
        <v>16</v>
      </c>
      <c r="J4" s="88" t="s">
        <v>17</v>
      </c>
      <c r="K4" s="13" t="s">
        <v>18</v>
      </c>
      <c r="L4" s="13" t="s">
        <v>19</v>
      </c>
    </row>
    <row r="5" spans="1:166" ht="27.65" customHeight="1" thickBot="1" x14ac:dyDescent="0.35">
      <c r="C5" s="16">
        <v>11</v>
      </c>
      <c r="D5" s="17" t="s">
        <v>158</v>
      </c>
      <c r="E5" s="18"/>
      <c r="F5" s="18"/>
      <c r="G5" s="18"/>
      <c r="H5" s="18"/>
      <c r="I5" s="18"/>
      <c r="J5" s="18"/>
      <c r="K5" s="19"/>
      <c r="L5" s="56" t="str">
        <f>VLOOKUP(C5,SUMMARY!$C$61:$D$127,2)</f>
        <v>NO</v>
      </c>
    </row>
    <row r="6" spans="1:166" ht="25.15" customHeight="1" outlineLevel="1" x14ac:dyDescent="0.3">
      <c r="B6" s="136" t="s">
        <v>21</v>
      </c>
      <c r="C6" s="69" t="s">
        <v>159</v>
      </c>
      <c r="D6" s="141" t="s">
        <v>160</v>
      </c>
      <c r="E6" s="143" t="s">
        <v>161</v>
      </c>
      <c r="F6" s="85" t="s">
        <v>25</v>
      </c>
      <c r="G6" s="83"/>
      <c r="H6" s="91"/>
      <c r="I6" s="91"/>
      <c r="J6" s="91"/>
      <c r="K6" s="82"/>
      <c r="L6" s="56" t="str">
        <f>VLOOKUP(C6,SUMMARY!$C$61:$D$127,2)</f>
        <v>YES</v>
      </c>
    </row>
    <row r="7" spans="1:166" ht="25.15" customHeight="1" outlineLevel="1" x14ac:dyDescent="0.3">
      <c r="B7" s="136"/>
      <c r="C7" s="72" t="str">
        <f>C6</f>
        <v>11.1*</v>
      </c>
      <c r="D7" s="152"/>
      <c r="E7" s="143"/>
      <c r="F7" s="85" t="s">
        <v>28</v>
      </c>
      <c r="G7" s="83"/>
      <c r="H7" s="91"/>
      <c r="I7" s="91"/>
      <c r="J7" s="91"/>
      <c r="K7" s="82"/>
      <c r="L7" s="56" t="str">
        <f>VLOOKUP(C7,SUMMARY!$C$61:$D$127,2)</f>
        <v>YES</v>
      </c>
    </row>
    <row r="8" spans="1:166" ht="28.15" customHeight="1" outlineLevel="1" x14ac:dyDescent="0.3">
      <c r="B8" s="136"/>
      <c r="C8" s="72" t="str">
        <f>C6</f>
        <v>11.1*</v>
      </c>
      <c r="D8" s="152"/>
      <c r="E8" s="143"/>
      <c r="F8" s="85" t="s">
        <v>29</v>
      </c>
      <c r="G8" s="83"/>
      <c r="H8" s="91"/>
      <c r="I8" s="91"/>
      <c r="J8" s="91"/>
      <c r="K8" s="82"/>
      <c r="L8" s="56" t="str">
        <f>VLOOKUP(C8,SUMMARY!$C$61:$D$127,2)</f>
        <v>YES</v>
      </c>
    </row>
    <row r="9" spans="1:166" ht="28.15" customHeight="1" outlineLevel="1" x14ac:dyDescent="0.3">
      <c r="B9" s="136"/>
      <c r="C9" s="72" t="str">
        <f>C6</f>
        <v>11.1*</v>
      </c>
      <c r="D9" s="152"/>
      <c r="E9" s="143"/>
      <c r="F9" s="85" t="s">
        <v>30</v>
      </c>
      <c r="G9" s="83"/>
      <c r="H9" s="91"/>
      <c r="I9" s="91"/>
      <c r="J9" s="91"/>
      <c r="K9" s="82"/>
      <c r="L9" s="56" t="str">
        <f>VLOOKUP(C9,SUMMARY!$C$61:$D$127,2)</f>
        <v>YES</v>
      </c>
    </row>
    <row r="10" spans="1:166" ht="28.15" customHeight="1" outlineLevel="1" collapsed="1" x14ac:dyDescent="0.3">
      <c r="B10" s="136"/>
      <c r="C10" s="72" t="str">
        <f>C7</f>
        <v>11.1*</v>
      </c>
      <c r="D10" s="152"/>
      <c r="E10" s="143"/>
      <c r="F10" s="85" t="s">
        <v>31</v>
      </c>
      <c r="G10" s="83"/>
      <c r="H10" s="91"/>
      <c r="I10" s="91"/>
      <c r="J10" s="91"/>
      <c r="K10" s="82"/>
      <c r="L10" s="56" t="str">
        <f>VLOOKUP(C10,SUMMARY!$C$61:$D$127,2)</f>
        <v>YES</v>
      </c>
    </row>
    <row r="11" spans="1:166" ht="27.65" hidden="1" customHeight="1" outlineLevel="2" x14ac:dyDescent="0.3">
      <c r="B11" s="136"/>
      <c r="C11" s="72" t="str">
        <f>C7</f>
        <v>11.1*</v>
      </c>
      <c r="D11" s="152"/>
      <c r="E11" s="143"/>
      <c r="F11" s="85" t="s">
        <v>32</v>
      </c>
      <c r="G11" s="83"/>
      <c r="H11" s="91"/>
      <c r="I11" s="92"/>
      <c r="J11" s="92"/>
      <c r="K11" s="81"/>
      <c r="L11" s="56" t="str">
        <f>VLOOKUP(C11,SUMMARY!$C$61:$D$127,2)</f>
        <v>YES</v>
      </c>
    </row>
    <row r="12" spans="1:166" ht="27.65" hidden="1" customHeight="1" outlineLevel="2" x14ac:dyDescent="0.3">
      <c r="B12" s="136"/>
      <c r="C12" s="72" t="str">
        <f>C7</f>
        <v>11.1*</v>
      </c>
      <c r="D12" s="152"/>
      <c r="E12" s="143"/>
      <c r="F12" s="85" t="s">
        <v>33</v>
      </c>
      <c r="G12" s="83"/>
      <c r="H12" s="91"/>
      <c r="I12" s="92"/>
      <c r="J12" s="92"/>
      <c r="K12" s="81"/>
      <c r="L12" s="56" t="str">
        <f>VLOOKUP(C12,SUMMARY!$C$61:$D$127,2)</f>
        <v>YES</v>
      </c>
    </row>
    <row r="13" spans="1:166" ht="27.65" hidden="1" customHeight="1" outlineLevel="2" x14ac:dyDescent="0.3">
      <c r="B13" s="136"/>
      <c r="C13" s="72" t="str">
        <f>C7</f>
        <v>11.1*</v>
      </c>
      <c r="D13" s="152"/>
      <c r="E13" s="143"/>
      <c r="F13" s="85" t="s">
        <v>34</v>
      </c>
      <c r="G13" s="83"/>
      <c r="H13" s="91"/>
      <c r="I13" s="92"/>
      <c r="J13" s="92"/>
      <c r="K13" s="81"/>
      <c r="L13" s="56" t="str">
        <f>VLOOKUP(C13,SUMMARY!$C$61:$D$127,2)</f>
        <v>YES</v>
      </c>
    </row>
    <row r="14" spans="1:166" ht="27.65" hidden="1" customHeight="1" outlineLevel="2" x14ac:dyDescent="0.3">
      <c r="B14" s="136"/>
      <c r="C14" s="72" t="str">
        <f>C7</f>
        <v>11.1*</v>
      </c>
      <c r="D14" s="152"/>
      <c r="E14" s="143"/>
      <c r="F14" s="85" t="s">
        <v>35</v>
      </c>
      <c r="G14" s="83"/>
      <c r="H14" s="91"/>
      <c r="I14" s="92"/>
      <c r="J14" s="92"/>
      <c r="K14" s="81"/>
      <c r="L14" s="56" t="str">
        <f>VLOOKUP(C14,SUMMARY!$C$61:$D$127,2)</f>
        <v>YES</v>
      </c>
    </row>
    <row r="15" spans="1:166" ht="27.65" hidden="1" customHeight="1" outlineLevel="2" x14ac:dyDescent="0.3">
      <c r="B15" s="136"/>
      <c r="C15" s="72" t="str">
        <f>C7</f>
        <v>11.1*</v>
      </c>
      <c r="D15" s="152"/>
      <c r="E15" s="143"/>
      <c r="F15" s="85" t="s">
        <v>36</v>
      </c>
      <c r="G15" s="83"/>
      <c r="H15" s="91"/>
      <c r="I15" s="92"/>
      <c r="J15" s="92"/>
      <c r="K15" s="81"/>
      <c r="L15" s="56" t="str">
        <f>VLOOKUP(C15,SUMMARY!$C$61:$D$127,2)</f>
        <v>YES</v>
      </c>
    </row>
    <row r="16" spans="1:166" ht="27.65" hidden="1" customHeight="1" outlineLevel="2" x14ac:dyDescent="0.3">
      <c r="B16" s="136"/>
      <c r="C16" s="72" t="str">
        <f>C7</f>
        <v>11.1*</v>
      </c>
      <c r="D16" s="152"/>
      <c r="E16" s="143"/>
      <c r="F16" s="85" t="s">
        <v>37</v>
      </c>
      <c r="G16" s="83"/>
      <c r="H16" s="91"/>
      <c r="I16" s="92"/>
      <c r="J16" s="92"/>
      <c r="K16" s="81"/>
      <c r="L16" s="56" t="str">
        <f>VLOOKUP(C16,SUMMARY!$C$61:$D$127,2)</f>
        <v>YES</v>
      </c>
    </row>
    <row r="17" spans="2:12" ht="27.65" hidden="1" customHeight="1" outlineLevel="2" x14ac:dyDescent="0.3">
      <c r="B17" s="136"/>
      <c r="C17" s="72" t="str">
        <f>C7</f>
        <v>11.1*</v>
      </c>
      <c r="D17" s="152"/>
      <c r="E17" s="143"/>
      <c r="F17" s="85" t="s">
        <v>38</v>
      </c>
      <c r="G17" s="83"/>
      <c r="H17" s="91"/>
      <c r="I17" s="92"/>
      <c r="J17" s="92"/>
      <c r="K17" s="81"/>
      <c r="L17" s="56" t="str">
        <f>VLOOKUP(C17,SUMMARY!$C$61:$D$127,2)</f>
        <v>YES</v>
      </c>
    </row>
    <row r="18" spans="2:12" ht="27.65" hidden="1" customHeight="1" outlineLevel="2" x14ac:dyDescent="0.3">
      <c r="B18" s="136"/>
      <c r="C18" s="72" t="str">
        <f>C7</f>
        <v>11.1*</v>
      </c>
      <c r="D18" s="152"/>
      <c r="E18" s="143"/>
      <c r="F18" s="85" t="s">
        <v>39</v>
      </c>
      <c r="G18" s="83"/>
      <c r="H18" s="91"/>
      <c r="I18" s="92"/>
      <c r="J18" s="92"/>
      <c r="K18" s="81"/>
      <c r="L18" s="56" t="str">
        <f>VLOOKUP(C18,SUMMARY!$C$61:$D$127,2)</f>
        <v>YES</v>
      </c>
    </row>
    <row r="19" spans="2:12" ht="27.65" hidden="1" customHeight="1" outlineLevel="2" x14ac:dyDescent="0.3">
      <c r="B19" s="136"/>
      <c r="C19" s="72" t="str">
        <f>C7</f>
        <v>11.1*</v>
      </c>
      <c r="D19" s="152"/>
      <c r="E19" s="143"/>
      <c r="F19" s="85" t="s">
        <v>40</v>
      </c>
      <c r="G19" s="83"/>
      <c r="H19" s="91"/>
      <c r="I19" s="92"/>
      <c r="J19" s="92"/>
      <c r="K19" s="81"/>
      <c r="L19" s="56" t="str">
        <f>VLOOKUP(C19,SUMMARY!$C$61:$D$127,2)</f>
        <v>YES</v>
      </c>
    </row>
    <row r="20" spans="2:12" ht="27.65" hidden="1" customHeight="1" outlineLevel="2" x14ac:dyDescent="0.3">
      <c r="B20" s="136"/>
      <c r="C20" s="72" t="str">
        <f>C7</f>
        <v>11.1*</v>
      </c>
      <c r="D20" s="152"/>
      <c r="E20" s="143"/>
      <c r="F20" s="85" t="s">
        <v>41</v>
      </c>
      <c r="G20" s="83"/>
      <c r="H20" s="91"/>
      <c r="I20" s="92"/>
      <c r="J20" s="92"/>
      <c r="K20" s="81"/>
      <c r="L20" s="56" t="str">
        <f>VLOOKUP(C20,SUMMARY!$C$61:$D$127,2)</f>
        <v>YES</v>
      </c>
    </row>
    <row r="21" spans="2:12" ht="27.65" hidden="1" customHeight="1" outlineLevel="2" x14ac:dyDescent="0.3">
      <c r="B21" s="136"/>
      <c r="C21" s="72" t="str">
        <f>C7</f>
        <v>11.1*</v>
      </c>
      <c r="D21" s="152"/>
      <c r="E21" s="143"/>
      <c r="F21" s="85" t="s">
        <v>42</v>
      </c>
      <c r="G21" s="83"/>
      <c r="H21" s="91"/>
      <c r="I21" s="92"/>
      <c r="J21" s="92"/>
      <c r="K21" s="81"/>
      <c r="L21" s="56" t="str">
        <f>VLOOKUP(C21,SUMMARY!$C$61:$D$127,2)</f>
        <v>YES</v>
      </c>
    </row>
    <row r="22" spans="2:12" ht="27.65" hidden="1" customHeight="1" outlineLevel="2" x14ac:dyDescent="0.3">
      <c r="B22" s="136"/>
      <c r="C22" s="72" t="str">
        <f>C7</f>
        <v>11.1*</v>
      </c>
      <c r="D22" s="152"/>
      <c r="E22" s="143"/>
      <c r="F22" s="85" t="s">
        <v>43</v>
      </c>
      <c r="G22" s="83"/>
      <c r="H22" s="91"/>
      <c r="I22" s="92"/>
      <c r="J22" s="92"/>
      <c r="K22" s="81"/>
      <c r="L22" s="56" t="str">
        <f>VLOOKUP(C22,SUMMARY!$C$61:$D$127,2)</f>
        <v>YES</v>
      </c>
    </row>
    <row r="23" spans="2:12" ht="27.65" hidden="1" customHeight="1" outlineLevel="2" x14ac:dyDescent="0.3">
      <c r="B23" s="136"/>
      <c r="C23" s="72" t="str">
        <f>C7</f>
        <v>11.1*</v>
      </c>
      <c r="D23" s="152"/>
      <c r="E23" s="143"/>
      <c r="F23" s="85" t="s">
        <v>44</v>
      </c>
      <c r="G23" s="83"/>
      <c r="H23" s="91"/>
      <c r="I23" s="92"/>
      <c r="J23" s="92"/>
      <c r="K23" s="81"/>
      <c r="L23" s="56" t="str">
        <f>VLOOKUP(C23,SUMMARY!$C$61:$D$127,2)</f>
        <v>YES</v>
      </c>
    </row>
    <row r="24" spans="2:12" ht="27.65" hidden="1" customHeight="1" outlineLevel="2" x14ac:dyDescent="0.3">
      <c r="B24" s="136"/>
      <c r="C24" s="72" t="str">
        <f>C7</f>
        <v>11.1*</v>
      </c>
      <c r="D24" s="152"/>
      <c r="E24" s="143"/>
      <c r="F24" s="85" t="s">
        <v>45</v>
      </c>
      <c r="G24" s="83"/>
      <c r="H24" s="91"/>
      <c r="I24" s="92"/>
      <c r="J24" s="92"/>
      <c r="K24" s="81"/>
      <c r="L24" s="56" t="str">
        <f>VLOOKUP(C24,SUMMARY!$C$61:$D$127,2)</f>
        <v>YES</v>
      </c>
    </row>
    <row r="25" spans="2:12" ht="27.65" hidden="1" customHeight="1" outlineLevel="2" x14ac:dyDescent="0.3">
      <c r="B25" s="136"/>
      <c r="C25" s="72" t="str">
        <f t="shared" ref="C25" si="0">C21</f>
        <v>11.1*</v>
      </c>
      <c r="D25" s="152"/>
      <c r="E25" s="143"/>
      <c r="F25" s="85" t="s">
        <v>46</v>
      </c>
      <c r="G25" s="83"/>
      <c r="H25" s="91"/>
      <c r="I25" s="92"/>
      <c r="J25" s="92"/>
      <c r="K25" s="81"/>
      <c r="L25" s="56" t="str">
        <f>VLOOKUP(C25,SUMMARY!$C$61:$D$127,2)</f>
        <v>YES</v>
      </c>
    </row>
    <row r="26" spans="2:12" ht="256.89999999999998" customHeight="1" outlineLevel="1" thickBot="1" x14ac:dyDescent="0.35">
      <c r="B26" s="136"/>
      <c r="C26" s="71"/>
      <c r="D26" s="142"/>
      <c r="E26" s="144"/>
      <c r="F26" s="100"/>
      <c r="G26" s="78"/>
      <c r="H26" s="79"/>
      <c r="I26" s="79"/>
      <c r="J26" s="79"/>
      <c r="K26" s="79"/>
      <c r="L26" s="56"/>
    </row>
    <row r="27" spans="2:12" ht="28.15" customHeight="1" outlineLevel="1" x14ac:dyDescent="0.3">
      <c r="B27" s="136" t="s">
        <v>21</v>
      </c>
      <c r="C27" s="75" t="s">
        <v>162</v>
      </c>
      <c r="D27" s="141" t="s">
        <v>163</v>
      </c>
      <c r="E27" s="156" t="s">
        <v>164</v>
      </c>
      <c r="F27" s="85" t="s">
        <v>25</v>
      </c>
      <c r="G27" s="83"/>
      <c r="H27" s="91"/>
      <c r="I27" s="91"/>
      <c r="J27" s="91"/>
      <c r="K27" s="82"/>
      <c r="L27" s="56" t="str">
        <f>VLOOKUP(C27,SUMMARY!$C$61:$D$127,2)</f>
        <v>YES</v>
      </c>
    </row>
    <row r="28" spans="2:12" ht="28.15" customHeight="1" outlineLevel="1" x14ac:dyDescent="0.3">
      <c r="B28" s="136"/>
      <c r="C28" s="72" t="str">
        <f>C27</f>
        <v>11.2*</v>
      </c>
      <c r="D28" s="152"/>
      <c r="E28" s="143"/>
      <c r="F28" s="85" t="s">
        <v>28</v>
      </c>
      <c r="G28" s="83"/>
      <c r="H28" s="91"/>
      <c r="I28" s="91"/>
      <c r="J28" s="91"/>
      <c r="K28" s="82"/>
      <c r="L28" s="56" t="str">
        <f>VLOOKUP(C28,SUMMARY!$C$61:$D$127,2)</f>
        <v>YES</v>
      </c>
    </row>
    <row r="29" spans="2:12" ht="28.15" customHeight="1" outlineLevel="1" x14ac:dyDescent="0.3">
      <c r="B29" s="136"/>
      <c r="C29" s="72" t="str">
        <f>C27</f>
        <v>11.2*</v>
      </c>
      <c r="D29" s="152"/>
      <c r="E29" s="143"/>
      <c r="F29" s="85" t="s">
        <v>29</v>
      </c>
      <c r="G29" s="83"/>
      <c r="H29" s="91"/>
      <c r="I29" s="91"/>
      <c r="J29" s="91"/>
      <c r="K29" s="82"/>
      <c r="L29" s="56" t="str">
        <f>VLOOKUP(C29,SUMMARY!$C$61:$D$127,2)</f>
        <v>YES</v>
      </c>
    </row>
    <row r="30" spans="2:12" ht="28.15" customHeight="1" outlineLevel="1" x14ac:dyDescent="0.3">
      <c r="B30" s="136"/>
      <c r="C30" s="72" t="str">
        <f>C27</f>
        <v>11.2*</v>
      </c>
      <c r="D30" s="152"/>
      <c r="E30" s="143"/>
      <c r="F30" s="85" t="s">
        <v>30</v>
      </c>
      <c r="G30" s="83"/>
      <c r="H30" s="91"/>
      <c r="I30" s="91"/>
      <c r="J30" s="91"/>
      <c r="K30" s="82"/>
      <c r="L30" s="56" t="str">
        <f>VLOOKUP(C30,SUMMARY!$C$61:$D$127,2)</f>
        <v>YES</v>
      </c>
    </row>
    <row r="31" spans="2:12" ht="28.15" customHeight="1" outlineLevel="1" collapsed="1" x14ac:dyDescent="0.3">
      <c r="B31" s="136"/>
      <c r="C31" s="72" t="str">
        <f>C28</f>
        <v>11.2*</v>
      </c>
      <c r="D31" s="152"/>
      <c r="E31" s="143"/>
      <c r="F31" s="85" t="s">
        <v>31</v>
      </c>
      <c r="G31" s="83"/>
      <c r="H31" s="91"/>
      <c r="I31" s="91"/>
      <c r="J31" s="91"/>
      <c r="K31" s="82"/>
      <c r="L31" s="56" t="str">
        <f>VLOOKUP(C31,SUMMARY!$C$61:$D$127,2)</f>
        <v>YES</v>
      </c>
    </row>
    <row r="32" spans="2:12" ht="27.65" hidden="1" customHeight="1" outlineLevel="2" x14ac:dyDescent="0.3">
      <c r="B32" s="136"/>
      <c r="C32" s="72" t="str">
        <f>C28</f>
        <v>11.2*</v>
      </c>
      <c r="D32" s="152"/>
      <c r="E32" s="143"/>
      <c r="F32" s="85" t="s">
        <v>32</v>
      </c>
      <c r="G32" s="83"/>
      <c r="H32" s="91"/>
      <c r="I32" s="92"/>
      <c r="J32" s="92"/>
      <c r="K32" s="81"/>
      <c r="L32" s="56" t="str">
        <f>VLOOKUP(C32,SUMMARY!$C$61:$D$127,2)</f>
        <v>YES</v>
      </c>
    </row>
    <row r="33" spans="2:12" ht="27.65" hidden="1" customHeight="1" outlineLevel="2" x14ac:dyDescent="0.3">
      <c r="B33" s="136"/>
      <c r="C33" s="72" t="str">
        <f>C28</f>
        <v>11.2*</v>
      </c>
      <c r="D33" s="152"/>
      <c r="E33" s="143"/>
      <c r="F33" s="85" t="s">
        <v>33</v>
      </c>
      <c r="G33" s="83"/>
      <c r="H33" s="91"/>
      <c r="I33" s="92"/>
      <c r="J33" s="92"/>
      <c r="K33" s="81"/>
      <c r="L33" s="56" t="str">
        <f>VLOOKUP(C33,SUMMARY!$C$61:$D$127,2)</f>
        <v>YES</v>
      </c>
    </row>
    <row r="34" spans="2:12" ht="27.65" hidden="1" customHeight="1" outlineLevel="2" x14ac:dyDescent="0.3">
      <c r="B34" s="136"/>
      <c r="C34" s="72" t="str">
        <f>C28</f>
        <v>11.2*</v>
      </c>
      <c r="D34" s="152"/>
      <c r="E34" s="143"/>
      <c r="F34" s="85" t="s">
        <v>34</v>
      </c>
      <c r="G34" s="83"/>
      <c r="H34" s="91"/>
      <c r="I34" s="92"/>
      <c r="J34" s="92"/>
      <c r="K34" s="81"/>
      <c r="L34" s="56" t="str">
        <f>VLOOKUP(C34,SUMMARY!$C$61:$D$127,2)</f>
        <v>YES</v>
      </c>
    </row>
    <row r="35" spans="2:12" ht="27.65" hidden="1" customHeight="1" outlineLevel="2" x14ac:dyDescent="0.3">
      <c r="B35" s="136"/>
      <c r="C35" s="72" t="str">
        <f>C28</f>
        <v>11.2*</v>
      </c>
      <c r="D35" s="152"/>
      <c r="E35" s="143"/>
      <c r="F35" s="85" t="s">
        <v>35</v>
      </c>
      <c r="G35" s="83"/>
      <c r="H35" s="91"/>
      <c r="I35" s="92"/>
      <c r="J35" s="92"/>
      <c r="K35" s="81"/>
      <c r="L35" s="56" t="str">
        <f>VLOOKUP(C35,SUMMARY!$C$61:$D$127,2)</f>
        <v>YES</v>
      </c>
    </row>
    <row r="36" spans="2:12" ht="27.65" hidden="1" customHeight="1" outlineLevel="2" x14ac:dyDescent="0.3">
      <c r="B36" s="136"/>
      <c r="C36" s="72" t="str">
        <f>C28</f>
        <v>11.2*</v>
      </c>
      <c r="D36" s="152"/>
      <c r="E36" s="143"/>
      <c r="F36" s="85" t="s">
        <v>36</v>
      </c>
      <c r="G36" s="83"/>
      <c r="H36" s="91"/>
      <c r="I36" s="92"/>
      <c r="J36" s="92"/>
      <c r="K36" s="81"/>
      <c r="L36" s="56" t="str">
        <f>VLOOKUP(C36,SUMMARY!$C$61:$D$127,2)</f>
        <v>YES</v>
      </c>
    </row>
    <row r="37" spans="2:12" ht="27.65" hidden="1" customHeight="1" outlineLevel="2" x14ac:dyDescent="0.3">
      <c r="B37" s="136"/>
      <c r="C37" s="72" t="str">
        <f>C28</f>
        <v>11.2*</v>
      </c>
      <c r="D37" s="152"/>
      <c r="E37" s="143"/>
      <c r="F37" s="85" t="s">
        <v>37</v>
      </c>
      <c r="G37" s="83"/>
      <c r="H37" s="91"/>
      <c r="I37" s="92"/>
      <c r="J37" s="92"/>
      <c r="K37" s="81"/>
      <c r="L37" s="56" t="str">
        <f>VLOOKUP(C37,SUMMARY!$C$61:$D$127,2)</f>
        <v>YES</v>
      </c>
    </row>
    <row r="38" spans="2:12" ht="27.65" hidden="1" customHeight="1" outlineLevel="2" x14ac:dyDescent="0.3">
      <c r="B38" s="136"/>
      <c r="C38" s="72" t="str">
        <f>C28</f>
        <v>11.2*</v>
      </c>
      <c r="D38" s="152"/>
      <c r="E38" s="143"/>
      <c r="F38" s="85" t="s">
        <v>38</v>
      </c>
      <c r="G38" s="83"/>
      <c r="H38" s="91"/>
      <c r="I38" s="92"/>
      <c r="J38" s="92"/>
      <c r="K38" s="81"/>
      <c r="L38" s="56" t="str">
        <f>VLOOKUP(C38,SUMMARY!$C$61:$D$127,2)</f>
        <v>YES</v>
      </c>
    </row>
    <row r="39" spans="2:12" ht="27.65" hidden="1" customHeight="1" outlineLevel="2" x14ac:dyDescent="0.3">
      <c r="B39" s="136"/>
      <c r="C39" s="72" t="str">
        <f>C28</f>
        <v>11.2*</v>
      </c>
      <c r="D39" s="152"/>
      <c r="E39" s="143"/>
      <c r="F39" s="85" t="s">
        <v>39</v>
      </c>
      <c r="G39" s="83"/>
      <c r="H39" s="91"/>
      <c r="I39" s="92"/>
      <c r="J39" s="92"/>
      <c r="K39" s="81"/>
      <c r="L39" s="56" t="str">
        <f>VLOOKUP(C39,SUMMARY!$C$61:$D$127,2)</f>
        <v>YES</v>
      </c>
    </row>
    <row r="40" spans="2:12" ht="27.65" hidden="1" customHeight="1" outlineLevel="2" x14ac:dyDescent="0.3">
      <c r="B40" s="136"/>
      <c r="C40" s="72" t="str">
        <f>C28</f>
        <v>11.2*</v>
      </c>
      <c r="D40" s="152"/>
      <c r="E40" s="143"/>
      <c r="F40" s="85" t="s">
        <v>40</v>
      </c>
      <c r="G40" s="83"/>
      <c r="H40" s="91"/>
      <c r="I40" s="92"/>
      <c r="J40" s="92"/>
      <c r="K40" s="81"/>
      <c r="L40" s="56" t="str">
        <f>VLOOKUP(C40,SUMMARY!$C$61:$D$127,2)</f>
        <v>YES</v>
      </c>
    </row>
    <row r="41" spans="2:12" ht="27.65" hidden="1" customHeight="1" outlineLevel="2" x14ac:dyDescent="0.3">
      <c r="B41" s="136"/>
      <c r="C41" s="72" t="str">
        <f>C28</f>
        <v>11.2*</v>
      </c>
      <c r="D41" s="152"/>
      <c r="E41" s="143"/>
      <c r="F41" s="85" t="s">
        <v>41</v>
      </c>
      <c r="G41" s="83"/>
      <c r="H41" s="91"/>
      <c r="I41" s="92"/>
      <c r="J41" s="92"/>
      <c r="K41" s="81"/>
      <c r="L41" s="56" t="str">
        <f>VLOOKUP(C41,SUMMARY!$C$61:$D$127,2)</f>
        <v>YES</v>
      </c>
    </row>
    <row r="42" spans="2:12" ht="27.65" hidden="1" customHeight="1" outlineLevel="2" x14ac:dyDescent="0.3">
      <c r="B42" s="136"/>
      <c r="C42" s="72" t="str">
        <f>C28</f>
        <v>11.2*</v>
      </c>
      <c r="D42" s="152"/>
      <c r="E42" s="143"/>
      <c r="F42" s="85" t="s">
        <v>42</v>
      </c>
      <c r="G42" s="83"/>
      <c r="H42" s="91"/>
      <c r="I42" s="92"/>
      <c r="J42" s="92"/>
      <c r="K42" s="81"/>
      <c r="L42" s="56" t="str">
        <f>VLOOKUP(C42,SUMMARY!$C$61:$D$127,2)</f>
        <v>YES</v>
      </c>
    </row>
    <row r="43" spans="2:12" ht="27.65" hidden="1" customHeight="1" outlineLevel="2" x14ac:dyDescent="0.3">
      <c r="B43" s="136"/>
      <c r="C43" s="72" t="str">
        <f>C28</f>
        <v>11.2*</v>
      </c>
      <c r="D43" s="152"/>
      <c r="E43" s="143"/>
      <c r="F43" s="85" t="s">
        <v>43</v>
      </c>
      <c r="G43" s="83"/>
      <c r="H43" s="91"/>
      <c r="I43" s="92"/>
      <c r="J43" s="92"/>
      <c r="K43" s="81"/>
      <c r="L43" s="56" t="str">
        <f>VLOOKUP(C43,SUMMARY!$C$61:$D$127,2)</f>
        <v>YES</v>
      </c>
    </row>
    <row r="44" spans="2:12" ht="27.65" hidden="1" customHeight="1" outlineLevel="2" x14ac:dyDescent="0.3">
      <c r="B44" s="136"/>
      <c r="C44" s="72" t="str">
        <f>C28</f>
        <v>11.2*</v>
      </c>
      <c r="D44" s="152"/>
      <c r="E44" s="143"/>
      <c r="F44" s="85" t="s">
        <v>44</v>
      </c>
      <c r="G44" s="83"/>
      <c r="H44" s="91"/>
      <c r="I44" s="92"/>
      <c r="J44" s="92"/>
      <c r="K44" s="81"/>
      <c r="L44" s="56" t="str">
        <f>VLOOKUP(C44,SUMMARY!$C$61:$D$127,2)</f>
        <v>YES</v>
      </c>
    </row>
    <row r="45" spans="2:12" ht="27.65" hidden="1" customHeight="1" outlineLevel="2" x14ac:dyDescent="0.3">
      <c r="B45" s="136"/>
      <c r="C45" s="72" t="str">
        <f>C28</f>
        <v>11.2*</v>
      </c>
      <c r="D45" s="152"/>
      <c r="E45" s="143"/>
      <c r="F45" s="85" t="s">
        <v>45</v>
      </c>
      <c r="G45" s="83"/>
      <c r="H45" s="91"/>
      <c r="I45" s="92"/>
      <c r="J45" s="92"/>
      <c r="K45" s="81"/>
      <c r="L45" s="56" t="str">
        <f>VLOOKUP(C45,SUMMARY!$C$61:$D$127,2)</f>
        <v>YES</v>
      </c>
    </row>
    <row r="46" spans="2:12" ht="27.65" hidden="1" customHeight="1" outlineLevel="2" x14ac:dyDescent="0.3">
      <c r="B46" s="136"/>
      <c r="C46" s="72" t="str">
        <f t="shared" ref="C46" si="1">C42</f>
        <v>11.2*</v>
      </c>
      <c r="D46" s="152"/>
      <c r="E46" s="143"/>
      <c r="F46" s="85" t="s">
        <v>46</v>
      </c>
      <c r="G46" s="83"/>
      <c r="H46" s="91"/>
      <c r="I46" s="92"/>
      <c r="J46" s="92"/>
      <c r="K46" s="81"/>
      <c r="L46" s="56" t="str">
        <f>VLOOKUP(C46,SUMMARY!$C$61:$D$127,2)</f>
        <v>YES</v>
      </c>
    </row>
    <row r="47" spans="2:12" ht="124.15" customHeight="1" outlineLevel="1" thickBot="1" x14ac:dyDescent="0.35">
      <c r="B47" s="136"/>
      <c r="C47" s="73"/>
      <c r="D47" s="142"/>
      <c r="E47" s="144"/>
      <c r="F47" s="100"/>
      <c r="G47" s="78"/>
      <c r="H47" s="79"/>
      <c r="I47" s="79"/>
      <c r="J47" s="79"/>
      <c r="K47" s="79"/>
      <c r="L47" s="56"/>
    </row>
    <row r="48" spans="2:12" ht="25.9" customHeight="1" outlineLevel="1" x14ac:dyDescent="0.3">
      <c r="B48" s="136" t="s">
        <v>21</v>
      </c>
      <c r="C48" s="75" t="s">
        <v>165</v>
      </c>
      <c r="D48" s="141" t="s">
        <v>166</v>
      </c>
      <c r="E48" s="156" t="s">
        <v>167</v>
      </c>
      <c r="F48" s="85" t="s">
        <v>25</v>
      </c>
      <c r="G48" s="83"/>
      <c r="H48" s="91"/>
      <c r="I48" s="91"/>
      <c r="J48" s="91"/>
      <c r="K48" s="82"/>
      <c r="L48" s="56" t="str">
        <f>VLOOKUP(C48,SUMMARY!$C$61:$D$127,2)</f>
        <v>YES</v>
      </c>
    </row>
    <row r="49" spans="2:12" ht="25.9" customHeight="1" outlineLevel="1" x14ac:dyDescent="0.3">
      <c r="B49" s="136"/>
      <c r="C49" s="72" t="str">
        <f>C48</f>
        <v>11.3*</v>
      </c>
      <c r="D49" s="152"/>
      <c r="E49" s="143"/>
      <c r="F49" s="85" t="s">
        <v>28</v>
      </c>
      <c r="G49" s="83"/>
      <c r="H49" s="91"/>
      <c r="I49" s="91"/>
      <c r="J49" s="91"/>
      <c r="K49" s="82"/>
      <c r="L49" s="56" t="str">
        <f>VLOOKUP(C49,SUMMARY!$C$61:$D$127,2)</f>
        <v>YES</v>
      </c>
    </row>
    <row r="50" spans="2:12" ht="28.15" customHeight="1" outlineLevel="1" x14ac:dyDescent="0.3">
      <c r="B50" s="136"/>
      <c r="C50" s="72" t="str">
        <f>C48</f>
        <v>11.3*</v>
      </c>
      <c r="D50" s="152"/>
      <c r="E50" s="143"/>
      <c r="F50" s="85" t="s">
        <v>29</v>
      </c>
      <c r="G50" s="83"/>
      <c r="H50" s="91"/>
      <c r="I50" s="91"/>
      <c r="J50" s="91"/>
      <c r="K50" s="82"/>
      <c r="L50" s="56" t="str">
        <f>VLOOKUP(C50,SUMMARY!$C$61:$D$127,2)</f>
        <v>YES</v>
      </c>
    </row>
    <row r="51" spans="2:12" ht="28.15" customHeight="1" outlineLevel="1" x14ac:dyDescent="0.3">
      <c r="B51" s="136"/>
      <c r="C51" s="72" t="str">
        <f>C48</f>
        <v>11.3*</v>
      </c>
      <c r="D51" s="152"/>
      <c r="E51" s="143"/>
      <c r="F51" s="85" t="s">
        <v>30</v>
      </c>
      <c r="G51" s="83"/>
      <c r="H51" s="91"/>
      <c r="I51" s="91"/>
      <c r="J51" s="91"/>
      <c r="K51" s="82"/>
      <c r="L51" s="56" t="str">
        <f>VLOOKUP(C51,SUMMARY!$C$61:$D$127,2)</f>
        <v>YES</v>
      </c>
    </row>
    <row r="52" spans="2:12" ht="28.15" customHeight="1" outlineLevel="1" collapsed="1" x14ac:dyDescent="0.3">
      <c r="B52" s="136"/>
      <c r="C52" s="72" t="str">
        <f>C49</f>
        <v>11.3*</v>
      </c>
      <c r="D52" s="152"/>
      <c r="E52" s="143"/>
      <c r="F52" s="85" t="s">
        <v>31</v>
      </c>
      <c r="G52" s="83"/>
      <c r="H52" s="91"/>
      <c r="I52" s="91"/>
      <c r="J52" s="91"/>
      <c r="K52" s="82"/>
      <c r="L52" s="56" t="str">
        <f>VLOOKUP(C52,SUMMARY!$C$61:$D$127,2)</f>
        <v>YES</v>
      </c>
    </row>
    <row r="53" spans="2:12" ht="27.65" hidden="1" customHeight="1" outlineLevel="2" x14ac:dyDescent="0.3">
      <c r="B53" s="136"/>
      <c r="C53" s="72" t="str">
        <f>C49</f>
        <v>11.3*</v>
      </c>
      <c r="D53" s="152"/>
      <c r="E53" s="143"/>
      <c r="F53" s="85" t="s">
        <v>32</v>
      </c>
      <c r="G53" s="83"/>
      <c r="H53" s="91"/>
      <c r="I53" s="92"/>
      <c r="J53" s="92"/>
      <c r="K53" s="81"/>
      <c r="L53" s="56" t="str">
        <f>VLOOKUP(C53,SUMMARY!$C$61:$D$127,2)</f>
        <v>YES</v>
      </c>
    </row>
    <row r="54" spans="2:12" ht="27.65" hidden="1" customHeight="1" outlineLevel="2" x14ac:dyDescent="0.3">
      <c r="B54" s="136"/>
      <c r="C54" s="72" t="str">
        <f>C49</f>
        <v>11.3*</v>
      </c>
      <c r="D54" s="152"/>
      <c r="E54" s="143"/>
      <c r="F54" s="85" t="s">
        <v>33</v>
      </c>
      <c r="G54" s="83"/>
      <c r="H54" s="91"/>
      <c r="I54" s="92"/>
      <c r="J54" s="92"/>
      <c r="K54" s="81"/>
      <c r="L54" s="56" t="str">
        <f>VLOOKUP(C54,SUMMARY!$C$61:$D$127,2)</f>
        <v>YES</v>
      </c>
    </row>
    <row r="55" spans="2:12" ht="27.65" hidden="1" customHeight="1" outlineLevel="2" x14ac:dyDescent="0.3">
      <c r="B55" s="136"/>
      <c r="C55" s="72" t="str">
        <f>C49</f>
        <v>11.3*</v>
      </c>
      <c r="D55" s="152"/>
      <c r="E55" s="143"/>
      <c r="F55" s="85" t="s">
        <v>34</v>
      </c>
      <c r="G55" s="83"/>
      <c r="H55" s="91"/>
      <c r="I55" s="92"/>
      <c r="J55" s="92"/>
      <c r="K55" s="81"/>
      <c r="L55" s="56" t="str">
        <f>VLOOKUP(C55,SUMMARY!$C$61:$D$127,2)</f>
        <v>YES</v>
      </c>
    </row>
    <row r="56" spans="2:12" ht="27.65" hidden="1" customHeight="1" outlineLevel="2" x14ac:dyDescent="0.3">
      <c r="B56" s="136"/>
      <c r="C56" s="72" t="str">
        <f>C49</f>
        <v>11.3*</v>
      </c>
      <c r="D56" s="152"/>
      <c r="E56" s="143"/>
      <c r="F56" s="85" t="s">
        <v>35</v>
      </c>
      <c r="G56" s="83"/>
      <c r="H56" s="91"/>
      <c r="I56" s="92"/>
      <c r="J56" s="92"/>
      <c r="K56" s="81"/>
      <c r="L56" s="56" t="str">
        <f>VLOOKUP(C56,SUMMARY!$C$61:$D$127,2)</f>
        <v>YES</v>
      </c>
    </row>
    <row r="57" spans="2:12" ht="27.65" hidden="1" customHeight="1" outlineLevel="2" x14ac:dyDescent="0.3">
      <c r="B57" s="136"/>
      <c r="C57" s="72" t="str">
        <f>C49</f>
        <v>11.3*</v>
      </c>
      <c r="D57" s="152"/>
      <c r="E57" s="143"/>
      <c r="F57" s="85" t="s">
        <v>36</v>
      </c>
      <c r="G57" s="83"/>
      <c r="H57" s="91"/>
      <c r="I57" s="92"/>
      <c r="J57" s="92"/>
      <c r="K57" s="81"/>
      <c r="L57" s="56" t="str">
        <f>VLOOKUP(C57,SUMMARY!$C$61:$D$127,2)</f>
        <v>YES</v>
      </c>
    </row>
    <row r="58" spans="2:12" ht="27.65" hidden="1" customHeight="1" outlineLevel="2" x14ac:dyDescent="0.3">
      <c r="B58" s="136"/>
      <c r="C58" s="72" t="str">
        <f>C49</f>
        <v>11.3*</v>
      </c>
      <c r="D58" s="152"/>
      <c r="E58" s="143"/>
      <c r="F58" s="85" t="s">
        <v>37</v>
      </c>
      <c r="G58" s="83"/>
      <c r="H58" s="91"/>
      <c r="I58" s="92"/>
      <c r="J58" s="92"/>
      <c r="K58" s="81"/>
      <c r="L58" s="56" t="str">
        <f>VLOOKUP(C58,SUMMARY!$C$61:$D$127,2)</f>
        <v>YES</v>
      </c>
    </row>
    <row r="59" spans="2:12" ht="27.65" hidden="1" customHeight="1" outlineLevel="2" x14ac:dyDescent="0.3">
      <c r="B59" s="136"/>
      <c r="C59" s="72" t="str">
        <f>C49</f>
        <v>11.3*</v>
      </c>
      <c r="D59" s="152"/>
      <c r="E59" s="143"/>
      <c r="F59" s="85" t="s">
        <v>38</v>
      </c>
      <c r="G59" s="83"/>
      <c r="H59" s="91"/>
      <c r="I59" s="92"/>
      <c r="J59" s="92"/>
      <c r="K59" s="81"/>
      <c r="L59" s="56" t="str">
        <f>VLOOKUP(C59,SUMMARY!$C$61:$D$127,2)</f>
        <v>YES</v>
      </c>
    </row>
    <row r="60" spans="2:12" ht="27.65" hidden="1" customHeight="1" outlineLevel="2" x14ac:dyDescent="0.3">
      <c r="B60" s="136"/>
      <c r="C60" s="72" t="str">
        <f>C49</f>
        <v>11.3*</v>
      </c>
      <c r="D60" s="152"/>
      <c r="E60" s="143"/>
      <c r="F60" s="85" t="s">
        <v>39</v>
      </c>
      <c r="G60" s="83"/>
      <c r="H60" s="91"/>
      <c r="I60" s="92"/>
      <c r="J60" s="92"/>
      <c r="K60" s="81"/>
      <c r="L60" s="56" t="str">
        <f>VLOOKUP(C60,SUMMARY!$C$61:$D$127,2)</f>
        <v>YES</v>
      </c>
    </row>
    <row r="61" spans="2:12" ht="27.65" hidden="1" customHeight="1" outlineLevel="2" x14ac:dyDescent="0.3">
      <c r="B61" s="136"/>
      <c r="C61" s="72" t="str">
        <f>C49</f>
        <v>11.3*</v>
      </c>
      <c r="D61" s="152"/>
      <c r="E61" s="143"/>
      <c r="F61" s="85" t="s">
        <v>40</v>
      </c>
      <c r="G61" s="83"/>
      <c r="H61" s="91"/>
      <c r="I61" s="92"/>
      <c r="J61" s="92"/>
      <c r="K61" s="81"/>
      <c r="L61" s="56" t="str">
        <f>VLOOKUP(C61,SUMMARY!$C$61:$D$127,2)</f>
        <v>YES</v>
      </c>
    </row>
    <row r="62" spans="2:12" ht="27.65" hidden="1" customHeight="1" outlineLevel="2" x14ac:dyDescent="0.3">
      <c r="B62" s="136"/>
      <c r="C62" s="72" t="str">
        <f>C49</f>
        <v>11.3*</v>
      </c>
      <c r="D62" s="152"/>
      <c r="E62" s="143"/>
      <c r="F62" s="85" t="s">
        <v>41</v>
      </c>
      <c r="G62" s="83"/>
      <c r="H62" s="91"/>
      <c r="I62" s="92"/>
      <c r="J62" s="92"/>
      <c r="K62" s="81"/>
      <c r="L62" s="56" t="str">
        <f>VLOOKUP(C62,SUMMARY!$C$61:$D$127,2)</f>
        <v>YES</v>
      </c>
    </row>
    <row r="63" spans="2:12" ht="27.65" hidden="1" customHeight="1" outlineLevel="2" x14ac:dyDescent="0.3">
      <c r="B63" s="136"/>
      <c r="C63" s="72" t="str">
        <f>C49</f>
        <v>11.3*</v>
      </c>
      <c r="D63" s="152"/>
      <c r="E63" s="143"/>
      <c r="F63" s="85" t="s">
        <v>42</v>
      </c>
      <c r="G63" s="83"/>
      <c r="H63" s="91"/>
      <c r="I63" s="92"/>
      <c r="J63" s="92"/>
      <c r="K63" s="81"/>
      <c r="L63" s="56" t="str">
        <f>VLOOKUP(C63,SUMMARY!$C$61:$D$127,2)</f>
        <v>YES</v>
      </c>
    </row>
    <row r="64" spans="2:12" ht="27.65" hidden="1" customHeight="1" outlineLevel="2" x14ac:dyDescent="0.3">
      <c r="B64" s="136"/>
      <c r="C64" s="72" t="str">
        <f>C49</f>
        <v>11.3*</v>
      </c>
      <c r="D64" s="152"/>
      <c r="E64" s="143"/>
      <c r="F64" s="85" t="s">
        <v>43</v>
      </c>
      <c r="G64" s="83"/>
      <c r="H64" s="91"/>
      <c r="I64" s="92"/>
      <c r="J64" s="92"/>
      <c r="K64" s="81"/>
      <c r="L64" s="56" t="str">
        <f>VLOOKUP(C64,SUMMARY!$C$61:$D$127,2)</f>
        <v>YES</v>
      </c>
    </row>
    <row r="65" spans="2:12" ht="27.65" hidden="1" customHeight="1" outlineLevel="2" x14ac:dyDescent="0.3">
      <c r="B65" s="136"/>
      <c r="C65" s="72" t="str">
        <f>C49</f>
        <v>11.3*</v>
      </c>
      <c r="D65" s="152"/>
      <c r="E65" s="143"/>
      <c r="F65" s="85" t="s">
        <v>44</v>
      </c>
      <c r="G65" s="83"/>
      <c r="H65" s="91"/>
      <c r="I65" s="92"/>
      <c r="J65" s="92"/>
      <c r="K65" s="81"/>
      <c r="L65" s="56" t="str">
        <f>VLOOKUP(C65,SUMMARY!$C$61:$D$127,2)</f>
        <v>YES</v>
      </c>
    </row>
    <row r="66" spans="2:12" ht="27.65" hidden="1" customHeight="1" outlineLevel="2" x14ac:dyDescent="0.3">
      <c r="B66" s="136"/>
      <c r="C66" s="72" t="str">
        <f>C49</f>
        <v>11.3*</v>
      </c>
      <c r="D66" s="152"/>
      <c r="E66" s="143"/>
      <c r="F66" s="85" t="s">
        <v>45</v>
      </c>
      <c r="G66" s="83"/>
      <c r="H66" s="91"/>
      <c r="I66" s="92"/>
      <c r="J66" s="92"/>
      <c r="K66" s="81"/>
      <c r="L66" s="56" t="str">
        <f>VLOOKUP(C66,SUMMARY!$C$61:$D$127,2)</f>
        <v>YES</v>
      </c>
    </row>
    <row r="67" spans="2:12" ht="27.65" hidden="1" customHeight="1" outlineLevel="2" x14ac:dyDescent="0.3">
      <c r="B67" s="136"/>
      <c r="C67" s="72" t="str">
        <f t="shared" ref="C67" si="2">C63</f>
        <v>11.3*</v>
      </c>
      <c r="D67" s="152"/>
      <c r="E67" s="143"/>
      <c r="F67" s="85" t="s">
        <v>46</v>
      </c>
      <c r="G67" s="83"/>
      <c r="H67" s="91"/>
      <c r="I67" s="92"/>
      <c r="J67" s="92"/>
      <c r="K67" s="81"/>
      <c r="L67" s="56" t="str">
        <f>VLOOKUP(C67,SUMMARY!$C$61:$D$127,2)</f>
        <v>YES</v>
      </c>
    </row>
    <row r="68" spans="2:12" ht="79.150000000000006" customHeight="1" outlineLevel="1" thickBot="1" x14ac:dyDescent="0.35">
      <c r="B68" s="136"/>
      <c r="C68" s="71"/>
      <c r="D68" s="142"/>
      <c r="E68" s="144"/>
      <c r="F68" s="100"/>
      <c r="G68" s="78"/>
      <c r="H68" s="79"/>
      <c r="I68" s="79"/>
      <c r="J68" s="79"/>
      <c r="K68" s="79"/>
      <c r="L68" s="56"/>
    </row>
    <row r="69" spans="2:12" ht="27.65" customHeight="1" outlineLevel="1" x14ac:dyDescent="0.3">
      <c r="B69" s="136" t="s">
        <v>21</v>
      </c>
      <c r="C69" s="75" t="s">
        <v>168</v>
      </c>
      <c r="D69" s="141" t="s">
        <v>169</v>
      </c>
      <c r="E69" s="156" t="s">
        <v>170</v>
      </c>
      <c r="F69" s="85" t="s">
        <v>25</v>
      </c>
      <c r="G69" s="83"/>
      <c r="H69" s="91"/>
      <c r="I69" s="91"/>
      <c r="J69" s="91"/>
      <c r="K69" s="82"/>
      <c r="L69" s="56" t="str">
        <f>VLOOKUP(C69,SUMMARY!$C$61:$D$127,2)</f>
        <v>YES</v>
      </c>
    </row>
    <row r="70" spans="2:12" ht="27.65" customHeight="1" outlineLevel="1" x14ac:dyDescent="0.3">
      <c r="B70" s="136"/>
      <c r="C70" s="72" t="str">
        <f>C69</f>
        <v>11.4*</v>
      </c>
      <c r="D70" s="152"/>
      <c r="E70" s="143"/>
      <c r="F70" s="85" t="s">
        <v>28</v>
      </c>
      <c r="G70" s="83"/>
      <c r="H70" s="91"/>
      <c r="I70" s="91"/>
      <c r="J70" s="91"/>
      <c r="K70" s="82"/>
      <c r="L70" s="56" t="str">
        <f>VLOOKUP(C70,SUMMARY!$C$61:$D$127,2)</f>
        <v>YES</v>
      </c>
    </row>
    <row r="71" spans="2:12" ht="28.15" customHeight="1" outlineLevel="1" x14ac:dyDescent="0.3">
      <c r="B71" s="136"/>
      <c r="C71" s="72" t="str">
        <f>C69</f>
        <v>11.4*</v>
      </c>
      <c r="D71" s="152"/>
      <c r="E71" s="143"/>
      <c r="F71" s="85" t="s">
        <v>29</v>
      </c>
      <c r="G71" s="83"/>
      <c r="H71" s="91"/>
      <c r="I71" s="91"/>
      <c r="J71" s="91"/>
      <c r="K71" s="82"/>
      <c r="L71" s="56" t="str">
        <f>VLOOKUP(C71,SUMMARY!$C$61:$D$127,2)</f>
        <v>YES</v>
      </c>
    </row>
    <row r="72" spans="2:12" ht="28.15" customHeight="1" outlineLevel="1" x14ac:dyDescent="0.3">
      <c r="B72" s="136"/>
      <c r="C72" s="72" t="str">
        <f>C69</f>
        <v>11.4*</v>
      </c>
      <c r="D72" s="152"/>
      <c r="E72" s="143"/>
      <c r="F72" s="85" t="s">
        <v>30</v>
      </c>
      <c r="G72" s="83"/>
      <c r="H72" s="91"/>
      <c r="I72" s="91"/>
      <c r="J72" s="91"/>
      <c r="K72" s="82"/>
      <c r="L72" s="56" t="str">
        <f>VLOOKUP(C72,SUMMARY!$C$61:$D$127,2)</f>
        <v>YES</v>
      </c>
    </row>
    <row r="73" spans="2:12" ht="28.15" customHeight="1" outlineLevel="1" collapsed="1" x14ac:dyDescent="0.3">
      <c r="B73" s="136"/>
      <c r="C73" s="72" t="str">
        <f>C70</f>
        <v>11.4*</v>
      </c>
      <c r="D73" s="152"/>
      <c r="E73" s="143"/>
      <c r="F73" s="85" t="s">
        <v>31</v>
      </c>
      <c r="G73" s="83"/>
      <c r="H73" s="91"/>
      <c r="I73" s="91"/>
      <c r="J73" s="91"/>
      <c r="K73" s="82"/>
      <c r="L73" s="56" t="str">
        <f>VLOOKUP(C73,SUMMARY!$C$61:$D$127,2)</f>
        <v>YES</v>
      </c>
    </row>
    <row r="74" spans="2:12" ht="27.65" hidden="1" customHeight="1" outlineLevel="2" x14ac:dyDescent="0.3">
      <c r="B74" s="136"/>
      <c r="C74" s="72" t="str">
        <f>C70</f>
        <v>11.4*</v>
      </c>
      <c r="D74" s="152"/>
      <c r="E74" s="143"/>
      <c r="F74" s="85" t="s">
        <v>32</v>
      </c>
      <c r="G74" s="83"/>
      <c r="H74" s="91"/>
      <c r="I74" s="92"/>
      <c r="J74" s="92"/>
      <c r="K74" s="81"/>
      <c r="L74" s="56" t="str">
        <f>VLOOKUP(C74,SUMMARY!$C$61:$D$127,2)</f>
        <v>YES</v>
      </c>
    </row>
    <row r="75" spans="2:12" ht="27.65" hidden="1" customHeight="1" outlineLevel="2" x14ac:dyDescent="0.3">
      <c r="B75" s="136"/>
      <c r="C75" s="72" t="str">
        <f>C70</f>
        <v>11.4*</v>
      </c>
      <c r="D75" s="152"/>
      <c r="E75" s="143"/>
      <c r="F75" s="85" t="s">
        <v>33</v>
      </c>
      <c r="G75" s="83"/>
      <c r="H75" s="91"/>
      <c r="I75" s="92"/>
      <c r="J75" s="92"/>
      <c r="K75" s="81"/>
      <c r="L75" s="56" t="str">
        <f>VLOOKUP(C75,SUMMARY!$C$61:$D$127,2)</f>
        <v>YES</v>
      </c>
    </row>
    <row r="76" spans="2:12" ht="27.65" hidden="1" customHeight="1" outlineLevel="2" x14ac:dyDescent="0.3">
      <c r="B76" s="136"/>
      <c r="C76" s="72" t="str">
        <f>C70</f>
        <v>11.4*</v>
      </c>
      <c r="D76" s="152"/>
      <c r="E76" s="143"/>
      <c r="F76" s="85" t="s">
        <v>34</v>
      </c>
      <c r="G76" s="83"/>
      <c r="H76" s="91"/>
      <c r="I76" s="92"/>
      <c r="J76" s="92"/>
      <c r="K76" s="81"/>
      <c r="L76" s="56" t="str">
        <f>VLOOKUP(C76,SUMMARY!$C$61:$D$127,2)</f>
        <v>YES</v>
      </c>
    </row>
    <row r="77" spans="2:12" ht="27.65" hidden="1" customHeight="1" outlineLevel="2" x14ac:dyDescent="0.3">
      <c r="B77" s="136"/>
      <c r="C77" s="72" t="str">
        <f>C70</f>
        <v>11.4*</v>
      </c>
      <c r="D77" s="152"/>
      <c r="E77" s="143"/>
      <c r="F77" s="85" t="s">
        <v>35</v>
      </c>
      <c r="G77" s="83"/>
      <c r="H77" s="91"/>
      <c r="I77" s="92"/>
      <c r="J77" s="92"/>
      <c r="K77" s="81"/>
      <c r="L77" s="56" t="str">
        <f>VLOOKUP(C77,SUMMARY!$C$61:$D$127,2)</f>
        <v>YES</v>
      </c>
    </row>
    <row r="78" spans="2:12" ht="27.65" hidden="1" customHeight="1" outlineLevel="2" x14ac:dyDescent="0.3">
      <c r="B78" s="136"/>
      <c r="C78" s="72" t="str">
        <f>C70</f>
        <v>11.4*</v>
      </c>
      <c r="D78" s="152"/>
      <c r="E78" s="143"/>
      <c r="F78" s="85" t="s">
        <v>36</v>
      </c>
      <c r="G78" s="83"/>
      <c r="H78" s="91"/>
      <c r="I78" s="92"/>
      <c r="J78" s="92"/>
      <c r="K78" s="81"/>
      <c r="L78" s="56" t="str">
        <f>VLOOKUP(C78,SUMMARY!$C$61:$D$127,2)</f>
        <v>YES</v>
      </c>
    </row>
    <row r="79" spans="2:12" ht="27.65" hidden="1" customHeight="1" outlineLevel="2" x14ac:dyDescent="0.3">
      <c r="B79" s="136"/>
      <c r="C79" s="72" t="str">
        <f>C70</f>
        <v>11.4*</v>
      </c>
      <c r="D79" s="152"/>
      <c r="E79" s="143"/>
      <c r="F79" s="85" t="s">
        <v>37</v>
      </c>
      <c r="G79" s="83"/>
      <c r="H79" s="91"/>
      <c r="I79" s="92"/>
      <c r="J79" s="92"/>
      <c r="K79" s="81"/>
      <c r="L79" s="56" t="str">
        <f>VLOOKUP(C79,SUMMARY!$C$61:$D$127,2)</f>
        <v>YES</v>
      </c>
    </row>
    <row r="80" spans="2:12" ht="27.65" hidden="1" customHeight="1" outlineLevel="2" x14ac:dyDescent="0.3">
      <c r="B80" s="136"/>
      <c r="C80" s="72" t="str">
        <f>C70</f>
        <v>11.4*</v>
      </c>
      <c r="D80" s="152"/>
      <c r="E80" s="143"/>
      <c r="F80" s="85" t="s">
        <v>38</v>
      </c>
      <c r="G80" s="83"/>
      <c r="H80" s="91"/>
      <c r="I80" s="92"/>
      <c r="J80" s="92"/>
      <c r="K80" s="81"/>
      <c r="L80" s="56" t="str">
        <f>VLOOKUP(C80,SUMMARY!$C$61:$D$127,2)</f>
        <v>YES</v>
      </c>
    </row>
    <row r="81" spans="2:12" ht="27.65" hidden="1" customHeight="1" outlineLevel="2" x14ac:dyDescent="0.3">
      <c r="B81" s="136"/>
      <c r="C81" s="72" t="str">
        <f>C70</f>
        <v>11.4*</v>
      </c>
      <c r="D81" s="152"/>
      <c r="E81" s="143"/>
      <c r="F81" s="85" t="s">
        <v>39</v>
      </c>
      <c r="G81" s="83"/>
      <c r="H81" s="91"/>
      <c r="I81" s="92"/>
      <c r="J81" s="92"/>
      <c r="K81" s="81"/>
      <c r="L81" s="56" t="str">
        <f>VLOOKUP(C81,SUMMARY!$C$61:$D$127,2)</f>
        <v>YES</v>
      </c>
    </row>
    <row r="82" spans="2:12" ht="27.65" hidden="1" customHeight="1" outlineLevel="2" x14ac:dyDescent="0.3">
      <c r="B82" s="136"/>
      <c r="C82" s="72" t="str">
        <f>C70</f>
        <v>11.4*</v>
      </c>
      <c r="D82" s="152"/>
      <c r="E82" s="143"/>
      <c r="F82" s="85" t="s">
        <v>40</v>
      </c>
      <c r="G82" s="83"/>
      <c r="H82" s="91"/>
      <c r="I82" s="92"/>
      <c r="J82" s="92"/>
      <c r="K82" s="81"/>
      <c r="L82" s="56" t="str">
        <f>VLOOKUP(C82,SUMMARY!$C$61:$D$127,2)</f>
        <v>YES</v>
      </c>
    </row>
    <row r="83" spans="2:12" ht="27.65" hidden="1" customHeight="1" outlineLevel="2" x14ac:dyDescent="0.3">
      <c r="B83" s="136"/>
      <c r="C83" s="72" t="str">
        <f>C70</f>
        <v>11.4*</v>
      </c>
      <c r="D83" s="152"/>
      <c r="E83" s="143"/>
      <c r="F83" s="85" t="s">
        <v>41</v>
      </c>
      <c r="G83" s="83"/>
      <c r="H83" s="91"/>
      <c r="I83" s="92"/>
      <c r="J83" s="92"/>
      <c r="K83" s="81"/>
      <c r="L83" s="56" t="str">
        <f>VLOOKUP(C83,SUMMARY!$C$61:$D$127,2)</f>
        <v>YES</v>
      </c>
    </row>
    <row r="84" spans="2:12" ht="27.65" hidden="1" customHeight="1" outlineLevel="2" x14ac:dyDescent="0.3">
      <c r="B84" s="136"/>
      <c r="C84" s="72" t="str">
        <f>C70</f>
        <v>11.4*</v>
      </c>
      <c r="D84" s="152"/>
      <c r="E84" s="143"/>
      <c r="F84" s="85" t="s">
        <v>42</v>
      </c>
      <c r="G84" s="83"/>
      <c r="H84" s="91"/>
      <c r="I84" s="92"/>
      <c r="J84" s="92"/>
      <c r="K84" s="81"/>
      <c r="L84" s="56" t="str">
        <f>VLOOKUP(C84,SUMMARY!$C$61:$D$127,2)</f>
        <v>YES</v>
      </c>
    </row>
    <row r="85" spans="2:12" ht="27.65" hidden="1" customHeight="1" outlineLevel="2" x14ac:dyDescent="0.3">
      <c r="B85" s="136"/>
      <c r="C85" s="72" t="str">
        <f>C70</f>
        <v>11.4*</v>
      </c>
      <c r="D85" s="152"/>
      <c r="E85" s="143"/>
      <c r="F85" s="85" t="s">
        <v>43</v>
      </c>
      <c r="G85" s="83"/>
      <c r="H85" s="91"/>
      <c r="I85" s="92"/>
      <c r="J85" s="92"/>
      <c r="K85" s="81"/>
      <c r="L85" s="56" t="str">
        <f>VLOOKUP(C85,SUMMARY!$C$61:$D$127,2)</f>
        <v>YES</v>
      </c>
    </row>
    <row r="86" spans="2:12" ht="27.65" hidden="1" customHeight="1" outlineLevel="2" x14ac:dyDescent="0.3">
      <c r="B86" s="136"/>
      <c r="C86" s="72" t="str">
        <f>C70</f>
        <v>11.4*</v>
      </c>
      <c r="D86" s="152"/>
      <c r="E86" s="143"/>
      <c r="F86" s="85" t="s">
        <v>44</v>
      </c>
      <c r="G86" s="83"/>
      <c r="H86" s="91"/>
      <c r="I86" s="92"/>
      <c r="J86" s="92"/>
      <c r="K86" s="81"/>
      <c r="L86" s="56" t="str">
        <f>VLOOKUP(C86,SUMMARY!$C$61:$D$127,2)</f>
        <v>YES</v>
      </c>
    </row>
    <row r="87" spans="2:12" ht="27.65" hidden="1" customHeight="1" outlineLevel="2" x14ac:dyDescent="0.3">
      <c r="B87" s="136"/>
      <c r="C87" s="72" t="str">
        <f>C70</f>
        <v>11.4*</v>
      </c>
      <c r="D87" s="152"/>
      <c r="E87" s="143"/>
      <c r="F87" s="85" t="s">
        <v>45</v>
      </c>
      <c r="G87" s="83"/>
      <c r="H87" s="91"/>
      <c r="I87" s="92"/>
      <c r="J87" s="92"/>
      <c r="K87" s="81"/>
      <c r="L87" s="56" t="str">
        <f>VLOOKUP(C87,SUMMARY!$C$61:$D$127,2)</f>
        <v>YES</v>
      </c>
    </row>
    <row r="88" spans="2:12" ht="27.65" hidden="1" customHeight="1" outlineLevel="2" x14ac:dyDescent="0.3">
      <c r="B88" s="136"/>
      <c r="C88" s="72" t="str">
        <f t="shared" ref="C88" si="3">C84</f>
        <v>11.4*</v>
      </c>
      <c r="D88" s="152"/>
      <c r="E88" s="143"/>
      <c r="F88" s="85" t="s">
        <v>46</v>
      </c>
      <c r="G88" s="83"/>
      <c r="H88" s="91"/>
      <c r="I88" s="92"/>
      <c r="J88" s="92"/>
      <c r="K88" s="81"/>
      <c r="L88" s="56" t="str">
        <f>VLOOKUP(C88,SUMMARY!$C$61:$D$127,2)</f>
        <v>YES</v>
      </c>
    </row>
    <row r="89" spans="2:12" ht="111.65" customHeight="1" outlineLevel="1" thickBot="1" x14ac:dyDescent="0.35">
      <c r="B89" s="136"/>
      <c r="C89" s="71"/>
      <c r="D89" s="142"/>
      <c r="E89" s="144"/>
      <c r="F89" s="100"/>
      <c r="G89" s="78"/>
      <c r="H89" s="79"/>
      <c r="I89" s="79"/>
      <c r="J89" s="79"/>
      <c r="K89" s="79"/>
      <c r="L89" s="56"/>
    </row>
  </sheetData>
  <mergeCells count="12">
    <mergeCell ref="E69:E89"/>
    <mergeCell ref="D6:D26"/>
    <mergeCell ref="E6:E26"/>
    <mergeCell ref="D27:D47"/>
    <mergeCell ref="E27:E47"/>
    <mergeCell ref="D48:D68"/>
    <mergeCell ref="E48:E68"/>
    <mergeCell ref="B6:B26"/>
    <mergeCell ref="B27:B47"/>
    <mergeCell ref="B48:B68"/>
    <mergeCell ref="B69:B89"/>
    <mergeCell ref="D69:D89"/>
  </mergeCells>
  <dataValidations count="1">
    <dataValidation type="list" allowBlank="1" showInputMessage="1" showErrorMessage="1" sqref="G48:G67 G6:G25 G27:G46 G69:G88" xr:uid="{7EE45654-1613-4869-8F73-1B1D05B3C553}">
      <formula1>"Compliant, Non-Compliant, Transitionally Compliant, N/A"</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02B30-12FB-42FC-8390-C098C79D34AB}">
  <sheetPr>
    <tabColor rgb="FF0070C0"/>
    <outlinePr summaryBelow="0" summaryRight="0"/>
  </sheetPr>
  <dimension ref="A1:FJ89"/>
  <sheetViews>
    <sheetView showGridLines="0" zoomScale="50" zoomScaleNormal="50" workbookViewId="0">
      <pane xSplit="4" ySplit="4" topLeftCell="E5" activePane="bottomRight" state="frozen"/>
      <selection pane="topRight" activeCell="D1" sqref="D1"/>
      <selection pane="bottomLeft" activeCell="A3" sqref="A3"/>
      <selection pane="bottomRight" activeCell="G69" sqref="G69"/>
    </sheetView>
  </sheetViews>
  <sheetFormatPr defaultRowHeight="12.5" outlineLevelRow="2" x14ac:dyDescent="0.25"/>
  <cols>
    <col min="1" max="1" width="2.453125" customWidth="1"/>
    <col min="2" max="2" width="5" customWidth="1"/>
    <col min="3" max="3" width="7.26953125" customWidth="1"/>
    <col min="4" max="4" width="30.7265625" customWidth="1"/>
    <col min="5" max="5" width="66.7265625" customWidth="1"/>
    <col min="6" max="6" width="5.453125" customWidth="1"/>
    <col min="7" max="7" width="26.26953125" customWidth="1"/>
    <col min="8" max="11" width="42" customWidth="1"/>
    <col min="12" max="12" width="18.26953125" hidden="1" customWidth="1"/>
  </cols>
  <sheetData>
    <row r="1" spans="1:166" s="32" customFormat="1" ht="25.9" customHeight="1" x14ac:dyDescent="0.25">
      <c r="C1" s="33" t="s">
        <v>171</v>
      </c>
      <c r="E1" s="34" t="str">
        <f ca="1">TEXT(TODAY(),"mmmm d, yyyy") &amp; " - " &amp;
IF(HOUR(NOW())&lt;12,"Good Morning",
   IF(HOUR(NOW())&lt;18,"Good Afternoon","Good Evening"))</f>
        <v>July 28, 2026 - Good Afternoon</v>
      </c>
    </row>
    <row r="2" spans="1:166" ht="13" x14ac:dyDescent="0.25">
      <c r="A2" s="32"/>
      <c r="B2" s="32"/>
      <c r="C2" s="66" t="str">
        <f>SUMMARY!E4</f>
        <v>[Agency In Review]</v>
      </c>
      <c r="D2" s="32"/>
      <c r="E2" s="67" t="str">
        <f>SUMMARY!E5</f>
        <v>[Monitor Name]</v>
      </c>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row>
    <row r="4" spans="1:166" ht="15.5" x14ac:dyDescent="0.35">
      <c r="C4" s="13" t="s">
        <v>10</v>
      </c>
      <c r="D4" s="13" t="s">
        <v>11</v>
      </c>
      <c r="E4" s="13" t="s">
        <v>12</v>
      </c>
      <c r="F4" s="13" t="s">
        <v>13</v>
      </c>
      <c r="G4" s="13" t="s">
        <v>14</v>
      </c>
      <c r="H4" s="13" t="s">
        <v>15</v>
      </c>
      <c r="I4" s="88" t="s">
        <v>16</v>
      </c>
      <c r="J4" s="88" t="s">
        <v>17</v>
      </c>
      <c r="K4" s="13" t="s">
        <v>18</v>
      </c>
      <c r="L4" s="13" t="s">
        <v>19</v>
      </c>
    </row>
    <row r="5" spans="1:166" ht="27.65" customHeight="1" thickBot="1" x14ac:dyDescent="0.35">
      <c r="C5" s="16">
        <v>12</v>
      </c>
      <c r="D5" s="17" t="s">
        <v>171</v>
      </c>
      <c r="E5" s="18"/>
      <c r="F5" s="18"/>
      <c r="G5" s="18"/>
      <c r="H5" s="18"/>
      <c r="I5" s="18"/>
      <c r="J5" s="18"/>
      <c r="K5" s="19"/>
      <c r="L5" s="56" t="str">
        <f>VLOOKUP(C5,SUMMARY!$C$61:$D$127,2)</f>
        <v>NO</v>
      </c>
    </row>
    <row r="6" spans="1:166" ht="27.65" customHeight="1" outlineLevel="1" x14ac:dyDescent="0.3">
      <c r="B6" s="136" t="s">
        <v>21</v>
      </c>
      <c r="C6" s="69" t="s">
        <v>172</v>
      </c>
      <c r="D6" s="141" t="s">
        <v>173</v>
      </c>
      <c r="E6" s="143" t="s">
        <v>174</v>
      </c>
      <c r="F6" s="85" t="s">
        <v>25</v>
      </c>
      <c r="G6" s="83"/>
      <c r="H6" s="91"/>
      <c r="I6" s="91"/>
      <c r="J6" s="91"/>
      <c r="K6" s="82"/>
      <c r="L6" s="56" t="str">
        <f>VLOOKUP(C6,SUMMARY!$C$61:$D$127,2)</f>
        <v>YES</v>
      </c>
    </row>
    <row r="7" spans="1:166" ht="27.65" customHeight="1" outlineLevel="1" x14ac:dyDescent="0.3">
      <c r="B7" s="136"/>
      <c r="C7" s="72" t="str">
        <f>C6</f>
        <v>12.1*</v>
      </c>
      <c r="D7" s="152"/>
      <c r="E7" s="143"/>
      <c r="F7" s="85" t="s">
        <v>28</v>
      </c>
      <c r="G7" s="83"/>
      <c r="H7" s="91"/>
      <c r="I7" s="91"/>
      <c r="J7" s="91"/>
      <c r="K7" s="82"/>
      <c r="L7" s="56" t="str">
        <f>VLOOKUP(C7,SUMMARY!$C$61:$D$127,2)</f>
        <v>YES</v>
      </c>
    </row>
    <row r="8" spans="1:166" ht="28.15" customHeight="1" outlineLevel="1" x14ac:dyDescent="0.3">
      <c r="B8" s="136"/>
      <c r="C8" s="72" t="str">
        <f>C6</f>
        <v>12.1*</v>
      </c>
      <c r="D8" s="152"/>
      <c r="E8" s="143"/>
      <c r="F8" s="85" t="s">
        <v>29</v>
      </c>
      <c r="G8" s="83"/>
      <c r="H8" s="91"/>
      <c r="I8" s="91"/>
      <c r="J8" s="91"/>
      <c r="K8" s="82"/>
      <c r="L8" s="56" t="str">
        <f>VLOOKUP(C8,SUMMARY!$C$61:$D$127,2)</f>
        <v>YES</v>
      </c>
    </row>
    <row r="9" spans="1:166" ht="28.15" customHeight="1" outlineLevel="1" x14ac:dyDescent="0.3">
      <c r="B9" s="136"/>
      <c r="C9" s="72" t="str">
        <f>C6</f>
        <v>12.1*</v>
      </c>
      <c r="D9" s="152"/>
      <c r="E9" s="143"/>
      <c r="F9" s="85" t="s">
        <v>30</v>
      </c>
      <c r="G9" s="83"/>
      <c r="H9" s="91"/>
      <c r="I9" s="91"/>
      <c r="J9" s="91"/>
      <c r="K9" s="82"/>
      <c r="L9" s="56" t="str">
        <f>VLOOKUP(C9,SUMMARY!$C$61:$D$127,2)</f>
        <v>YES</v>
      </c>
    </row>
    <row r="10" spans="1:166" ht="28.15" customHeight="1" outlineLevel="1" collapsed="1" x14ac:dyDescent="0.3">
      <c r="B10" s="136"/>
      <c r="C10" s="72" t="str">
        <f>C7</f>
        <v>12.1*</v>
      </c>
      <c r="D10" s="152"/>
      <c r="E10" s="143"/>
      <c r="F10" s="85" t="s">
        <v>31</v>
      </c>
      <c r="G10" s="83"/>
      <c r="H10" s="91"/>
      <c r="I10" s="91"/>
      <c r="J10" s="91"/>
      <c r="K10" s="82"/>
      <c r="L10" s="56" t="str">
        <f>VLOOKUP(C10,SUMMARY!$C$61:$D$127,2)</f>
        <v>YES</v>
      </c>
    </row>
    <row r="11" spans="1:166" ht="27.65" hidden="1" customHeight="1" outlineLevel="2" x14ac:dyDescent="0.3">
      <c r="B11" s="136"/>
      <c r="C11" s="72" t="str">
        <f>C7</f>
        <v>12.1*</v>
      </c>
      <c r="D11" s="152"/>
      <c r="E11" s="143"/>
      <c r="F11" s="85" t="s">
        <v>32</v>
      </c>
      <c r="G11" s="83"/>
      <c r="H11" s="91"/>
      <c r="I11" s="92"/>
      <c r="J11" s="92"/>
      <c r="K11" s="81"/>
      <c r="L11" s="56" t="str">
        <f>VLOOKUP(C11,SUMMARY!$C$61:$D$127,2)</f>
        <v>YES</v>
      </c>
    </row>
    <row r="12" spans="1:166" ht="27.65" hidden="1" customHeight="1" outlineLevel="2" x14ac:dyDescent="0.3">
      <c r="B12" s="136"/>
      <c r="C12" s="72" t="str">
        <f>C7</f>
        <v>12.1*</v>
      </c>
      <c r="D12" s="152"/>
      <c r="E12" s="143"/>
      <c r="F12" s="85" t="s">
        <v>33</v>
      </c>
      <c r="G12" s="83"/>
      <c r="H12" s="91"/>
      <c r="I12" s="92"/>
      <c r="J12" s="92"/>
      <c r="K12" s="81"/>
      <c r="L12" s="56" t="str">
        <f>VLOOKUP(C12,SUMMARY!$C$61:$D$127,2)</f>
        <v>YES</v>
      </c>
    </row>
    <row r="13" spans="1:166" ht="27.65" hidden="1" customHeight="1" outlineLevel="2" x14ac:dyDescent="0.3">
      <c r="B13" s="136"/>
      <c r="C13" s="72" t="str">
        <f>C7</f>
        <v>12.1*</v>
      </c>
      <c r="D13" s="152"/>
      <c r="E13" s="143"/>
      <c r="F13" s="85" t="s">
        <v>34</v>
      </c>
      <c r="G13" s="83"/>
      <c r="H13" s="91"/>
      <c r="I13" s="92"/>
      <c r="J13" s="92"/>
      <c r="K13" s="81"/>
      <c r="L13" s="56" t="str">
        <f>VLOOKUP(C13,SUMMARY!$C$61:$D$127,2)</f>
        <v>YES</v>
      </c>
    </row>
    <row r="14" spans="1:166" ht="27.65" hidden="1" customHeight="1" outlineLevel="2" x14ac:dyDescent="0.3">
      <c r="B14" s="136"/>
      <c r="C14" s="72" t="str">
        <f>C7</f>
        <v>12.1*</v>
      </c>
      <c r="D14" s="152"/>
      <c r="E14" s="143"/>
      <c r="F14" s="85" t="s">
        <v>35</v>
      </c>
      <c r="G14" s="83"/>
      <c r="H14" s="91"/>
      <c r="I14" s="92"/>
      <c r="J14" s="92"/>
      <c r="K14" s="81"/>
      <c r="L14" s="56" t="str">
        <f>VLOOKUP(C14,SUMMARY!$C$61:$D$127,2)</f>
        <v>YES</v>
      </c>
    </row>
    <row r="15" spans="1:166" ht="27.65" hidden="1" customHeight="1" outlineLevel="2" x14ac:dyDescent="0.3">
      <c r="B15" s="136"/>
      <c r="C15" s="72" t="str">
        <f>C7</f>
        <v>12.1*</v>
      </c>
      <c r="D15" s="152"/>
      <c r="E15" s="143"/>
      <c r="F15" s="85" t="s">
        <v>36</v>
      </c>
      <c r="G15" s="83"/>
      <c r="H15" s="91"/>
      <c r="I15" s="92"/>
      <c r="J15" s="92"/>
      <c r="K15" s="81"/>
      <c r="L15" s="56" t="str">
        <f>VLOOKUP(C15,SUMMARY!$C$61:$D$127,2)</f>
        <v>YES</v>
      </c>
    </row>
    <row r="16" spans="1:166" ht="27.65" hidden="1" customHeight="1" outlineLevel="2" x14ac:dyDescent="0.3">
      <c r="B16" s="136"/>
      <c r="C16" s="72" t="str">
        <f>C7</f>
        <v>12.1*</v>
      </c>
      <c r="D16" s="152"/>
      <c r="E16" s="143"/>
      <c r="F16" s="85" t="s">
        <v>37</v>
      </c>
      <c r="G16" s="83"/>
      <c r="H16" s="91"/>
      <c r="I16" s="92"/>
      <c r="J16" s="92"/>
      <c r="K16" s="81"/>
      <c r="L16" s="56" t="str">
        <f>VLOOKUP(C16,SUMMARY!$C$61:$D$127,2)</f>
        <v>YES</v>
      </c>
    </row>
    <row r="17" spans="2:12" ht="27.65" hidden="1" customHeight="1" outlineLevel="2" x14ac:dyDescent="0.3">
      <c r="B17" s="136"/>
      <c r="C17" s="72" t="str">
        <f>C7</f>
        <v>12.1*</v>
      </c>
      <c r="D17" s="152"/>
      <c r="E17" s="143"/>
      <c r="F17" s="85" t="s">
        <v>38</v>
      </c>
      <c r="G17" s="83"/>
      <c r="H17" s="91"/>
      <c r="I17" s="92"/>
      <c r="J17" s="92"/>
      <c r="K17" s="81"/>
      <c r="L17" s="56" t="str">
        <f>VLOOKUP(C17,SUMMARY!$C$61:$D$127,2)</f>
        <v>YES</v>
      </c>
    </row>
    <row r="18" spans="2:12" ht="27.65" hidden="1" customHeight="1" outlineLevel="2" x14ac:dyDescent="0.3">
      <c r="B18" s="136"/>
      <c r="C18" s="72" t="str">
        <f>C7</f>
        <v>12.1*</v>
      </c>
      <c r="D18" s="152"/>
      <c r="E18" s="143"/>
      <c r="F18" s="85" t="s">
        <v>39</v>
      </c>
      <c r="G18" s="83"/>
      <c r="H18" s="91"/>
      <c r="I18" s="92"/>
      <c r="J18" s="92"/>
      <c r="K18" s="81"/>
      <c r="L18" s="56" t="str">
        <f>VLOOKUP(C18,SUMMARY!$C$61:$D$127,2)</f>
        <v>YES</v>
      </c>
    </row>
    <row r="19" spans="2:12" ht="27.65" hidden="1" customHeight="1" outlineLevel="2" x14ac:dyDescent="0.3">
      <c r="B19" s="136"/>
      <c r="C19" s="72" t="str">
        <f>C7</f>
        <v>12.1*</v>
      </c>
      <c r="D19" s="152"/>
      <c r="E19" s="143"/>
      <c r="F19" s="85" t="s">
        <v>40</v>
      </c>
      <c r="G19" s="83"/>
      <c r="H19" s="91"/>
      <c r="I19" s="92"/>
      <c r="J19" s="92"/>
      <c r="K19" s="81"/>
      <c r="L19" s="56" t="str">
        <f>VLOOKUP(C19,SUMMARY!$C$61:$D$127,2)</f>
        <v>YES</v>
      </c>
    </row>
    <row r="20" spans="2:12" ht="27.65" hidden="1" customHeight="1" outlineLevel="2" x14ac:dyDescent="0.3">
      <c r="B20" s="136"/>
      <c r="C20" s="72" t="str">
        <f>C7</f>
        <v>12.1*</v>
      </c>
      <c r="D20" s="152"/>
      <c r="E20" s="143"/>
      <c r="F20" s="85" t="s">
        <v>41</v>
      </c>
      <c r="G20" s="83"/>
      <c r="H20" s="91"/>
      <c r="I20" s="92"/>
      <c r="J20" s="92"/>
      <c r="K20" s="81"/>
      <c r="L20" s="56" t="str">
        <f>VLOOKUP(C20,SUMMARY!$C$61:$D$127,2)</f>
        <v>YES</v>
      </c>
    </row>
    <row r="21" spans="2:12" ht="27.65" hidden="1" customHeight="1" outlineLevel="2" x14ac:dyDescent="0.3">
      <c r="B21" s="136"/>
      <c r="C21" s="72" t="str">
        <f>C7</f>
        <v>12.1*</v>
      </c>
      <c r="D21" s="152"/>
      <c r="E21" s="143"/>
      <c r="F21" s="85" t="s">
        <v>42</v>
      </c>
      <c r="G21" s="83"/>
      <c r="H21" s="91"/>
      <c r="I21" s="92"/>
      <c r="J21" s="92"/>
      <c r="K21" s="81"/>
      <c r="L21" s="56" t="str">
        <f>VLOOKUP(C21,SUMMARY!$C$61:$D$127,2)</f>
        <v>YES</v>
      </c>
    </row>
    <row r="22" spans="2:12" ht="27.65" hidden="1" customHeight="1" outlineLevel="2" x14ac:dyDescent="0.3">
      <c r="B22" s="136"/>
      <c r="C22" s="72" t="str">
        <f>C7</f>
        <v>12.1*</v>
      </c>
      <c r="D22" s="152"/>
      <c r="E22" s="143"/>
      <c r="F22" s="85" t="s">
        <v>43</v>
      </c>
      <c r="G22" s="83"/>
      <c r="H22" s="91"/>
      <c r="I22" s="92"/>
      <c r="J22" s="92"/>
      <c r="K22" s="81"/>
      <c r="L22" s="56" t="str">
        <f>VLOOKUP(C22,SUMMARY!$C$61:$D$127,2)</f>
        <v>YES</v>
      </c>
    </row>
    <row r="23" spans="2:12" ht="27.65" hidden="1" customHeight="1" outlineLevel="2" x14ac:dyDescent="0.3">
      <c r="B23" s="136"/>
      <c r="C23" s="72" t="str">
        <f>C7</f>
        <v>12.1*</v>
      </c>
      <c r="D23" s="152"/>
      <c r="E23" s="143"/>
      <c r="F23" s="85" t="s">
        <v>44</v>
      </c>
      <c r="G23" s="83"/>
      <c r="H23" s="91"/>
      <c r="I23" s="92"/>
      <c r="J23" s="92"/>
      <c r="K23" s="81"/>
      <c r="L23" s="56" t="str">
        <f>VLOOKUP(C23,SUMMARY!$C$61:$D$127,2)</f>
        <v>YES</v>
      </c>
    </row>
    <row r="24" spans="2:12" ht="27.65" hidden="1" customHeight="1" outlineLevel="2" x14ac:dyDescent="0.3">
      <c r="B24" s="136"/>
      <c r="C24" s="72" t="str">
        <f>C7</f>
        <v>12.1*</v>
      </c>
      <c r="D24" s="152"/>
      <c r="E24" s="143"/>
      <c r="F24" s="85" t="s">
        <v>45</v>
      </c>
      <c r="G24" s="83"/>
      <c r="H24" s="91"/>
      <c r="I24" s="92"/>
      <c r="J24" s="92"/>
      <c r="K24" s="81"/>
      <c r="L24" s="56" t="str">
        <f>VLOOKUP(C24,SUMMARY!$C$61:$D$127,2)</f>
        <v>YES</v>
      </c>
    </row>
    <row r="25" spans="2:12" ht="27.65" hidden="1" customHeight="1" outlineLevel="2" x14ac:dyDescent="0.3">
      <c r="B25" s="136"/>
      <c r="C25" s="72" t="str">
        <f t="shared" ref="C25" si="0">C21</f>
        <v>12.1*</v>
      </c>
      <c r="D25" s="152"/>
      <c r="E25" s="143"/>
      <c r="F25" s="85" t="s">
        <v>46</v>
      </c>
      <c r="G25" s="83"/>
      <c r="H25" s="91"/>
      <c r="I25" s="92"/>
      <c r="J25" s="92"/>
      <c r="K25" s="81"/>
      <c r="L25" s="56" t="str">
        <f>VLOOKUP(C25,SUMMARY!$C$61:$D$127,2)</f>
        <v>YES</v>
      </c>
    </row>
    <row r="26" spans="2:12" ht="36" customHeight="1" outlineLevel="1" thickBot="1" x14ac:dyDescent="0.35">
      <c r="B26" s="136"/>
      <c r="C26" s="71"/>
      <c r="D26" s="142"/>
      <c r="E26" s="144"/>
      <c r="F26" s="77"/>
      <c r="G26" s="78"/>
      <c r="H26" s="79"/>
      <c r="I26" s="79"/>
      <c r="J26" s="79"/>
      <c r="K26" s="79"/>
      <c r="L26" s="56"/>
    </row>
    <row r="27" spans="2:12" ht="27.65" customHeight="1" outlineLevel="1" x14ac:dyDescent="0.3">
      <c r="B27" s="136" t="s">
        <v>21</v>
      </c>
      <c r="C27" s="75" t="s">
        <v>175</v>
      </c>
      <c r="D27" s="141" t="s">
        <v>176</v>
      </c>
      <c r="E27" s="156" t="s">
        <v>177</v>
      </c>
      <c r="F27" s="85" t="s">
        <v>25</v>
      </c>
      <c r="G27" s="83"/>
      <c r="H27" s="91"/>
      <c r="I27" s="91"/>
      <c r="J27" s="91"/>
      <c r="K27" s="82"/>
      <c r="L27" s="56" t="str">
        <f>VLOOKUP(C27,SUMMARY!$C$61:$D$127,2)</f>
        <v>YES</v>
      </c>
    </row>
    <row r="28" spans="2:12" ht="27.65" customHeight="1" outlineLevel="1" x14ac:dyDescent="0.3">
      <c r="B28" s="136"/>
      <c r="C28" s="72" t="str">
        <f>C27</f>
        <v>12.2*</v>
      </c>
      <c r="D28" s="152"/>
      <c r="E28" s="143"/>
      <c r="F28" s="85" t="s">
        <v>28</v>
      </c>
      <c r="G28" s="83"/>
      <c r="H28" s="91"/>
      <c r="I28" s="91"/>
      <c r="J28" s="91"/>
      <c r="K28" s="82"/>
      <c r="L28" s="56" t="str">
        <f>VLOOKUP(C28,SUMMARY!$C$61:$D$127,2)</f>
        <v>YES</v>
      </c>
    </row>
    <row r="29" spans="2:12" ht="28.15" customHeight="1" outlineLevel="1" x14ac:dyDescent="0.3">
      <c r="B29" s="136"/>
      <c r="C29" s="72" t="str">
        <f>C27</f>
        <v>12.2*</v>
      </c>
      <c r="D29" s="152"/>
      <c r="E29" s="143"/>
      <c r="F29" s="85" t="s">
        <v>29</v>
      </c>
      <c r="G29" s="83"/>
      <c r="H29" s="91"/>
      <c r="I29" s="91"/>
      <c r="J29" s="91"/>
      <c r="K29" s="82"/>
      <c r="L29" s="56" t="str">
        <f>VLOOKUP(C29,SUMMARY!$C$61:$D$127,2)</f>
        <v>YES</v>
      </c>
    </row>
    <row r="30" spans="2:12" ht="28.15" customHeight="1" outlineLevel="1" x14ac:dyDescent="0.3">
      <c r="B30" s="136"/>
      <c r="C30" s="72" t="str">
        <f>C27</f>
        <v>12.2*</v>
      </c>
      <c r="D30" s="152"/>
      <c r="E30" s="143"/>
      <c r="F30" s="85" t="s">
        <v>30</v>
      </c>
      <c r="G30" s="83"/>
      <c r="H30" s="91"/>
      <c r="I30" s="91"/>
      <c r="J30" s="91"/>
      <c r="K30" s="82"/>
      <c r="L30" s="56" t="str">
        <f>VLOOKUP(C30,SUMMARY!$C$61:$D$127,2)</f>
        <v>YES</v>
      </c>
    </row>
    <row r="31" spans="2:12" ht="28.15" customHeight="1" outlineLevel="1" collapsed="1" x14ac:dyDescent="0.3">
      <c r="B31" s="136"/>
      <c r="C31" s="72" t="str">
        <f>C28</f>
        <v>12.2*</v>
      </c>
      <c r="D31" s="152"/>
      <c r="E31" s="143"/>
      <c r="F31" s="85" t="s">
        <v>31</v>
      </c>
      <c r="G31" s="83"/>
      <c r="H31" s="91"/>
      <c r="I31" s="91"/>
      <c r="J31" s="91"/>
      <c r="K31" s="82"/>
      <c r="L31" s="56" t="str">
        <f>VLOOKUP(C31,SUMMARY!$C$61:$D$127,2)</f>
        <v>YES</v>
      </c>
    </row>
    <row r="32" spans="2:12" ht="27.65" hidden="1" customHeight="1" outlineLevel="2" x14ac:dyDescent="0.3">
      <c r="B32" s="136"/>
      <c r="C32" s="72" t="str">
        <f>C28</f>
        <v>12.2*</v>
      </c>
      <c r="D32" s="152"/>
      <c r="E32" s="143"/>
      <c r="F32" s="85" t="s">
        <v>32</v>
      </c>
      <c r="G32" s="83"/>
      <c r="H32" s="91"/>
      <c r="I32" s="92"/>
      <c r="J32" s="92"/>
      <c r="K32" s="81"/>
      <c r="L32" s="56" t="str">
        <f>VLOOKUP(C32,SUMMARY!$C$61:$D$127,2)</f>
        <v>YES</v>
      </c>
    </row>
    <row r="33" spans="2:12" ht="27.65" hidden="1" customHeight="1" outlineLevel="2" x14ac:dyDescent="0.3">
      <c r="B33" s="136"/>
      <c r="C33" s="72" t="str">
        <f>C28</f>
        <v>12.2*</v>
      </c>
      <c r="D33" s="152"/>
      <c r="E33" s="143"/>
      <c r="F33" s="85" t="s">
        <v>33</v>
      </c>
      <c r="G33" s="83"/>
      <c r="H33" s="91"/>
      <c r="I33" s="92"/>
      <c r="J33" s="92"/>
      <c r="K33" s="81"/>
      <c r="L33" s="56" t="str">
        <f>VLOOKUP(C33,SUMMARY!$C$61:$D$127,2)</f>
        <v>YES</v>
      </c>
    </row>
    <row r="34" spans="2:12" ht="27.65" hidden="1" customHeight="1" outlineLevel="2" x14ac:dyDescent="0.3">
      <c r="B34" s="136"/>
      <c r="C34" s="72" t="str">
        <f>C28</f>
        <v>12.2*</v>
      </c>
      <c r="D34" s="152"/>
      <c r="E34" s="143"/>
      <c r="F34" s="85" t="s">
        <v>34</v>
      </c>
      <c r="G34" s="83"/>
      <c r="H34" s="91"/>
      <c r="I34" s="92"/>
      <c r="J34" s="92"/>
      <c r="K34" s="81"/>
      <c r="L34" s="56" t="str">
        <f>VLOOKUP(C34,SUMMARY!$C$61:$D$127,2)</f>
        <v>YES</v>
      </c>
    </row>
    <row r="35" spans="2:12" ht="27.65" hidden="1" customHeight="1" outlineLevel="2" x14ac:dyDescent="0.3">
      <c r="B35" s="136"/>
      <c r="C35" s="72" t="str">
        <f>C28</f>
        <v>12.2*</v>
      </c>
      <c r="D35" s="152"/>
      <c r="E35" s="143"/>
      <c r="F35" s="85" t="s">
        <v>35</v>
      </c>
      <c r="G35" s="83"/>
      <c r="H35" s="91"/>
      <c r="I35" s="92"/>
      <c r="J35" s="92"/>
      <c r="K35" s="81"/>
      <c r="L35" s="56" t="str">
        <f>VLOOKUP(C35,SUMMARY!$C$61:$D$127,2)</f>
        <v>YES</v>
      </c>
    </row>
    <row r="36" spans="2:12" ht="27.65" hidden="1" customHeight="1" outlineLevel="2" x14ac:dyDescent="0.3">
      <c r="B36" s="136"/>
      <c r="C36" s="72" t="str">
        <f>C28</f>
        <v>12.2*</v>
      </c>
      <c r="D36" s="152"/>
      <c r="E36" s="143"/>
      <c r="F36" s="85" t="s">
        <v>36</v>
      </c>
      <c r="G36" s="83"/>
      <c r="H36" s="91"/>
      <c r="I36" s="92"/>
      <c r="J36" s="92"/>
      <c r="K36" s="81"/>
      <c r="L36" s="56" t="str">
        <f>VLOOKUP(C36,SUMMARY!$C$61:$D$127,2)</f>
        <v>YES</v>
      </c>
    </row>
    <row r="37" spans="2:12" ht="27.65" hidden="1" customHeight="1" outlineLevel="2" x14ac:dyDescent="0.3">
      <c r="B37" s="136"/>
      <c r="C37" s="72" t="str">
        <f>C28</f>
        <v>12.2*</v>
      </c>
      <c r="D37" s="152"/>
      <c r="E37" s="143"/>
      <c r="F37" s="85" t="s">
        <v>37</v>
      </c>
      <c r="G37" s="83"/>
      <c r="H37" s="91"/>
      <c r="I37" s="92"/>
      <c r="J37" s="92"/>
      <c r="K37" s="81"/>
      <c r="L37" s="56" t="str">
        <f>VLOOKUP(C37,SUMMARY!$C$61:$D$127,2)</f>
        <v>YES</v>
      </c>
    </row>
    <row r="38" spans="2:12" ht="27.65" hidden="1" customHeight="1" outlineLevel="2" x14ac:dyDescent="0.3">
      <c r="B38" s="136"/>
      <c r="C38" s="72" t="str">
        <f>C28</f>
        <v>12.2*</v>
      </c>
      <c r="D38" s="152"/>
      <c r="E38" s="143"/>
      <c r="F38" s="85" t="s">
        <v>38</v>
      </c>
      <c r="G38" s="83"/>
      <c r="H38" s="91"/>
      <c r="I38" s="92"/>
      <c r="J38" s="92"/>
      <c r="K38" s="81"/>
      <c r="L38" s="56" t="str">
        <f>VLOOKUP(C38,SUMMARY!$C$61:$D$127,2)</f>
        <v>YES</v>
      </c>
    </row>
    <row r="39" spans="2:12" ht="27.65" hidden="1" customHeight="1" outlineLevel="2" x14ac:dyDescent="0.3">
      <c r="B39" s="136"/>
      <c r="C39" s="72" t="str">
        <f>C28</f>
        <v>12.2*</v>
      </c>
      <c r="D39" s="152"/>
      <c r="E39" s="143"/>
      <c r="F39" s="85" t="s">
        <v>39</v>
      </c>
      <c r="G39" s="83"/>
      <c r="H39" s="91"/>
      <c r="I39" s="92"/>
      <c r="J39" s="92"/>
      <c r="K39" s="81"/>
      <c r="L39" s="56" t="str">
        <f>VLOOKUP(C39,SUMMARY!$C$61:$D$127,2)</f>
        <v>YES</v>
      </c>
    </row>
    <row r="40" spans="2:12" ht="27.65" hidden="1" customHeight="1" outlineLevel="2" x14ac:dyDescent="0.3">
      <c r="B40" s="136"/>
      <c r="C40" s="72" t="str">
        <f>C28</f>
        <v>12.2*</v>
      </c>
      <c r="D40" s="152"/>
      <c r="E40" s="143"/>
      <c r="F40" s="85" t="s">
        <v>40</v>
      </c>
      <c r="G40" s="83"/>
      <c r="H40" s="91"/>
      <c r="I40" s="92"/>
      <c r="J40" s="92"/>
      <c r="K40" s="81"/>
      <c r="L40" s="56" t="str">
        <f>VLOOKUP(C40,SUMMARY!$C$61:$D$127,2)</f>
        <v>YES</v>
      </c>
    </row>
    <row r="41" spans="2:12" ht="27.65" hidden="1" customHeight="1" outlineLevel="2" x14ac:dyDescent="0.3">
      <c r="B41" s="136"/>
      <c r="C41" s="72" t="str">
        <f>C28</f>
        <v>12.2*</v>
      </c>
      <c r="D41" s="152"/>
      <c r="E41" s="143"/>
      <c r="F41" s="85" t="s">
        <v>41</v>
      </c>
      <c r="G41" s="83"/>
      <c r="H41" s="91"/>
      <c r="I41" s="92"/>
      <c r="J41" s="92"/>
      <c r="K41" s="81"/>
      <c r="L41" s="56" t="str">
        <f>VLOOKUP(C41,SUMMARY!$C$61:$D$127,2)</f>
        <v>YES</v>
      </c>
    </row>
    <row r="42" spans="2:12" ht="27.65" hidden="1" customHeight="1" outlineLevel="2" x14ac:dyDescent="0.3">
      <c r="B42" s="136"/>
      <c r="C42" s="72" t="str">
        <f>C28</f>
        <v>12.2*</v>
      </c>
      <c r="D42" s="152"/>
      <c r="E42" s="143"/>
      <c r="F42" s="85" t="s">
        <v>42</v>
      </c>
      <c r="G42" s="83"/>
      <c r="H42" s="91"/>
      <c r="I42" s="92"/>
      <c r="J42" s="92"/>
      <c r="K42" s="81"/>
      <c r="L42" s="56" t="str">
        <f>VLOOKUP(C42,SUMMARY!$C$61:$D$127,2)</f>
        <v>YES</v>
      </c>
    </row>
    <row r="43" spans="2:12" ht="27.65" hidden="1" customHeight="1" outlineLevel="2" x14ac:dyDescent="0.3">
      <c r="B43" s="136"/>
      <c r="C43" s="72" t="str">
        <f>C28</f>
        <v>12.2*</v>
      </c>
      <c r="D43" s="152"/>
      <c r="E43" s="143"/>
      <c r="F43" s="85" t="s">
        <v>43</v>
      </c>
      <c r="G43" s="83"/>
      <c r="H43" s="91"/>
      <c r="I43" s="92"/>
      <c r="J43" s="92"/>
      <c r="K43" s="81"/>
      <c r="L43" s="56" t="str">
        <f>VLOOKUP(C43,SUMMARY!$C$61:$D$127,2)</f>
        <v>YES</v>
      </c>
    </row>
    <row r="44" spans="2:12" ht="27.65" hidden="1" customHeight="1" outlineLevel="2" x14ac:dyDescent="0.3">
      <c r="B44" s="136"/>
      <c r="C44" s="72" t="str">
        <f>C28</f>
        <v>12.2*</v>
      </c>
      <c r="D44" s="152"/>
      <c r="E44" s="143"/>
      <c r="F44" s="85" t="s">
        <v>44</v>
      </c>
      <c r="G44" s="83"/>
      <c r="H44" s="91"/>
      <c r="I44" s="92"/>
      <c r="J44" s="92"/>
      <c r="K44" s="81"/>
      <c r="L44" s="56" t="str">
        <f>VLOOKUP(C44,SUMMARY!$C$61:$D$127,2)</f>
        <v>YES</v>
      </c>
    </row>
    <row r="45" spans="2:12" ht="27.65" hidden="1" customHeight="1" outlineLevel="2" x14ac:dyDescent="0.3">
      <c r="B45" s="136"/>
      <c r="C45" s="72" t="str">
        <f>C28</f>
        <v>12.2*</v>
      </c>
      <c r="D45" s="152"/>
      <c r="E45" s="143"/>
      <c r="F45" s="85" t="s">
        <v>45</v>
      </c>
      <c r="G45" s="83"/>
      <c r="H45" s="91"/>
      <c r="I45" s="92"/>
      <c r="J45" s="92"/>
      <c r="K45" s="81"/>
      <c r="L45" s="56" t="str">
        <f>VLOOKUP(C45,SUMMARY!$C$61:$D$127,2)</f>
        <v>YES</v>
      </c>
    </row>
    <row r="46" spans="2:12" ht="27.65" hidden="1" customHeight="1" outlineLevel="2" x14ac:dyDescent="0.3">
      <c r="B46" s="136"/>
      <c r="C46" s="72" t="str">
        <f t="shared" ref="C46" si="1">C42</f>
        <v>12.2*</v>
      </c>
      <c r="D46" s="152"/>
      <c r="E46" s="143"/>
      <c r="F46" s="85" t="s">
        <v>46</v>
      </c>
      <c r="G46" s="83"/>
      <c r="H46" s="91"/>
      <c r="I46" s="92"/>
      <c r="J46" s="92"/>
      <c r="K46" s="81"/>
      <c r="L46" s="56" t="str">
        <f>VLOOKUP(C46,SUMMARY!$C$61:$D$127,2)</f>
        <v>YES</v>
      </c>
    </row>
    <row r="47" spans="2:12" ht="123.65" customHeight="1" outlineLevel="1" thickBot="1" x14ac:dyDescent="0.35">
      <c r="B47" s="136"/>
      <c r="C47" s="71"/>
      <c r="D47" s="142"/>
      <c r="E47" s="144"/>
      <c r="F47" s="77"/>
      <c r="G47" s="78"/>
      <c r="H47" s="79"/>
      <c r="I47" s="79"/>
      <c r="J47" s="79"/>
      <c r="K47" s="79"/>
      <c r="L47" s="56"/>
    </row>
    <row r="48" spans="2:12" ht="27.65" customHeight="1" outlineLevel="1" x14ac:dyDescent="0.3">
      <c r="B48" s="136" t="s">
        <v>21</v>
      </c>
      <c r="C48" s="75" t="s">
        <v>178</v>
      </c>
      <c r="D48" s="141" t="s">
        <v>179</v>
      </c>
      <c r="E48" s="156" t="s">
        <v>180</v>
      </c>
      <c r="F48" s="85" t="s">
        <v>25</v>
      </c>
      <c r="G48" s="83"/>
      <c r="H48" s="91"/>
      <c r="I48" s="91"/>
      <c r="J48" s="91"/>
      <c r="K48" s="82"/>
      <c r="L48" s="56" t="str">
        <f>VLOOKUP(C48,SUMMARY!$C$61:$D$127,2)</f>
        <v>YES</v>
      </c>
    </row>
    <row r="49" spans="2:12" ht="27.65" customHeight="1" outlineLevel="1" x14ac:dyDescent="0.3">
      <c r="B49" s="136"/>
      <c r="C49" s="72" t="str">
        <f>C48</f>
        <v>12.3*</v>
      </c>
      <c r="D49" s="152"/>
      <c r="E49" s="143"/>
      <c r="F49" s="85" t="s">
        <v>28</v>
      </c>
      <c r="G49" s="83"/>
      <c r="H49" s="91"/>
      <c r="I49" s="91"/>
      <c r="J49" s="91"/>
      <c r="K49" s="82"/>
      <c r="L49" s="56" t="str">
        <f>VLOOKUP(C49,SUMMARY!$C$61:$D$127,2)</f>
        <v>YES</v>
      </c>
    </row>
    <row r="50" spans="2:12" ht="28.15" customHeight="1" outlineLevel="1" x14ac:dyDescent="0.3">
      <c r="B50" s="136"/>
      <c r="C50" s="72" t="str">
        <f>C48</f>
        <v>12.3*</v>
      </c>
      <c r="D50" s="152"/>
      <c r="E50" s="143"/>
      <c r="F50" s="85" t="s">
        <v>29</v>
      </c>
      <c r="G50" s="83"/>
      <c r="H50" s="91"/>
      <c r="I50" s="91"/>
      <c r="J50" s="91"/>
      <c r="K50" s="82"/>
      <c r="L50" s="56" t="str">
        <f>VLOOKUP(C50,SUMMARY!$C$61:$D$127,2)</f>
        <v>YES</v>
      </c>
    </row>
    <row r="51" spans="2:12" ht="28.15" customHeight="1" outlineLevel="1" x14ac:dyDescent="0.3">
      <c r="B51" s="136"/>
      <c r="C51" s="72" t="str">
        <f>C48</f>
        <v>12.3*</v>
      </c>
      <c r="D51" s="152"/>
      <c r="E51" s="143"/>
      <c r="F51" s="85" t="s">
        <v>30</v>
      </c>
      <c r="G51" s="83"/>
      <c r="H51" s="91"/>
      <c r="I51" s="91"/>
      <c r="J51" s="91"/>
      <c r="K51" s="82"/>
      <c r="L51" s="56" t="str">
        <f>VLOOKUP(C51,SUMMARY!$C$61:$D$127,2)</f>
        <v>YES</v>
      </c>
    </row>
    <row r="52" spans="2:12" ht="28.15" customHeight="1" outlineLevel="1" collapsed="1" x14ac:dyDescent="0.3">
      <c r="B52" s="136"/>
      <c r="C52" s="72" t="str">
        <f>C49</f>
        <v>12.3*</v>
      </c>
      <c r="D52" s="152"/>
      <c r="E52" s="143"/>
      <c r="F52" s="85" t="s">
        <v>31</v>
      </c>
      <c r="G52" s="83"/>
      <c r="H52" s="91"/>
      <c r="I52" s="91"/>
      <c r="J52" s="91"/>
      <c r="K52" s="82"/>
      <c r="L52" s="56" t="str">
        <f>VLOOKUP(C52,SUMMARY!$C$61:$D$127,2)</f>
        <v>YES</v>
      </c>
    </row>
    <row r="53" spans="2:12" ht="27.65" hidden="1" customHeight="1" outlineLevel="2" x14ac:dyDescent="0.3">
      <c r="B53" s="136"/>
      <c r="C53" s="72" t="str">
        <f>C49</f>
        <v>12.3*</v>
      </c>
      <c r="D53" s="152"/>
      <c r="E53" s="143"/>
      <c r="F53" s="85" t="s">
        <v>32</v>
      </c>
      <c r="G53" s="83"/>
      <c r="H53" s="91"/>
      <c r="I53" s="92"/>
      <c r="J53" s="92"/>
      <c r="K53" s="81"/>
      <c r="L53" s="56" t="str">
        <f>VLOOKUP(C53,SUMMARY!$C$61:$D$127,2)</f>
        <v>YES</v>
      </c>
    </row>
    <row r="54" spans="2:12" ht="27.65" hidden="1" customHeight="1" outlineLevel="2" x14ac:dyDescent="0.3">
      <c r="B54" s="136"/>
      <c r="C54" s="72" t="str">
        <f>C49</f>
        <v>12.3*</v>
      </c>
      <c r="D54" s="152"/>
      <c r="E54" s="143"/>
      <c r="F54" s="85" t="s">
        <v>33</v>
      </c>
      <c r="G54" s="83"/>
      <c r="H54" s="91"/>
      <c r="I54" s="92"/>
      <c r="J54" s="92"/>
      <c r="K54" s="81"/>
      <c r="L54" s="56" t="str">
        <f>VLOOKUP(C54,SUMMARY!$C$61:$D$127,2)</f>
        <v>YES</v>
      </c>
    </row>
    <row r="55" spans="2:12" ht="27.65" hidden="1" customHeight="1" outlineLevel="2" x14ac:dyDescent="0.3">
      <c r="B55" s="136"/>
      <c r="C55" s="72" t="str">
        <f>C49</f>
        <v>12.3*</v>
      </c>
      <c r="D55" s="152"/>
      <c r="E55" s="143"/>
      <c r="F55" s="85" t="s">
        <v>34</v>
      </c>
      <c r="G55" s="83"/>
      <c r="H55" s="91"/>
      <c r="I55" s="92"/>
      <c r="J55" s="92"/>
      <c r="K55" s="81"/>
      <c r="L55" s="56" t="str">
        <f>VLOOKUP(C55,SUMMARY!$C$61:$D$127,2)</f>
        <v>YES</v>
      </c>
    </row>
    <row r="56" spans="2:12" ht="27.65" hidden="1" customHeight="1" outlineLevel="2" x14ac:dyDescent="0.3">
      <c r="B56" s="136"/>
      <c r="C56" s="72" t="str">
        <f>C49</f>
        <v>12.3*</v>
      </c>
      <c r="D56" s="152"/>
      <c r="E56" s="143"/>
      <c r="F56" s="85" t="s">
        <v>35</v>
      </c>
      <c r="G56" s="83"/>
      <c r="H56" s="91"/>
      <c r="I56" s="92"/>
      <c r="J56" s="92"/>
      <c r="K56" s="81"/>
      <c r="L56" s="56" t="str">
        <f>VLOOKUP(C56,SUMMARY!$C$61:$D$127,2)</f>
        <v>YES</v>
      </c>
    </row>
    <row r="57" spans="2:12" ht="27.65" hidden="1" customHeight="1" outlineLevel="2" x14ac:dyDescent="0.3">
      <c r="B57" s="136"/>
      <c r="C57" s="72" t="str">
        <f>C49</f>
        <v>12.3*</v>
      </c>
      <c r="D57" s="152"/>
      <c r="E57" s="143"/>
      <c r="F57" s="85" t="s">
        <v>36</v>
      </c>
      <c r="G57" s="83"/>
      <c r="H57" s="91"/>
      <c r="I57" s="92"/>
      <c r="J57" s="92"/>
      <c r="K57" s="81"/>
      <c r="L57" s="56" t="str">
        <f>VLOOKUP(C57,SUMMARY!$C$61:$D$127,2)</f>
        <v>YES</v>
      </c>
    </row>
    <row r="58" spans="2:12" ht="27.65" hidden="1" customHeight="1" outlineLevel="2" x14ac:dyDescent="0.3">
      <c r="B58" s="136"/>
      <c r="C58" s="72" t="str">
        <f>C49</f>
        <v>12.3*</v>
      </c>
      <c r="D58" s="152"/>
      <c r="E58" s="143"/>
      <c r="F58" s="85" t="s">
        <v>37</v>
      </c>
      <c r="G58" s="83"/>
      <c r="H58" s="91"/>
      <c r="I58" s="92"/>
      <c r="J58" s="92"/>
      <c r="K58" s="81"/>
      <c r="L58" s="56" t="str">
        <f>VLOOKUP(C58,SUMMARY!$C$61:$D$127,2)</f>
        <v>YES</v>
      </c>
    </row>
    <row r="59" spans="2:12" ht="27.65" hidden="1" customHeight="1" outlineLevel="2" x14ac:dyDescent="0.3">
      <c r="B59" s="136"/>
      <c r="C59" s="72" t="str">
        <f>C49</f>
        <v>12.3*</v>
      </c>
      <c r="D59" s="152"/>
      <c r="E59" s="143"/>
      <c r="F59" s="85" t="s">
        <v>38</v>
      </c>
      <c r="G59" s="83"/>
      <c r="H59" s="91"/>
      <c r="I59" s="92"/>
      <c r="J59" s="92"/>
      <c r="K59" s="81"/>
      <c r="L59" s="56" t="str">
        <f>VLOOKUP(C59,SUMMARY!$C$61:$D$127,2)</f>
        <v>YES</v>
      </c>
    </row>
    <row r="60" spans="2:12" ht="27.65" hidden="1" customHeight="1" outlineLevel="2" x14ac:dyDescent="0.3">
      <c r="B60" s="136"/>
      <c r="C60" s="72" t="str">
        <f>C49</f>
        <v>12.3*</v>
      </c>
      <c r="D60" s="152"/>
      <c r="E60" s="143"/>
      <c r="F60" s="85" t="s">
        <v>39</v>
      </c>
      <c r="G60" s="83"/>
      <c r="H60" s="91"/>
      <c r="I60" s="92"/>
      <c r="J60" s="92"/>
      <c r="K60" s="81"/>
      <c r="L60" s="56" t="str">
        <f>VLOOKUP(C60,SUMMARY!$C$61:$D$127,2)</f>
        <v>YES</v>
      </c>
    </row>
    <row r="61" spans="2:12" ht="27.65" hidden="1" customHeight="1" outlineLevel="2" x14ac:dyDescent="0.3">
      <c r="B61" s="136"/>
      <c r="C61" s="72" t="str">
        <f>C49</f>
        <v>12.3*</v>
      </c>
      <c r="D61" s="152"/>
      <c r="E61" s="143"/>
      <c r="F61" s="85" t="s">
        <v>40</v>
      </c>
      <c r="G61" s="83"/>
      <c r="H61" s="91"/>
      <c r="I61" s="92"/>
      <c r="J61" s="92"/>
      <c r="K61" s="81"/>
      <c r="L61" s="56" t="str">
        <f>VLOOKUP(C61,SUMMARY!$C$61:$D$127,2)</f>
        <v>YES</v>
      </c>
    </row>
    <row r="62" spans="2:12" ht="27.65" hidden="1" customHeight="1" outlineLevel="2" x14ac:dyDescent="0.3">
      <c r="B62" s="136"/>
      <c r="C62" s="72" t="str">
        <f>C49</f>
        <v>12.3*</v>
      </c>
      <c r="D62" s="152"/>
      <c r="E62" s="143"/>
      <c r="F62" s="85" t="s">
        <v>41</v>
      </c>
      <c r="G62" s="83"/>
      <c r="H62" s="91"/>
      <c r="I62" s="92"/>
      <c r="J62" s="92"/>
      <c r="K62" s="81"/>
      <c r="L62" s="56" t="str">
        <f>VLOOKUP(C62,SUMMARY!$C$61:$D$127,2)</f>
        <v>YES</v>
      </c>
    </row>
    <row r="63" spans="2:12" ht="27.65" hidden="1" customHeight="1" outlineLevel="2" x14ac:dyDescent="0.3">
      <c r="B63" s="136"/>
      <c r="C63" s="72" t="str">
        <f>C49</f>
        <v>12.3*</v>
      </c>
      <c r="D63" s="152"/>
      <c r="E63" s="143"/>
      <c r="F63" s="85" t="s">
        <v>42</v>
      </c>
      <c r="G63" s="83"/>
      <c r="H63" s="91"/>
      <c r="I63" s="92"/>
      <c r="J63" s="92"/>
      <c r="K63" s="81"/>
      <c r="L63" s="56" t="str">
        <f>VLOOKUP(C63,SUMMARY!$C$61:$D$127,2)</f>
        <v>YES</v>
      </c>
    </row>
    <row r="64" spans="2:12" ht="27.65" hidden="1" customHeight="1" outlineLevel="2" x14ac:dyDescent="0.3">
      <c r="B64" s="136"/>
      <c r="C64" s="72" t="str">
        <f>C49</f>
        <v>12.3*</v>
      </c>
      <c r="D64" s="152"/>
      <c r="E64" s="143"/>
      <c r="F64" s="85" t="s">
        <v>43</v>
      </c>
      <c r="G64" s="83"/>
      <c r="H64" s="91"/>
      <c r="I64" s="92"/>
      <c r="J64" s="92"/>
      <c r="K64" s="81"/>
      <c r="L64" s="56" t="str">
        <f>VLOOKUP(C64,SUMMARY!$C$61:$D$127,2)</f>
        <v>YES</v>
      </c>
    </row>
    <row r="65" spans="2:12" ht="27.65" hidden="1" customHeight="1" outlineLevel="2" x14ac:dyDescent="0.3">
      <c r="B65" s="136"/>
      <c r="C65" s="72" t="str">
        <f>C49</f>
        <v>12.3*</v>
      </c>
      <c r="D65" s="152"/>
      <c r="E65" s="143"/>
      <c r="F65" s="85" t="s">
        <v>44</v>
      </c>
      <c r="G65" s="83"/>
      <c r="H65" s="91"/>
      <c r="I65" s="92"/>
      <c r="J65" s="92"/>
      <c r="K65" s="81"/>
      <c r="L65" s="56" t="str">
        <f>VLOOKUP(C65,SUMMARY!$C$61:$D$127,2)</f>
        <v>YES</v>
      </c>
    </row>
    <row r="66" spans="2:12" ht="27.65" hidden="1" customHeight="1" outlineLevel="2" x14ac:dyDescent="0.3">
      <c r="B66" s="136"/>
      <c r="C66" s="72" t="str">
        <f>C49</f>
        <v>12.3*</v>
      </c>
      <c r="D66" s="152"/>
      <c r="E66" s="143"/>
      <c r="F66" s="85" t="s">
        <v>45</v>
      </c>
      <c r="G66" s="83"/>
      <c r="H66" s="91"/>
      <c r="I66" s="92"/>
      <c r="J66" s="92"/>
      <c r="K66" s="81"/>
      <c r="L66" s="56" t="str">
        <f>VLOOKUP(C66,SUMMARY!$C$61:$D$127,2)</f>
        <v>YES</v>
      </c>
    </row>
    <row r="67" spans="2:12" ht="27.65" hidden="1" customHeight="1" outlineLevel="2" x14ac:dyDescent="0.3">
      <c r="B67" s="136"/>
      <c r="C67" s="72" t="str">
        <f t="shared" ref="C67" si="2">C63</f>
        <v>12.3*</v>
      </c>
      <c r="D67" s="152"/>
      <c r="E67" s="143"/>
      <c r="F67" s="85" t="s">
        <v>46</v>
      </c>
      <c r="G67" s="83"/>
      <c r="H67" s="91"/>
      <c r="I67" s="92"/>
      <c r="J67" s="92"/>
      <c r="K67" s="81"/>
      <c r="L67" s="56" t="str">
        <f>VLOOKUP(C67,SUMMARY!$C$61:$D$127,2)</f>
        <v>YES</v>
      </c>
    </row>
    <row r="68" spans="2:12" ht="84" customHeight="1" outlineLevel="1" thickBot="1" x14ac:dyDescent="0.35">
      <c r="B68" s="136"/>
      <c r="C68" s="71"/>
      <c r="D68" s="142"/>
      <c r="E68" s="144"/>
      <c r="F68" s="77"/>
      <c r="G68" s="78"/>
      <c r="H68" s="79"/>
      <c r="I68" s="79"/>
      <c r="J68" s="79"/>
      <c r="K68" s="79"/>
      <c r="L68" s="56"/>
    </row>
    <row r="69" spans="2:12" ht="27.65" customHeight="1" outlineLevel="1" x14ac:dyDescent="0.3">
      <c r="B69" s="136" t="s">
        <v>21</v>
      </c>
      <c r="C69" s="75" t="s">
        <v>181</v>
      </c>
      <c r="D69" s="141" t="s">
        <v>182</v>
      </c>
      <c r="E69" s="156" t="s">
        <v>183</v>
      </c>
      <c r="F69" s="85" t="s">
        <v>25</v>
      </c>
      <c r="G69" s="83"/>
      <c r="H69" s="91"/>
      <c r="I69" s="91"/>
      <c r="J69" s="91"/>
      <c r="K69" s="82"/>
      <c r="L69" s="56" t="str">
        <f>VLOOKUP(C69,SUMMARY!$C$61:$D$127,2)</f>
        <v>YES</v>
      </c>
    </row>
    <row r="70" spans="2:12" ht="27.65" customHeight="1" outlineLevel="1" x14ac:dyDescent="0.3">
      <c r="B70" s="136"/>
      <c r="C70" s="72" t="str">
        <f>C69</f>
        <v>12.4*</v>
      </c>
      <c r="D70" s="152"/>
      <c r="E70" s="143"/>
      <c r="F70" s="85" t="s">
        <v>28</v>
      </c>
      <c r="G70" s="83"/>
      <c r="H70" s="91"/>
      <c r="I70" s="91"/>
      <c r="J70" s="91"/>
      <c r="K70" s="82"/>
      <c r="L70" s="56" t="str">
        <f>VLOOKUP(C70,SUMMARY!$C$61:$D$127,2)</f>
        <v>YES</v>
      </c>
    </row>
    <row r="71" spans="2:12" ht="28.15" customHeight="1" outlineLevel="1" x14ac:dyDescent="0.3">
      <c r="B71" s="136"/>
      <c r="C71" s="72" t="str">
        <f>C69</f>
        <v>12.4*</v>
      </c>
      <c r="D71" s="152"/>
      <c r="E71" s="143"/>
      <c r="F71" s="85" t="s">
        <v>29</v>
      </c>
      <c r="G71" s="83"/>
      <c r="H71" s="91"/>
      <c r="I71" s="91"/>
      <c r="J71" s="91"/>
      <c r="K71" s="82"/>
      <c r="L71" s="56" t="str">
        <f>VLOOKUP(C71,SUMMARY!$C$61:$D$127,2)</f>
        <v>YES</v>
      </c>
    </row>
    <row r="72" spans="2:12" ht="28.15" customHeight="1" outlineLevel="1" x14ac:dyDescent="0.3">
      <c r="B72" s="136"/>
      <c r="C72" s="72" t="str">
        <f>C69</f>
        <v>12.4*</v>
      </c>
      <c r="D72" s="152"/>
      <c r="E72" s="143"/>
      <c r="F72" s="85" t="s">
        <v>30</v>
      </c>
      <c r="G72" s="83"/>
      <c r="H72" s="91"/>
      <c r="I72" s="91"/>
      <c r="J72" s="91"/>
      <c r="K72" s="82"/>
      <c r="L72" s="56" t="str">
        <f>VLOOKUP(C72,SUMMARY!$C$61:$D$127,2)</f>
        <v>YES</v>
      </c>
    </row>
    <row r="73" spans="2:12" ht="28.15" customHeight="1" outlineLevel="1" collapsed="1" x14ac:dyDescent="0.3">
      <c r="B73" s="136"/>
      <c r="C73" s="72" t="str">
        <f>C70</f>
        <v>12.4*</v>
      </c>
      <c r="D73" s="152"/>
      <c r="E73" s="143"/>
      <c r="F73" s="85" t="s">
        <v>31</v>
      </c>
      <c r="G73" s="83"/>
      <c r="H73" s="91"/>
      <c r="I73" s="91"/>
      <c r="J73" s="91"/>
      <c r="K73" s="82"/>
      <c r="L73" s="56" t="str">
        <f>VLOOKUP(C73,SUMMARY!$C$61:$D$127,2)</f>
        <v>YES</v>
      </c>
    </row>
    <row r="74" spans="2:12" ht="27.65" hidden="1" customHeight="1" outlineLevel="2" x14ac:dyDescent="0.3">
      <c r="B74" s="136"/>
      <c r="C74" s="72" t="str">
        <f>C70</f>
        <v>12.4*</v>
      </c>
      <c r="D74" s="152"/>
      <c r="E74" s="143"/>
      <c r="F74" s="85" t="s">
        <v>32</v>
      </c>
      <c r="G74" s="83"/>
      <c r="H74" s="91"/>
      <c r="I74" s="92"/>
      <c r="J74" s="92"/>
      <c r="K74" s="81"/>
      <c r="L74" s="56" t="str">
        <f>VLOOKUP(C74,SUMMARY!$C$61:$D$127,2)</f>
        <v>YES</v>
      </c>
    </row>
    <row r="75" spans="2:12" ht="27.65" hidden="1" customHeight="1" outlineLevel="2" x14ac:dyDescent="0.3">
      <c r="B75" s="136"/>
      <c r="C75" s="72" t="str">
        <f>C70</f>
        <v>12.4*</v>
      </c>
      <c r="D75" s="152"/>
      <c r="E75" s="143"/>
      <c r="F75" s="85" t="s">
        <v>33</v>
      </c>
      <c r="G75" s="83"/>
      <c r="H75" s="91"/>
      <c r="I75" s="92"/>
      <c r="J75" s="92"/>
      <c r="K75" s="81"/>
      <c r="L75" s="56" t="str">
        <f>VLOOKUP(C75,SUMMARY!$C$61:$D$127,2)</f>
        <v>YES</v>
      </c>
    </row>
    <row r="76" spans="2:12" ht="27.65" hidden="1" customHeight="1" outlineLevel="2" x14ac:dyDescent="0.3">
      <c r="B76" s="136"/>
      <c r="C76" s="72" t="str">
        <f>C70</f>
        <v>12.4*</v>
      </c>
      <c r="D76" s="152"/>
      <c r="E76" s="143"/>
      <c r="F76" s="85" t="s">
        <v>34</v>
      </c>
      <c r="G76" s="83"/>
      <c r="H76" s="91"/>
      <c r="I76" s="92"/>
      <c r="J76" s="92"/>
      <c r="K76" s="81"/>
      <c r="L76" s="56" t="str">
        <f>VLOOKUP(C76,SUMMARY!$C$61:$D$127,2)</f>
        <v>YES</v>
      </c>
    </row>
    <row r="77" spans="2:12" ht="27.65" hidden="1" customHeight="1" outlineLevel="2" x14ac:dyDescent="0.3">
      <c r="B77" s="136"/>
      <c r="C77" s="72" t="str">
        <f>C70</f>
        <v>12.4*</v>
      </c>
      <c r="D77" s="152"/>
      <c r="E77" s="143"/>
      <c r="F77" s="85" t="s">
        <v>35</v>
      </c>
      <c r="G77" s="83"/>
      <c r="H77" s="91"/>
      <c r="I77" s="92"/>
      <c r="J77" s="92"/>
      <c r="K77" s="81"/>
      <c r="L77" s="56" t="str">
        <f>VLOOKUP(C77,SUMMARY!$C$61:$D$127,2)</f>
        <v>YES</v>
      </c>
    </row>
    <row r="78" spans="2:12" ht="27.65" hidden="1" customHeight="1" outlineLevel="2" x14ac:dyDescent="0.3">
      <c r="B78" s="136"/>
      <c r="C78" s="72" t="str">
        <f>C70</f>
        <v>12.4*</v>
      </c>
      <c r="D78" s="152"/>
      <c r="E78" s="143"/>
      <c r="F78" s="85" t="s">
        <v>36</v>
      </c>
      <c r="G78" s="83"/>
      <c r="H78" s="91"/>
      <c r="I78" s="92"/>
      <c r="J78" s="92"/>
      <c r="K78" s="81"/>
      <c r="L78" s="56" t="str">
        <f>VLOOKUP(C78,SUMMARY!$C$61:$D$127,2)</f>
        <v>YES</v>
      </c>
    </row>
    <row r="79" spans="2:12" ht="27.65" hidden="1" customHeight="1" outlineLevel="2" x14ac:dyDescent="0.3">
      <c r="B79" s="136"/>
      <c r="C79" s="72" t="str">
        <f>C70</f>
        <v>12.4*</v>
      </c>
      <c r="D79" s="152"/>
      <c r="E79" s="143"/>
      <c r="F79" s="85" t="s">
        <v>37</v>
      </c>
      <c r="G79" s="83"/>
      <c r="H79" s="91"/>
      <c r="I79" s="92"/>
      <c r="J79" s="92"/>
      <c r="K79" s="81"/>
      <c r="L79" s="56" t="str">
        <f>VLOOKUP(C79,SUMMARY!$C$61:$D$127,2)</f>
        <v>YES</v>
      </c>
    </row>
    <row r="80" spans="2:12" ht="27.65" hidden="1" customHeight="1" outlineLevel="2" x14ac:dyDescent="0.3">
      <c r="B80" s="136"/>
      <c r="C80" s="72" t="str">
        <f>C70</f>
        <v>12.4*</v>
      </c>
      <c r="D80" s="152"/>
      <c r="E80" s="143"/>
      <c r="F80" s="85" t="s">
        <v>38</v>
      </c>
      <c r="G80" s="83"/>
      <c r="H80" s="91"/>
      <c r="I80" s="92"/>
      <c r="J80" s="92"/>
      <c r="K80" s="81"/>
      <c r="L80" s="56" t="str">
        <f>VLOOKUP(C80,SUMMARY!$C$61:$D$127,2)</f>
        <v>YES</v>
      </c>
    </row>
    <row r="81" spans="2:12" ht="27.65" hidden="1" customHeight="1" outlineLevel="2" x14ac:dyDescent="0.3">
      <c r="B81" s="136"/>
      <c r="C81" s="72" t="str">
        <f>C70</f>
        <v>12.4*</v>
      </c>
      <c r="D81" s="152"/>
      <c r="E81" s="143"/>
      <c r="F81" s="85" t="s">
        <v>39</v>
      </c>
      <c r="G81" s="83"/>
      <c r="H81" s="91"/>
      <c r="I81" s="92"/>
      <c r="J81" s="92"/>
      <c r="K81" s="81"/>
      <c r="L81" s="56" t="str">
        <f>VLOOKUP(C81,SUMMARY!$C$61:$D$127,2)</f>
        <v>YES</v>
      </c>
    </row>
    <row r="82" spans="2:12" ht="27.65" hidden="1" customHeight="1" outlineLevel="2" x14ac:dyDescent="0.3">
      <c r="B82" s="136"/>
      <c r="C82" s="72" t="str">
        <f>C70</f>
        <v>12.4*</v>
      </c>
      <c r="D82" s="152"/>
      <c r="E82" s="143"/>
      <c r="F82" s="85" t="s">
        <v>40</v>
      </c>
      <c r="G82" s="83"/>
      <c r="H82" s="91"/>
      <c r="I82" s="92"/>
      <c r="J82" s="92"/>
      <c r="K82" s="81"/>
      <c r="L82" s="56" t="str">
        <f>VLOOKUP(C82,SUMMARY!$C$61:$D$127,2)</f>
        <v>YES</v>
      </c>
    </row>
    <row r="83" spans="2:12" ht="27.65" hidden="1" customHeight="1" outlineLevel="2" x14ac:dyDescent="0.3">
      <c r="B83" s="136"/>
      <c r="C83" s="72" t="str">
        <f>C70</f>
        <v>12.4*</v>
      </c>
      <c r="D83" s="152"/>
      <c r="E83" s="143"/>
      <c r="F83" s="85" t="s">
        <v>41</v>
      </c>
      <c r="G83" s="83"/>
      <c r="H83" s="91"/>
      <c r="I83" s="92"/>
      <c r="J83" s="92"/>
      <c r="K83" s="81"/>
      <c r="L83" s="56" t="str">
        <f>VLOOKUP(C83,SUMMARY!$C$61:$D$127,2)</f>
        <v>YES</v>
      </c>
    </row>
    <row r="84" spans="2:12" ht="27.65" hidden="1" customHeight="1" outlineLevel="2" x14ac:dyDescent="0.3">
      <c r="B84" s="136"/>
      <c r="C84" s="72" t="str">
        <f>C70</f>
        <v>12.4*</v>
      </c>
      <c r="D84" s="152"/>
      <c r="E84" s="143"/>
      <c r="F84" s="85" t="s">
        <v>42</v>
      </c>
      <c r="G84" s="83"/>
      <c r="H84" s="91"/>
      <c r="I84" s="92"/>
      <c r="J84" s="92"/>
      <c r="K84" s="81"/>
      <c r="L84" s="56" t="str">
        <f>VLOOKUP(C84,SUMMARY!$C$61:$D$127,2)</f>
        <v>YES</v>
      </c>
    </row>
    <row r="85" spans="2:12" ht="27.65" hidden="1" customHeight="1" outlineLevel="2" x14ac:dyDescent="0.3">
      <c r="B85" s="136"/>
      <c r="C85" s="72" t="str">
        <f>C70</f>
        <v>12.4*</v>
      </c>
      <c r="D85" s="152"/>
      <c r="E85" s="143"/>
      <c r="F85" s="85" t="s">
        <v>43</v>
      </c>
      <c r="G85" s="83"/>
      <c r="H85" s="91"/>
      <c r="I85" s="92"/>
      <c r="J85" s="92"/>
      <c r="K85" s="81"/>
      <c r="L85" s="56" t="str">
        <f>VLOOKUP(C85,SUMMARY!$C$61:$D$127,2)</f>
        <v>YES</v>
      </c>
    </row>
    <row r="86" spans="2:12" ht="27.65" hidden="1" customHeight="1" outlineLevel="2" x14ac:dyDescent="0.3">
      <c r="B86" s="136"/>
      <c r="C86" s="72" t="str">
        <f>C70</f>
        <v>12.4*</v>
      </c>
      <c r="D86" s="152"/>
      <c r="E86" s="143"/>
      <c r="F86" s="85" t="s">
        <v>44</v>
      </c>
      <c r="G86" s="83"/>
      <c r="H86" s="91"/>
      <c r="I86" s="92"/>
      <c r="J86" s="92"/>
      <c r="K86" s="81"/>
      <c r="L86" s="56" t="str">
        <f>VLOOKUP(C86,SUMMARY!$C$61:$D$127,2)</f>
        <v>YES</v>
      </c>
    </row>
    <row r="87" spans="2:12" ht="27.65" hidden="1" customHeight="1" outlineLevel="2" x14ac:dyDescent="0.3">
      <c r="B87" s="136"/>
      <c r="C87" s="72" t="str">
        <f>C70</f>
        <v>12.4*</v>
      </c>
      <c r="D87" s="152"/>
      <c r="E87" s="143"/>
      <c r="F87" s="85" t="s">
        <v>45</v>
      </c>
      <c r="G87" s="83"/>
      <c r="H87" s="91"/>
      <c r="I87" s="92"/>
      <c r="J87" s="92"/>
      <c r="K87" s="81"/>
      <c r="L87" s="56" t="str">
        <f>VLOOKUP(C87,SUMMARY!$C$61:$D$127,2)</f>
        <v>YES</v>
      </c>
    </row>
    <row r="88" spans="2:12" ht="27.65" hidden="1" customHeight="1" outlineLevel="2" x14ac:dyDescent="0.3">
      <c r="B88" s="136"/>
      <c r="C88" s="72" t="str">
        <f t="shared" ref="C88" si="3">C84</f>
        <v>12.4*</v>
      </c>
      <c r="D88" s="152"/>
      <c r="E88" s="143"/>
      <c r="F88" s="85" t="s">
        <v>46</v>
      </c>
      <c r="G88" s="83"/>
      <c r="H88" s="91"/>
      <c r="I88" s="92"/>
      <c r="J88" s="92"/>
      <c r="K88" s="81"/>
      <c r="L88" s="56" t="str">
        <f>VLOOKUP(C88,SUMMARY!$C$61:$D$127,2)</f>
        <v>YES</v>
      </c>
    </row>
    <row r="89" spans="2:12" ht="207" customHeight="1" outlineLevel="1" thickBot="1" x14ac:dyDescent="0.35">
      <c r="B89" s="136"/>
      <c r="C89" s="71"/>
      <c r="D89" s="142"/>
      <c r="E89" s="144"/>
      <c r="F89" s="77"/>
      <c r="G89" s="78"/>
      <c r="H89" s="79"/>
      <c r="I89" s="79"/>
      <c r="J89" s="79"/>
      <c r="K89" s="79"/>
      <c r="L89" s="56"/>
    </row>
  </sheetData>
  <mergeCells count="12">
    <mergeCell ref="E69:E89"/>
    <mergeCell ref="D6:D26"/>
    <mergeCell ref="E6:E26"/>
    <mergeCell ref="D27:D47"/>
    <mergeCell ref="E27:E47"/>
    <mergeCell ref="D48:D68"/>
    <mergeCell ref="E48:E68"/>
    <mergeCell ref="B6:B26"/>
    <mergeCell ref="B27:B47"/>
    <mergeCell ref="B48:B68"/>
    <mergeCell ref="B69:B89"/>
    <mergeCell ref="D69:D89"/>
  </mergeCells>
  <dataValidations count="1">
    <dataValidation type="list" allowBlank="1" showInputMessage="1" showErrorMessage="1" sqref="G48:G67 G6:G25 G27:G46 G69:G88" xr:uid="{E2545802-7E82-40A7-8FC1-5ECBBD06D539}">
      <formula1>"Compliant, Non-Compliant, Transitionally Compliant, N/A"</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E326D-C743-4C54-B50E-C490DA417662}">
  <sheetPr>
    <tabColor rgb="FF0070C0"/>
    <outlinePr summaryBelow="0" summaryRight="0"/>
  </sheetPr>
  <dimension ref="A1:FJ68"/>
  <sheetViews>
    <sheetView showGridLines="0" zoomScale="50" zoomScaleNormal="50" workbookViewId="0">
      <pane xSplit="4" ySplit="4" topLeftCell="E5" activePane="bottomRight" state="frozen"/>
      <selection pane="topRight" activeCell="D1" sqref="D1"/>
      <selection pane="bottomLeft" activeCell="A3" sqref="A3"/>
      <selection pane="bottomRight" activeCell="G48" sqref="G48"/>
    </sheetView>
  </sheetViews>
  <sheetFormatPr defaultRowHeight="12.5" outlineLevelRow="2" x14ac:dyDescent="0.25"/>
  <cols>
    <col min="1" max="1" width="2.453125" customWidth="1"/>
    <col min="2" max="2" width="5.26953125" customWidth="1"/>
    <col min="3" max="3" width="6.26953125" customWidth="1"/>
    <col min="4" max="4" width="30.7265625" customWidth="1"/>
    <col min="5" max="5" width="66.7265625" customWidth="1"/>
    <col min="6" max="6" width="6.81640625" customWidth="1"/>
    <col min="7" max="7" width="26.54296875" customWidth="1"/>
    <col min="8" max="11" width="42" customWidth="1"/>
    <col min="12" max="12" width="18.26953125" hidden="1" customWidth="1"/>
  </cols>
  <sheetData>
    <row r="1" spans="1:166" s="32" customFormat="1" ht="25.9" customHeight="1" x14ac:dyDescent="0.25">
      <c r="C1" s="33" t="s">
        <v>184</v>
      </c>
      <c r="E1" s="34" t="str">
        <f ca="1">TEXT(TODAY(),"mmmm d, yyyy") &amp; " - " &amp;
IF(HOUR(NOW())&lt;12,"Good Morning",
   IF(HOUR(NOW())&lt;18,"Good Afternoon","Good Evening"))</f>
        <v>July 28, 2026 - Good Afternoon</v>
      </c>
    </row>
    <row r="2" spans="1:166" ht="13" x14ac:dyDescent="0.25">
      <c r="A2" s="32"/>
      <c r="B2" s="32"/>
      <c r="C2" s="66" t="str">
        <f>SUMMARY!E4</f>
        <v>[Agency In Review]</v>
      </c>
      <c r="D2" s="32"/>
      <c r="E2" s="67" t="str">
        <f>SUMMARY!E5</f>
        <v>[Monitor Name]</v>
      </c>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row>
    <row r="4" spans="1:166" ht="15.5" x14ac:dyDescent="0.35">
      <c r="C4" s="13" t="s">
        <v>10</v>
      </c>
      <c r="D4" s="13" t="s">
        <v>11</v>
      </c>
      <c r="E4" s="13" t="s">
        <v>12</v>
      </c>
      <c r="F4" s="13" t="s">
        <v>13</v>
      </c>
      <c r="G4" s="13" t="s">
        <v>14</v>
      </c>
      <c r="H4" s="13" t="s">
        <v>15</v>
      </c>
      <c r="I4" s="88" t="s">
        <v>16</v>
      </c>
      <c r="J4" s="88" t="s">
        <v>17</v>
      </c>
      <c r="K4" s="13" t="s">
        <v>18</v>
      </c>
      <c r="L4" s="13" t="s">
        <v>19</v>
      </c>
    </row>
    <row r="5" spans="1:166" ht="27.65" customHeight="1" thickBot="1" x14ac:dyDescent="0.35">
      <c r="C5" s="16">
        <v>13</v>
      </c>
      <c r="D5" s="17" t="s">
        <v>184</v>
      </c>
      <c r="E5" s="18"/>
      <c r="F5" s="18"/>
      <c r="G5" s="18"/>
      <c r="H5" s="18"/>
      <c r="I5" s="18"/>
      <c r="J5" s="18"/>
      <c r="K5" s="19"/>
      <c r="L5" s="56" t="str">
        <f>VLOOKUP(C5,SUMMARY!$C$61:$D$127,2)</f>
        <v>NO</v>
      </c>
    </row>
    <row r="6" spans="1:166" ht="25.9" customHeight="1" outlineLevel="1" x14ac:dyDescent="0.3">
      <c r="C6" s="21">
        <v>13.1</v>
      </c>
      <c r="D6" s="145" t="s">
        <v>185</v>
      </c>
      <c r="E6" s="154" t="s">
        <v>186</v>
      </c>
      <c r="F6" s="85" t="s">
        <v>25</v>
      </c>
      <c r="G6" s="83"/>
      <c r="H6" s="91"/>
      <c r="I6" s="91"/>
      <c r="J6" s="91"/>
      <c r="K6" s="82"/>
      <c r="L6" s="56" t="str">
        <f>VLOOKUP(C6,SUMMARY!$C$61:$D$127,2)</f>
        <v>NO</v>
      </c>
    </row>
    <row r="7" spans="1:166" ht="25.9" customHeight="1" outlineLevel="1" x14ac:dyDescent="0.3">
      <c r="C7" s="22">
        <f>C6</f>
        <v>13.1</v>
      </c>
      <c r="D7" s="153"/>
      <c r="E7" s="147"/>
      <c r="F7" s="85" t="s">
        <v>28</v>
      </c>
      <c r="G7" s="83"/>
      <c r="H7" s="91"/>
      <c r="I7" s="91"/>
      <c r="J7" s="91"/>
      <c r="K7" s="82"/>
      <c r="L7" s="56" t="str">
        <f>VLOOKUP(C7,SUMMARY!$C$61:$D$127,2)</f>
        <v>NO</v>
      </c>
    </row>
    <row r="8" spans="1:166" ht="28.15" customHeight="1" outlineLevel="1" x14ac:dyDescent="0.3">
      <c r="B8" s="76"/>
      <c r="C8" s="22">
        <f>C6</f>
        <v>13.1</v>
      </c>
      <c r="D8" s="153"/>
      <c r="E8" s="147"/>
      <c r="F8" s="85" t="s">
        <v>29</v>
      </c>
      <c r="G8" s="83"/>
      <c r="H8" s="91"/>
      <c r="I8" s="91"/>
      <c r="J8" s="91"/>
      <c r="K8" s="82"/>
      <c r="L8" s="56" t="str">
        <f>VLOOKUP(C8,SUMMARY!$C$61:$D$127,2)</f>
        <v>NO</v>
      </c>
    </row>
    <row r="9" spans="1:166" ht="28.15" customHeight="1" outlineLevel="1" x14ac:dyDescent="0.3">
      <c r="B9" s="76"/>
      <c r="C9" s="22">
        <f>C6</f>
        <v>13.1</v>
      </c>
      <c r="D9" s="153"/>
      <c r="E9" s="147"/>
      <c r="F9" s="85" t="s">
        <v>30</v>
      </c>
      <c r="G9" s="83"/>
      <c r="H9" s="91"/>
      <c r="I9" s="91"/>
      <c r="J9" s="91"/>
      <c r="K9" s="82"/>
      <c r="L9" s="56" t="str">
        <f>VLOOKUP(C9,SUMMARY!$C$61:$D$127,2)</f>
        <v>NO</v>
      </c>
    </row>
    <row r="10" spans="1:166" ht="28.15" customHeight="1" outlineLevel="1" collapsed="1" x14ac:dyDescent="0.3">
      <c r="B10" s="76"/>
      <c r="C10" s="22">
        <f>C7</f>
        <v>13.1</v>
      </c>
      <c r="D10" s="153"/>
      <c r="E10" s="147"/>
      <c r="F10" s="85" t="s">
        <v>31</v>
      </c>
      <c r="G10" s="83"/>
      <c r="H10" s="91"/>
      <c r="I10" s="91"/>
      <c r="J10" s="91"/>
      <c r="K10" s="82"/>
      <c r="L10" s="56" t="str">
        <f>VLOOKUP(C10,SUMMARY!$C$61:$D$127,2)</f>
        <v>NO</v>
      </c>
    </row>
    <row r="11" spans="1:166" ht="27.65" hidden="1" customHeight="1" outlineLevel="2" x14ac:dyDescent="0.3">
      <c r="B11" s="76"/>
      <c r="C11" s="22">
        <f>C7</f>
        <v>13.1</v>
      </c>
      <c r="D11" s="153"/>
      <c r="E11" s="147"/>
      <c r="F11" s="85" t="s">
        <v>32</v>
      </c>
      <c r="G11" s="83"/>
      <c r="H11" s="91"/>
      <c r="I11" s="92"/>
      <c r="J11" s="92"/>
      <c r="K11" s="81"/>
      <c r="L11" s="56" t="str">
        <f>VLOOKUP(C11,SUMMARY!$C$61:$D$127,2)</f>
        <v>NO</v>
      </c>
    </row>
    <row r="12" spans="1:166" ht="27.65" hidden="1" customHeight="1" outlineLevel="2" x14ac:dyDescent="0.3">
      <c r="B12" s="76"/>
      <c r="C12" s="22">
        <f>C7</f>
        <v>13.1</v>
      </c>
      <c r="D12" s="153"/>
      <c r="E12" s="147"/>
      <c r="F12" s="85" t="s">
        <v>33</v>
      </c>
      <c r="G12" s="83"/>
      <c r="H12" s="91"/>
      <c r="I12" s="92"/>
      <c r="J12" s="92"/>
      <c r="K12" s="81"/>
      <c r="L12" s="56" t="str">
        <f>VLOOKUP(C12,SUMMARY!$C$61:$D$127,2)</f>
        <v>NO</v>
      </c>
    </row>
    <row r="13" spans="1:166" ht="27.65" hidden="1" customHeight="1" outlineLevel="2" x14ac:dyDescent="0.3">
      <c r="B13" s="76"/>
      <c r="C13" s="22">
        <f>C7</f>
        <v>13.1</v>
      </c>
      <c r="D13" s="153"/>
      <c r="E13" s="147"/>
      <c r="F13" s="85" t="s">
        <v>34</v>
      </c>
      <c r="G13" s="83"/>
      <c r="H13" s="91"/>
      <c r="I13" s="92"/>
      <c r="J13" s="92"/>
      <c r="K13" s="81"/>
      <c r="L13" s="56" t="str">
        <f>VLOOKUP(C13,SUMMARY!$C$61:$D$127,2)</f>
        <v>NO</v>
      </c>
    </row>
    <row r="14" spans="1:166" ht="27.65" hidden="1" customHeight="1" outlineLevel="2" x14ac:dyDescent="0.3">
      <c r="B14" s="76"/>
      <c r="C14" s="22">
        <f>C7</f>
        <v>13.1</v>
      </c>
      <c r="D14" s="153"/>
      <c r="E14" s="147"/>
      <c r="F14" s="85" t="s">
        <v>35</v>
      </c>
      <c r="G14" s="83"/>
      <c r="H14" s="91"/>
      <c r="I14" s="92"/>
      <c r="J14" s="92"/>
      <c r="K14" s="81"/>
      <c r="L14" s="56" t="str">
        <f>VLOOKUP(C14,SUMMARY!$C$61:$D$127,2)</f>
        <v>NO</v>
      </c>
    </row>
    <row r="15" spans="1:166" ht="27.65" hidden="1" customHeight="1" outlineLevel="2" x14ac:dyDescent="0.3">
      <c r="B15" s="76"/>
      <c r="C15" s="22">
        <f>C7</f>
        <v>13.1</v>
      </c>
      <c r="D15" s="153"/>
      <c r="E15" s="147"/>
      <c r="F15" s="85" t="s">
        <v>36</v>
      </c>
      <c r="G15" s="83"/>
      <c r="H15" s="91"/>
      <c r="I15" s="92"/>
      <c r="J15" s="92"/>
      <c r="K15" s="81"/>
      <c r="L15" s="56" t="str">
        <f>VLOOKUP(C15,SUMMARY!$C$61:$D$127,2)</f>
        <v>NO</v>
      </c>
    </row>
    <row r="16" spans="1:166" ht="27.65" hidden="1" customHeight="1" outlineLevel="2" x14ac:dyDescent="0.3">
      <c r="B16" s="76"/>
      <c r="C16" s="22">
        <f>C7</f>
        <v>13.1</v>
      </c>
      <c r="D16" s="153"/>
      <c r="E16" s="147"/>
      <c r="F16" s="85" t="s">
        <v>37</v>
      </c>
      <c r="G16" s="83"/>
      <c r="H16" s="91"/>
      <c r="I16" s="92"/>
      <c r="J16" s="92"/>
      <c r="K16" s="81"/>
      <c r="L16" s="56" t="str">
        <f>VLOOKUP(C16,SUMMARY!$C$61:$D$127,2)</f>
        <v>NO</v>
      </c>
    </row>
    <row r="17" spans="2:12" ht="27.65" hidden="1" customHeight="1" outlineLevel="2" x14ac:dyDescent="0.3">
      <c r="B17" s="76"/>
      <c r="C17" s="22">
        <f>C7</f>
        <v>13.1</v>
      </c>
      <c r="D17" s="153"/>
      <c r="E17" s="147"/>
      <c r="F17" s="85" t="s">
        <v>38</v>
      </c>
      <c r="G17" s="83"/>
      <c r="H17" s="91"/>
      <c r="I17" s="92"/>
      <c r="J17" s="92"/>
      <c r="K17" s="81"/>
      <c r="L17" s="56" t="str">
        <f>VLOOKUP(C17,SUMMARY!$C$61:$D$127,2)</f>
        <v>NO</v>
      </c>
    </row>
    <row r="18" spans="2:12" ht="27.65" hidden="1" customHeight="1" outlineLevel="2" x14ac:dyDescent="0.3">
      <c r="B18" s="76"/>
      <c r="C18" s="22">
        <f>C7</f>
        <v>13.1</v>
      </c>
      <c r="D18" s="153"/>
      <c r="E18" s="147"/>
      <c r="F18" s="85" t="s">
        <v>39</v>
      </c>
      <c r="G18" s="83"/>
      <c r="H18" s="91"/>
      <c r="I18" s="92"/>
      <c r="J18" s="92"/>
      <c r="K18" s="81"/>
      <c r="L18" s="56" t="str">
        <f>VLOOKUP(C18,SUMMARY!$C$61:$D$127,2)</f>
        <v>NO</v>
      </c>
    </row>
    <row r="19" spans="2:12" ht="27.65" hidden="1" customHeight="1" outlineLevel="2" x14ac:dyDescent="0.3">
      <c r="B19" s="76"/>
      <c r="C19" s="22">
        <f>C7</f>
        <v>13.1</v>
      </c>
      <c r="D19" s="153"/>
      <c r="E19" s="147"/>
      <c r="F19" s="85" t="s">
        <v>40</v>
      </c>
      <c r="G19" s="83"/>
      <c r="H19" s="91"/>
      <c r="I19" s="92"/>
      <c r="J19" s="92"/>
      <c r="K19" s="81"/>
      <c r="L19" s="56" t="str">
        <f>VLOOKUP(C19,SUMMARY!$C$61:$D$127,2)</f>
        <v>NO</v>
      </c>
    </row>
    <row r="20" spans="2:12" ht="27.65" hidden="1" customHeight="1" outlineLevel="2" x14ac:dyDescent="0.3">
      <c r="B20" s="76"/>
      <c r="C20" s="22">
        <f>C7</f>
        <v>13.1</v>
      </c>
      <c r="D20" s="153"/>
      <c r="E20" s="147"/>
      <c r="F20" s="85" t="s">
        <v>41</v>
      </c>
      <c r="G20" s="83"/>
      <c r="H20" s="91"/>
      <c r="I20" s="92"/>
      <c r="J20" s="92"/>
      <c r="K20" s="81"/>
      <c r="L20" s="56" t="str">
        <f>VLOOKUP(C20,SUMMARY!$C$61:$D$127,2)</f>
        <v>NO</v>
      </c>
    </row>
    <row r="21" spans="2:12" ht="27.65" hidden="1" customHeight="1" outlineLevel="2" x14ac:dyDescent="0.3">
      <c r="B21" s="76"/>
      <c r="C21" s="22">
        <f>C7</f>
        <v>13.1</v>
      </c>
      <c r="D21" s="153"/>
      <c r="E21" s="147"/>
      <c r="F21" s="85" t="s">
        <v>42</v>
      </c>
      <c r="G21" s="83"/>
      <c r="H21" s="91"/>
      <c r="I21" s="92"/>
      <c r="J21" s="92"/>
      <c r="K21" s="81"/>
      <c r="L21" s="56" t="str">
        <f>VLOOKUP(C21,SUMMARY!$C$61:$D$127,2)</f>
        <v>NO</v>
      </c>
    </row>
    <row r="22" spans="2:12" ht="27.65" hidden="1" customHeight="1" outlineLevel="2" x14ac:dyDescent="0.3">
      <c r="B22" s="76"/>
      <c r="C22" s="22">
        <f>C7</f>
        <v>13.1</v>
      </c>
      <c r="D22" s="153"/>
      <c r="E22" s="147"/>
      <c r="F22" s="85" t="s">
        <v>43</v>
      </c>
      <c r="G22" s="83"/>
      <c r="H22" s="91"/>
      <c r="I22" s="92"/>
      <c r="J22" s="92"/>
      <c r="K22" s="81"/>
      <c r="L22" s="56" t="str">
        <f>VLOOKUP(C22,SUMMARY!$C$61:$D$127,2)</f>
        <v>NO</v>
      </c>
    </row>
    <row r="23" spans="2:12" ht="27.65" hidden="1" customHeight="1" outlineLevel="2" x14ac:dyDescent="0.3">
      <c r="B23" s="76"/>
      <c r="C23" s="22">
        <f>C7</f>
        <v>13.1</v>
      </c>
      <c r="D23" s="153"/>
      <c r="E23" s="147"/>
      <c r="F23" s="85" t="s">
        <v>44</v>
      </c>
      <c r="G23" s="83"/>
      <c r="H23" s="91"/>
      <c r="I23" s="92"/>
      <c r="J23" s="92"/>
      <c r="K23" s="81"/>
      <c r="L23" s="56" t="str">
        <f>VLOOKUP(C23,SUMMARY!$C$61:$D$127,2)</f>
        <v>NO</v>
      </c>
    </row>
    <row r="24" spans="2:12" ht="27.65" hidden="1" customHeight="1" outlineLevel="2" x14ac:dyDescent="0.3">
      <c r="B24" s="76"/>
      <c r="C24" s="22">
        <f>C7</f>
        <v>13.1</v>
      </c>
      <c r="D24" s="153"/>
      <c r="E24" s="147"/>
      <c r="F24" s="85" t="s">
        <v>45</v>
      </c>
      <c r="G24" s="83"/>
      <c r="H24" s="91"/>
      <c r="I24" s="92"/>
      <c r="J24" s="92"/>
      <c r="K24" s="81"/>
      <c r="L24" s="56" t="str">
        <f>VLOOKUP(C24,SUMMARY!$C$61:$D$127,2)</f>
        <v>NO</v>
      </c>
    </row>
    <row r="25" spans="2:12" ht="27.65" hidden="1" customHeight="1" outlineLevel="2" x14ac:dyDescent="0.3">
      <c r="B25" s="76"/>
      <c r="C25" s="22">
        <f t="shared" ref="C25" si="0">C21</f>
        <v>13.1</v>
      </c>
      <c r="D25" s="153"/>
      <c r="E25" s="147"/>
      <c r="F25" s="85" t="s">
        <v>46</v>
      </c>
      <c r="G25" s="83"/>
      <c r="H25" s="91"/>
      <c r="I25" s="92"/>
      <c r="J25" s="92"/>
      <c r="K25" s="81"/>
      <c r="L25" s="56" t="str">
        <f>VLOOKUP(C25,SUMMARY!$C$61:$D$127,2)</f>
        <v>NO</v>
      </c>
    </row>
    <row r="26" spans="2:12" ht="168.65" customHeight="1" outlineLevel="1" thickBot="1" x14ac:dyDescent="0.35">
      <c r="C26" s="22"/>
      <c r="D26" s="146"/>
      <c r="E26" s="148"/>
      <c r="F26" s="95"/>
      <c r="G26" s="14"/>
      <c r="H26" s="15"/>
      <c r="I26" s="15"/>
      <c r="J26" s="15"/>
      <c r="K26" s="15"/>
      <c r="L26" s="56"/>
    </row>
    <row r="27" spans="2:12" ht="25.9" customHeight="1" outlineLevel="1" x14ac:dyDescent="0.3">
      <c r="B27" s="136" t="s">
        <v>21</v>
      </c>
      <c r="C27" s="75" t="s">
        <v>187</v>
      </c>
      <c r="D27" s="141" t="s">
        <v>188</v>
      </c>
      <c r="E27" s="156" t="s">
        <v>189</v>
      </c>
      <c r="F27" s="85" t="s">
        <v>25</v>
      </c>
      <c r="G27" s="83"/>
      <c r="H27" s="91"/>
      <c r="I27" s="91"/>
      <c r="J27" s="91"/>
      <c r="K27" s="82"/>
      <c r="L27" s="56" t="str">
        <f>VLOOKUP(C27,SUMMARY!$C$61:$D$127,2)</f>
        <v>YES</v>
      </c>
    </row>
    <row r="28" spans="2:12" ht="25.9" customHeight="1" outlineLevel="1" x14ac:dyDescent="0.3">
      <c r="B28" s="136"/>
      <c r="C28" s="72" t="str">
        <f>C27</f>
        <v>13.2*</v>
      </c>
      <c r="D28" s="152"/>
      <c r="E28" s="143"/>
      <c r="F28" s="85" t="s">
        <v>28</v>
      </c>
      <c r="G28" s="83"/>
      <c r="H28" s="91"/>
      <c r="I28" s="91"/>
      <c r="J28" s="91"/>
      <c r="K28" s="82"/>
      <c r="L28" s="56" t="str">
        <f>VLOOKUP(C28,SUMMARY!$C$61:$D$127,2)</f>
        <v>YES</v>
      </c>
    </row>
    <row r="29" spans="2:12" ht="28.15" customHeight="1" outlineLevel="1" x14ac:dyDescent="0.3">
      <c r="B29" s="136"/>
      <c r="C29" s="72" t="str">
        <f>C27</f>
        <v>13.2*</v>
      </c>
      <c r="D29" s="152"/>
      <c r="E29" s="143"/>
      <c r="F29" s="85" t="s">
        <v>29</v>
      </c>
      <c r="G29" s="83"/>
      <c r="H29" s="91"/>
      <c r="I29" s="91"/>
      <c r="J29" s="91"/>
      <c r="K29" s="82"/>
      <c r="L29" s="56" t="str">
        <f>VLOOKUP(C29,SUMMARY!$C$61:$D$127,2)</f>
        <v>YES</v>
      </c>
    </row>
    <row r="30" spans="2:12" ht="28.15" customHeight="1" outlineLevel="1" x14ac:dyDescent="0.3">
      <c r="B30" s="136"/>
      <c r="C30" s="72" t="str">
        <f>C27</f>
        <v>13.2*</v>
      </c>
      <c r="D30" s="152"/>
      <c r="E30" s="143"/>
      <c r="F30" s="85" t="s">
        <v>30</v>
      </c>
      <c r="G30" s="83"/>
      <c r="H30" s="91"/>
      <c r="I30" s="91"/>
      <c r="J30" s="91"/>
      <c r="K30" s="82"/>
      <c r="L30" s="56" t="str">
        <f>VLOOKUP(C30,SUMMARY!$C$61:$D$127,2)</f>
        <v>YES</v>
      </c>
    </row>
    <row r="31" spans="2:12" ht="28.15" customHeight="1" outlineLevel="1" collapsed="1" x14ac:dyDescent="0.3">
      <c r="B31" s="136"/>
      <c r="C31" s="72" t="str">
        <f>C28</f>
        <v>13.2*</v>
      </c>
      <c r="D31" s="152"/>
      <c r="E31" s="143"/>
      <c r="F31" s="85" t="s">
        <v>31</v>
      </c>
      <c r="G31" s="83"/>
      <c r="H31" s="91"/>
      <c r="I31" s="91"/>
      <c r="J31" s="91"/>
      <c r="K31" s="82"/>
      <c r="L31" s="56" t="str">
        <f>VLOOKUP(C31,SUMMARY!$C$61:$D$127,2)</f>
        <v>YES</v>
      </c>
    </row>
    <row r="32" spans="2:12" ht="27.65" hidden="1" customHeight="1" outlineLevel="2" x14ac:dyDescent="0.3">
      <c r="B32" s="136"/>
      <c r="C32" s="72" t="str">
        <f>C28</f>
        <v>13.2*</v>
      </c>
      <c r="D32" s="152"/>
      <c r="E32" s="143"/>
      <c r="F32" s="85" t="s">
        <v>32</v>
      </c>
      <c r="G32" s="83"/>
      <c r="H32" s="91"/>
      <c r="I32" s="92"/>
      <c r="J32" s="92"/>
      <c r="K32" s="81"/>
      <c r="L32" s="56" t="str">
        <f>VLOOKUP(C32,SUMMARY!$C$61:$D$127,2)</f>
        <v>YES</v>
      </c>
    </row>
    <row r="33" spans="2:12" ht="27.65" hidden="1" customHeight="1" outlineLevel="2" x14ac:dyDescent="0.3">
      <c r="B33" s="136"/>
      <c r="C33" s="72" t="str">
        <f>C28</f>
        <v>13.2*</v>
      </c>
      <c r="D33" s="152"/>
      <c r="E33" s="143"/>
      <c r="F33" s="85" t="s">
        <v>33</v>
      </c>
      <c r="G33" s="83"/>
      <c r="H33" s="91"/>
      <c r="I33" s="92"/>
      <c r="J33" s="92"/>
      <c r="K33" s="81"/>
      <c r="L33" s="56" t="str">
        <f>VLOOKUP(C33,SUMMARY!$C$61:$D$127,2)</f>
        <v>YES</v>
      </c>
    </row>
    <row r="34" spans="2:12" ht="27.65" hidden="1" customHeight="1" outlineLevel="2" x14ac:dyDescent="0.3">
      <c r="B34" s="136"/>
      <c r="C34" s="72" t="str">
        <f>C28</f>
        <v>13.2*</v>
      </c>
      <c r="D34" s="152"/>
      <c r="E34" s="143"/>
      <c r="F34" s="85" t="s">
        <v>34</v>
      </c>
      <c r="G34" s="83"/>
      <c r="H34" s="91"/>
      <c r="I34" s="92"/>
      <c r="J34" s="92"/>
      <c r="K34" s="81"/>
      <c r="L34" s="56" t="str">
        <f>VLOOKUP(C34,SUMMARY!$C$61:$D$127,2)</f>
        <v>YES</v>
      </c>
    </row>
    <row r="35" spans="2:12" ht="27.65" hidden="1" customHeight="1" outlineLevel="2" x14ac:dyDescent="0.3">
      <c r="B35" s="136"/>
      <c r="C35" s="72" t="str">
        <f>C28</f>
        <v>13.2*</v>
      </c>
      <c r="D35" s="152"/>
      <c r="E35" s="143"/>
      <c r="F35" s="85" t="s">
        <v>35</v>
      </c>
      <c r="G35" s="83"/>
      <c r="H35" s="91"/>
      <c r="I35" s="92"/>
      <c r="J35" s="92"/>
      <c r="K35" s="81"/>
      <c r="L35" s="56" t="str">
        <f>VLOOKUP(C35,SUMMARY!$C$61:$D$127,2)</f>
        <v>YES</v>
      </c>
    </row>
    <row r="36" spans="2:12" ht="27.65" hidden="1" customHeight="1" outlineLevel="2" x14ac:dyDescent="0.3">
      <c r="B36" s="136"/>
      <c r="C36" s="72" t="str">
        <f>C28</f>
        <v>13.2*</v>
      </c>
      <c r="D36" s="152"/>
      <c r="E36" s="143"/>
      <c r="F36" s="85" t="s">
        <v>36</v>
      </c>
      <c r="G36" s="83"/>
      <c r="H36" s="91"/>
      <c r="I36" s="92"/>
      <c r="J36" s="92"/>
      <c r="K36" s="81"/>
      <c r="L36" s="56" t="str">
        <f>VLOOKUP(C36,SUMMARY!$C$61:$D$127,2)</f>
        <v>YES</v>
      </c>
    </row>
    <row r="37" spans="2:12" ht="27.65" hidden="1" customHeight="1" outlineLevel="2" x14ac:dyDescent="0.3">
      <c r="B37" s="136"/>
      <c r="C37" s="72" t="str">
        <f>C28</f>
        <v>13.2*</v>
      </c>
      <c r="D37" s="152"/>
      <c r="E37" s="143"/>
      <c r="F37" s="85" t="s">
        <v>37</v>
      </c>
      <c r="G37" s="83"/>
      <c r="H37" s="91"/>
      <c r="I37" s="92"/>
      <c r="J37" s="92"/>
      <c r="K37" s="81"/>
      <c r="L37" s="56" t="str">
        <f>VLOOKUP(C37,SUMMARY!$C$61:$D$127,2)</f>
        <v>YES</v>
      </c>
    </row>
    <row r="38" spans="2:12" ht="27.65" hidden="1" customHeight="1" outlineLevel="2" x14ac:dyDescent="0.3">
      <c r="B38" s="136"/>
      <c r="C38" s="72" t="str">
        <f>C28</f>
        <v>13.2*</v>
      </c>
      <c r="D38" s="152"/>
      <c r="E38" s="143"/>
      <c r="F38" s="85" t="s">
        <v>38</v>
      </c>
      <c r="G38" s="83"/>
      <c r="H38" s="91"/>
      <c r="I38" s="92"/>
      <c r="J38" s="92"/>
      <c r="K38" s="81"/>
      <c r="L38" s="56" t="str">
        <f>VLOOKUP(C38,SUMMARY!$C$61:$D$127,2)</f>
        <v>YES</v>
      </c>
    </row>
    <row r="39" spans="2:12" ht="27.65" hidden="1" customHeight="1" outlineLevel="2" x14ac:dyDescent="0.3">
      <c r="B39" s="136"/>
      <c r="C39" s="72" t="str">
        <f>C28</f>
        <v>13.2*</v>
      </c>
      <c r="D39" s="152"/>
      <c r="E39" s="143"/>
      <c r="F39" s="85" t="s">
        <v>39</v>
      </c>
      <c r="G39" s="83"/>
      <c r="H39" s="91"/>
      <c r="I39" s="92"/>
      <c r="J39" s="92"/>
      <c r="K39" s="81"/>
      <c r="L39" s="56" t="str">
        <f>VLOOKUP(C39,SUMMARY!$C$61:$D$127,2)</f>
        <v>YES</v>
      </c>
    </row>
    <row r="40" spans="2:12" ht="27.65" hidden="1" customHeight="1" outlineLevel="2" x14ac:dyDescent="0.3">
      <c r="B40" s="136"/>
      <c r="C40" s="72" t="str">
        <f>C28</f>
        <v>13.2*</v>
      </c>
      <c r="D40" s="152"/>
      <c r="E40" s="143"/>
      <c r="F40" s="85" t="s">
        <v>40</v>
      </c>
      <c r="G40" s="83"/>
      <c r="H40" s="91"/>
      <c r="I40" s="92"/>
      <c r="J40" s="92"/>
      <c r="K40" s="81"/>
      <c r="L40" s="56" t="str">
        <f>VLOOKUP(C40,SUMMARY!$C$61:$D$127,2)</f>
        <v>YES</v>
      </c>
    </row>
    <row r="41" spans="2:12" ht="27.65" hidden="1" customHeight="1" outlineLevel="2" x14ac:dyDescent="0.3">
      <c r="B41" s="136"/>
      <c r="C41" s="72" t="str">
        <f>C28</f>
        <v>13.2*</v>
      </c>
      <c r="D41" s="152"/>
      <c r="E41" s="143"/>
      <c r="F41" s="85" t="s">
        <v>41</v>
      </c>
      <c r="G41" s="83"/>
      <c r="H41" s="91"/>
      <c r="I41" s="92"/>
      <c r="J41" s="92"/>
      <c r="K41" s="81"/>
      <c r="L41" s="56" t="str">
        <f>VLOOKUP(C41,SUMMARY!$C$61:$D$127,2)</f>
        <v>YES</v>
      </c>
    </row>
    <row r="42" spans="2:12" ht="27.65" hidden="1" customHeight="1" outlineLevel="2" x14ac:dyDescent="0.3">
      <c r="B42" s="136"/>
      <c r="C42" s="72" t="str">
        <f>C28</f>
        <v>13.2*</v>
      </c>
      <c r="D42" s="152"/>
      <c r="E42" s="143"/>
      <c r="F42" s="85" t="s">
        <v>42</v>
      </c>
      <c r="G42" s="83"/>
      <c r="H42" s="91"/>
      <c r="I42" s="92"/>
      <c r="J42" s="92"/>
      <c r="K42" s="81"/>
      <c r="L42" s="56" t="str">
        <f>VLOOKUP(C42,SUMMARY!$C$61:$D$127,2)</f>
        <v>YES</v>
      </c>
    </row>
    <row r="43" spans="2:12" ht="27.65" hidden="1" customHeight="1" outlineLevel="2" x14ac:dyDescent="0.3">
      <c r="B43" s="136"/>
      <c r="C43" s="72" t="str">
        <f>C28</f>
        <v>13.2*</v>
      </c>
      <c r="D43" s="152"/>
      <c r="E43" s="143"/>
      <c r="F43" s="85" t="s">
        <v>43</v>
      </c>
      <c r="G43" s="83"/>
      <c r="H43" s="91"/>
      <c r="I43" s="92"/>
      <c r="J43" s="92"/>
      <c r="K43" s="81"/>
      <c r="L43" s="56" t="str">
        <f>VLOOKUP(C43,SUMMARY!$C$61:$D$127,2)</f>
        <v>YES</v>
      </c>
    </row>
    <row r="44" spans="2:12" ht="27.65" hidden="1" customHeight="1" outlineLevel="2" x14ac:dyDescent="0.3">
      <c r="B44" s="136"/>
      <c r="C44" s="72" t="str">
        <f>C28</f>
        <v>13.2*</v>
      </c>
      <c r="D44" s="152"/>
      <c r="E44" s="143"/>
      <c r="F44" s="85" t="s">
        <v>44</v>
      </c>
      <c r="G44" s="83"/>
      <c r="H44" s="91"/>
      <c r="I44" s="92"/>
      <c r="J44" s="92"/>
      <c r="K44" s="81"/>
      <c r="L44" s="56" t="str">
        <f>VLOOKUP(C44,SUMMARY!$C$61:$D$127,2)</f>
        <v>YES</v>
      </c>
    </row>
    <row r="45" spans="2:12" ht="27.65" hidden="1" customHeight="1" outlineLevel="2" x14ac:dyDescent="0.3">
      <c r="B45" s="136"/>
      <c r="C45" s="72" t="str">
        <f>C28</f>
        <v>13.2*</v>
      </c>
      <c r="D45" s="152"/>
      <c r="E45" s="143"/>
      <c r="F45" s="85" t="s">
        <v>45</v>
      </c>
      <c r="G45" s="83"/>
      <c r="H45" s="91"/>
      <c r="I45" s="92"/>
      <c r="J45" s="92"/>
      <c r="K45" s="81"/>
      <c r="L45" s="56" t="str">
        <f>VLOOKUP(C45,SUMMARY!$C$61:$D$127,2)</f>
        <v>YES</v>
      </c>
    </row>
    <row r="46" spans="2:12" ht="27.65" hidden="1" customHeight="1" outlineLevel="2" x14ac:dyDescent="0.3">
      <c r="B46" s="136"/>
      <c r="C46" s="72" t="str">
        <f t="shared" ref="C46" si="1">C42</f>
        <v>13.2*</v>
      </c>
      <c r="D46" s="152"/>
      <c r="E46" s="143"/>
      <c r="F46" s="85" t="s">
        <v>46</v>
      </c>
      <c r="G46" s="83"/>
      <c r="H46" s="91"/>
      <c r="I46" s="92"/>
      <c r="J46" s="92"/>
      <c r="K46" s="81"/>
      <c r="L46" s="56" t="str">
        <f>VLOOKUP(C46,SUMMARY!$C$61:$D$127,2)</f>
        <v>YES</v>
      </c>
    </row>
    <row r="47" spans="2:12" ht="202.15" customHeight="1" outlineLevel="1" thickBot="1" x14ac:dyDescent="0.35">
      <c r="B47" s="136"/>
      <c r="C47" s="70"/>
      <c r="D47" s="142"/>
      <c r="E47" s="144"/>
      <c r="F47" s="77"/>
      <c r="G47" s="78"/>
      <c r="H47" s="79"/>
      <c r="I47" s="79"/>
      <c r="J47" s="79"/>
      <c r="K47" s="79"/>
      <c r="L47" s="56"/>
    </row>
    <row r="48" spans="2:12" ht="25.9" customHeight="1" outlineLevel="1" x14ac:dyDescent="0.3">
      <c r="C48" s="21">
        <v>13.3</v>
      </c>
      <c r="D48" s="145" t="s">
        <v>156</v>
      </c>
      <c r="E48" s="158" t="s">
        <v>190</v>
      </c>
      <c r="F48" s="85" t="s">
        <v>25</v>
      </c>
      <c r="G48" s="83"/>
      <c r="H48" s="91"/>
      <c r="I48" s="91"/>
      <c r="J48" s="91"/>
      <c r="K48" s="82"/>
      <c r="L48" s="56" t="str">
        <f>VLOOKUP(C48,SUMMARY!$C$61:$D$127,2)</f>
        <v>NO</v>
      </c>
    </row>
    <row r="49" spans="2:12" ht="25.9" customHeight="1" outlineLevel="1" x14ac:dyDescent="0.3">
      <c r="C49" s="22">
        <f>C48</f>
        <v>13.3</v>
      </c>
      <c r="D49" s="153"/>
      <c r="E49" s="159"/>
      <c r="F49" s="85" t="s">
        <v>28</v>
      </c>
      <c r="G49" s="83"/>
      <c r="H49" s="91"/>
      <c r="I49" s="91"/>
      <c r="J49" s="91"/>
      <c r="K49" s="82"/>
      <c r="L49" s="56" t="str">
        <f>VLOOKUP(C49,SUMMARY!$C$61:$D$127,2)</f>
        <v>NO</v>
      </c>
    </row>
    <row r="50" spans="2:12" ht="28.15" customHeight="1" outlineLevel="1" x14ac:dyDescent="0.3">
      <c r="B50" s="76"/>
      <c r="C50" s="22">
        <f>C48</f>
        <v>13.3</v>
      </c>
      <c r="D50" s="153"/>
      <c r="E50" s="159"/>
      <c r="F50" s="85" t="s">
        <v>29</v>
      </c>
      <c r="G50" s="83"/>
      <c r="H50" s="91"/>
      <c r="I50" s="91"/>
      <c r="J50" s="91"/>
      <c r="K50" s="82"/>
      <c r="L50" s="56" t="str">
        <f>VLOOKUP(C50,SUMMARY!$C$61:$D$127,2)</f>
        <v>NO</v>
      </c>
    </row>
    <row r="51" spans="2:12" ht="28.15" customHeight="1" outlineLevel="1" x14ac:dyDescent="0.3">
      <c r="B51" s="76"/>
      <c r="C51" s="22">
        <f>C48</f>
        <v>13.3</v>
      </c>
      <c r="D51" s="153"/>
      <c r="E51" s="159"/>
      <c r="F51" s="85" t="s">
        <v>30</v>
      </c>
      <c r="G51" s="83"/>
      <c r="H51" s="91"/>
      <c r="I51" s="91"/>
      <c r="J51" s="91"/>
      <c r="K51" s="82"/>
      <c r="L51" s="56" t="str">
        <f>VLOOKUP(C51,SUMMARY!$C$61:$D$127,2)</f>
        <v>NO</v>
      </c>
    </row>
    <row r="52" spans="2:12" ht="28.15" customHeight="1" outlineLevel="1" collapsed="1" x14ac:dyDescent="0.3">
      <c r="B52" s="76"/>
      <c r="C52" s="22">
        <f>C49</f>
        <v>13.3</v>
      </c>
      <c r="D52" s="153"/>
      <c r="E52" s="159"/>
      <c r="F52" s="85" t="s">
        <v>31</v>
      </c>
      <c r="G52" s="83"/>
      <c r="H52" s="91"/>
      <c r="I52" s="91"/>
      <c r="J52" s="91"/>
      <c r="K52" s="82"/>
      <c r="L52" s="56" t="str">
        <f>VLOOKUP(C52,SUMMARY!$C$61:$D$127,2)</f>
        <v>NO</v>
      </c>
    </row>
    <row r="53" spans="2:12" ht="27.65" hidden="1" customHeight="1" outlineLevel="2" x14ac:dyDescent="0.3">
      <c r="B53" s="76"/>
      <c r="C53" s="22">
        <f>C49</f>
        <v>13.3</v>
      </c>
      <c r="D53" s="153"/>
      <c r="E53" s="159"/>
      <c r="F53" s="85" t="s">
        <v>32</v>
      </c>
      <c r="G53" s="83"/>
      <c r="H53" s="91"/>
      <c r="I53" s="92"/>
      <c r="J53" s="92"/>
      <c r="K53" s="81"/>
      <c r="L53" s="56" t="str">
        <f>VLOOKUP(C53,SUMMARY!$C$61:$D$127,2)</f>
        <v>NO</v>
      </c>
    </row>
    <row r="54" spans="2:12" ht="27.65" hidden="1" customHeight="1" outlineLevel="2" x14ac:dyDescent="0.3">
      <c r="B54" s="76"/>
      <c r="C54" s="22">
        <f>C49</f>
        <v>13.3</v>
      </c>
      <c r="D54" s="153"/>
      <c r="E54" s="159"/>
      <c r="F54" s="85" t="s">
        <v>33</v>
      </c>
      <c r="G54" s="83"/>
      <c r="H54" s="91"/>
      <c r="I54" s="92"/>
      <c r="J54" s="92"/>
      <c r="K54" s="81"/>
      <c r="L54" s="56" t="str">
        <f>VLOOKUP(C54,SUMMARY!$C$61:$D$127,2)</f>
        <v>NO</v>
      </c>
    </row>
    <row r="55" spans="2:12" ht="27.65" hidden="1" customHeight="1" outlineLevel="2" x14ac:dyDescent="0.3">
      <c r="B55" s="76"/>
      <c r="C55" s="22">
        <f>C49</f>
        <v>13.3</v>
      </c>
      <c r="D55" s="153"/>
      <c r="E55" s="159"/>
      <c r="F55" s="85" t="s">
        <v>34</v>
      </c>
      <c r="G55" s="83"/>
      <c r="H55" s="91"/>
      <c r="I55" s="92"/>
      <c r="J55" s="92"/>
      <c r="K55" s="81"/>
      <c r="L55" s="56" t="str">
        <f>VLOOKUP(C55,SUMMARY!$C$61:$D$127,2)</f>
        <v>NO</v>
      </c>
    </row>
    <row r="56" spans="2:12" ht="27.65" hidden="1" customHeight="1" outlineLevel="2" x14ac:dyDescent="0.3">
      <c r="B56" s="76"/>
      <c r="C56" s="22">
        <f>C49</f>
        <v>13.3</v>
      </c>
      <c r="D56" s="153"/>
      <c r="E56" s="159"/>
      <c r="F56" s="85" t="s">
        <v>35</v>
      </c>
      <c r="G56" s="83"/>
      <c r="H56" s="91"/>
      <c r="I56" s="92"/>
      <c r="J56" s="92"/>
      <c r="K56" s="81"/>
      <c r="L56" s="56" t="str">
        <f>VLOOKUP(C56,SUMMARY!$C$61:$D$127,2)</f>
        <v>NO</v>
      </c>
    </row>
    <row r="57" spans="2:12" ht="27.65" hidden="1" customHeight="1" outlineLevel="2" x14ac:dyDescent="0.3">
      <c r="B57" s="76"/>
      <c r="C57" s="22">
        <f>C49</f>
        <v>13.3</v>
      </c>
      <c r="D57" s="153"/>
      <c r="E57" s="159"/>
      <c r="F57" s="85" t="s">
        <v>36</v>
      </c>
      <c r="G57" s="83"/>
      <c r="H57" s="91"/>
      <c r="I57" s="92"/>
      <c r="J57" s="92"/>
      <c r="K57" s="81"/>
      <c r="L57" s="56" t="str">
        <f>VLOOKUP(C57,SUMMARY!$C$61:$D$127,2)</f>
        <v>NO</v>
      </c>
    </row>
    <row r="58" spans="2:12" ht="27.65" hidden="1" customHeight="1" outlineLevel="2" x14ac:dyDescent="0.3">
      <c r="B58" s="76"/>
      <c r="C58" s="22">
        <f>C49</f>
        <v>13.3</v>
      </c>
      <c r="D58" s="153"/>
      <c r="E58" s="159"/>
      <c r="F58" s="85" t="s">
        <v>37</v>
      </c>
      <c r="G58" s="83"/>
      <c r="H58" s="91"/>
      <c r="I58" s="92"/>
      <c r="J58" s="92"/>
      <c r="K58" s="81"/>
      <c r="L58" s="56" t="str">
        <f>VLOOKUP(C58,SUMMARY!$C$61:$D$127,2)</f>
        <v>NO</v>
      </c>
    </row>
    <row r="59" spans="2:12" ht="27.65" hidden="1" customHeight="1" outlineLevel="2" x14ac:dyDescent="0.3">
      <c r="B59" s="76"/>
      <c r="C59" s="22">
        <f>C49</f>
        <v>13.3</v>
      </c>
      <c r="D59" s="153"/>
      <c r="E59" s="159"/>
      <c r="F59" s="85" t="s">
        <v>38</v>
      </c>
      <c r="G59" s="83"/>
      <c r="H59" s="91"/>
      <c r="I59" s="92"/>
      <c r="J59" s="92"/>
      <c r="K59" s="81"/>
      <c r="L59" s="56" t="str">
        <f>VLOOKUP(C59,SUMMARY!$C$61:$D$127,2)</f>
        <v>NO</v>
      </c>
    </row>
    <row r="60" spans="2:12" ht="27.65" hidden="1" customHeight="1" outlineLevel="2" x14ac:dyDescent="0.3">
      <c r="B60" s="76"/>
      <c r="C60" s="22">
        <f>C49</f>
        <v>13.3</v>
      </c>
      <c r="D60" s="153"/>
      <c r="E60" s="159"/>
      <c r="F60" s="85" t="s">
        <v>39</v>
      </c>
      <c r="G60" s="83"/>
      <c r="H60" s="91"/>
      <c r="I60" s="92"/>
      <c r="J60" s="92"/>
      <c r="K60" s="81"/>
      <c r="L60" s="56" t="str">
        <f>VLOOKUP(C60,SUMMARY!$C$61:$D$127,2)</f>
        <v>NO</v>
      </c>
    </row>
    <row r="61" spans="2:12" ht="27.65" hidden="1" customHeight="1" outlineLevel="2" x14ac:dyDescent="0.3">
      <c r="B61" s="76"/>
      <c r="C61" s="22">
        <f>C49</f>
        <v>13.3</v>
      </c>
      <c r="D61" s="153"/>
      <c r="E61" s="159"/>
      <c r="F61" s="85" t="s">
        <v>40</v>
      </c>
      <c r="G61" s="83"/>
      <c r="H61" s="91"/>
      <c r="I61" s="92"/>
      <c r="J61" s="92"/>
      <c r="K61" s="81"/>
      <c r="L61" s="56" t="str">
        <f>VLOOKUP(C61,SUMMARY!$C$61:$D$127,2)</f>
        <v>NO</v>
      </c>
    </row>
    <row r="62" spans="2:12" ht="27.65" hidden="1" customHeight="1" outlineLevel="2" x14ac:dyDescent="0.3">
      <c r="B62" s="76"/>
      <c r="C62" s="22">
        <f>C49</f>
        <v>13.3</v>
      </c>
      <c r="D62" s="153"/>
      <c r="E62" s="159"/>
      <c r="F62" s="85" t="s">
        <v>41</v>
      </c>
      <c r="G62" s="83"/>
      <c r="H62" s="91"/>
      <c r="I62" s="92"/>
      <c r="J62" s="92"/>
      <c r="K62" s="81"/>
      <c r="L62" s="56" t="str">
        <f>VLOOKUP(C62,SUMMARY!$C$61:$D$127,2)</f>
        <v>NO</v>
      </c>
    </row>
    <row r="63" spans="2:12" ht="27.65" hidden="1" customHeight="1" outlineLevel="2" x14ac:dyDescent="0.3">
      <c r="B63" s="76"/>
      <c r="C63" s="22">
        <f>C49</f>
        <v>13.3</v>
      </c>
      <c r="D63" s="153"/>
      <c r="E63" s="159"/>
      <c r="F63" s="85" t="s">
        <v>42</v>
      </c>
      <c r="G63" s="83"/>
      <c r="H63" s="91"/>
      <c r="I63" s="92"/>
      <c r="J63" s="92"/>
      <c r="K63" s="81"/>
      <c r="L63" s="56" t="str">
        <f>VLOOKUP(C63,SUMMARY!$C$61:$D$127,2)</f>
        <v>NO</v>
      </c>
    </row>
    <row r="64" spans="2:12" ht="27.65" hidden="1" customHeight="1" outlineLevel="2" x14ac:dyDescent="0.3">
      <c r="B64" s="76"/>
      <c r="C64" s="22">
        <f>C49</f>
        <v>13.3</v>
      </c>
      <c r="D64" s="153"/>
      <c r="E64" s="159"/>
      <c r="F64" s="85" t="s">
        <v>43</v>
      </c>
      <c r="G64" s="83"/>
      <c r="H64" s="91"/>
      <c r="I64" s="92"/>
      <c r="J64" s="92"/>
      <c r="K64" s="81"/>
      <c r="L64" s="56" t="str">
        <f>VLOOKUP(C64,SUMMARY!$C$61:$D$127,2)</f>
        <v>NO</v>
      </c>
    </row>
    <row r="65" spans="2:12" ht="27.65" hidden="1" customHeight="1" outlineLevel="2" x14ac:dyDescent="0.3">
      <c r="B65" s="76"/>
      <c r="C65" s="22">
        <f>C49</f>
        <v>13.3</v>
      </c>
      <c r="D65" s="153"/>
      <c r="E65" s="159"/>
      <c r="F65" s="85" t="s">
        <v>44</v>
      </c>
      <c r="G65" s="83"/>
      <c r="H65" s="91"/>
      <c r="I65" s="92"/>
      <c r="J65" s="92"/>
      <c r="K65" s="81"/>
      <c r="L65" s="56" t="str">
        <f>VLOOKUP(C65,SUMMARY!$C$61:$D$127,2)</f>
        <v>NO</v>
      </c>
    </row>
    <row r="66" spans="2:12" ht="27.65" hidden="1" customHeight="1" outlineLevel="2" x14ac:dyDescent="0.3">
      <c r="B66" s="76"/>
      <c r="C66" s="22">
        <f>C49</f>
        <v>13.3</v>
      </c>
      <c r="D66" s="153"/>
      <c r="E66" s="159"/>
      <c r="F66" s="85" t="s">
        <v>45</v>
      </c>
      <c r="G66" s="83"/>
      <c r="H66" s="91"/>
      <c r="I66" s="92"/>
      <c r="J66" s="92"/>
      <c r="K66" s="81"/>
      <c r="L66" s="56" t="str">
        <f>VLOOKUP(C66,SUMMARY!$C$61:$D$127,2)</f>
        <v>NO</v>
      </c>
    </row>
    <row r="67" spans="2:12" ht="27.65" hidden="1" customHeight="1" outlineLevel="2" x14ac:dyDescent="0.3">
      <c r="B67" s="76"/>
      <c r="C67" s="22">
        <f t="shared" ref="C67" si="2">C63</f>
        <v>13.3</v>
      </c>
      <c r="D67" s="153"/>
      <c r="E67" s="159"/>
      <c r="F67" s="85" t="s">
        <v>46</v>
      </c>
      <c r="G67" s="83"/>
      <c r="H67" s="91"/>
      <c r="I67" s="92"/>
      <c r="J67" s="92"/>
      <c r="K67" s="81"/>
      <c r="L67" s="56" t="str">
        <f>VLOOKUP(C67,SUMMARY!$C$61:$D$127,2)</f>
        <v>NO</v>
      </c>
    </row>
    <row r="68" spans="2:12" ht="388.15" customHeight="1" outlineLevel="1" thickBot="1" x14ac:dyDescent="0.35">
      <c r="C68" s="23"/>
      <c r="D68" s="146"/>
      <c r="E68" s="160"/>
      <c r="F68" s="95"/>
      <c r="G68" s="14"/>
      <c r="H68" s="15"/>
      <c r="I68" s="15"/>
      <c r="J68" s="15"/>
      <c r="K68" s="15"/>
      <c r="L68" s="56"/>
    </row>
  </sheetData>
  <mergeCells count="7">
    <mergeCell ref="B27:B47"/>
    <mergeCell ref="D48:D68"/>
    <mergeCell ref="E48:E68"/>
    <mergeCell ref="D6:D26"/>
    <mergeCell ref="E6:E26"/>
    <mergeCell ref="D27:D47"/>
    <mergeCell ref="E27:E47"/>
  </mergeCells>
  <conditionalFormatting sqref="B8:B25 B29:B46 B50:B67">
    <cfRule type="notContainsBlanks" dxfId="18" priority="3">
      <formula>LEN(TRIM(B8))&gt;0</formula>
    </cfRule>
  </conditionalFormatting>
  <dataValidations count="1">
    <dataValidation type="list" allowBlank="1" showInputMessage="1" showErrorMessage="1" sqref="G27:G46 G6:G25 G48:G67" xr:uid="{B6E47212-E618-49A5-AAEE-FCC8BFD8102F}">
      <formula1>"Compliant, Non-Compliant, Transitionally Compliant, N/A"</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C2729977AEBC149A5B2F8CC81BEE334" ma:contentTypeVersion="4" ma:contentTypeDescription="Create a new document." ma:contentTypeScope="" ma:versionID="a2094112cff4d88ea12135577ed84261">
  <xsd:schema xmlns:xsd="http://www.w3.org/2001/XMLSchema" xmlns:xs="http://www.w3.org/2001/XMLSchema" xmlns:p="http://schemas.microsoft.com/office/2006/metadata/properties" xmlns:ns2="bbeb2fea-bd76-48c6-bcb0-202cd9d2ac98" targetNamespace="http://schemas.microsoft.com/office/2006/metadata/properties" ma:root="true" ma:fieldsID="a6d22ea899d400c0d7fd979199c64c0f" ns2:_="">
    <xsd:import namespace="bbeb2fea-bd76-48c6-bcb0-202cd9d2ac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eb2fea-bd76-48c6-bcb0-202cd9d2ac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CEBD6E-7FE3-42BC-BF46-D12E6C3A0D44}">
  <ds:schemaRefs>
    <ds:schemaRef ds:uri="http://schemas.microsoft.com/sharepoint/v3/contenttype/forms"/>
  </ds:schemaRefs>
</ds:datastoreItem>
</file>

<file path=customXml/itemProps2.xml><?xml version="1.0" encoding="utf-8"?>
<ds:datastoreItem xmlns:ds="http://schemas.openxmlformats.org/officeDocument/2006/customXml" ds:itemID="{3EEF15EE-196F-45FA-B7FE-CDAE8B622B8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44ECC14-3FAE-465D-B104-0034DBACA9D0}">
  <ds:schemaRefs>
    <ds:schemaRef ds:uri="http://schemas.microsoft.com/office/2006/metadata/longProperties"/>
  </ds:schemaRefs>
</ds:datastoreItem>
</file>

<file path=customXml/itemProps4.xml><?xml version="1.0" encoding="utf-8"?>
<ds:datastoreItem xmlns:ds="http://schemas.openxmlformats.org/officeDocument/2006/customXml" ds:itemID="{0E44BCE7-81E6-4DED-8184-6DFFF80A3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eb2fea-bd76-48c6-bcb0-202cd9d2a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847dec6-63b2-43f9-a6d0-58a40aaa1a10}" enabled="0" method="" siteId="{3847dec6-63b2-43f9-a6d0-58a40aaa1a10}" removed="1"/>
  <clbl:label id="{fa98e028-f401-4b3e-a75a-76893fc4ef4f}" enabled="0" method="" siteId="{fa98e028-f401-4b3e-a75a-76893fc4ef4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INSTRUCTIONS</vt:lpstr>
      <vt:lpstr>CORE MEASURES</vt:lpstr>
      <vt:lpstr>RESHAB</vt:lpstr>
      <vt:lpstr>ADH</vt:lpstr>
      <vt:lpstr>CLS-G</vt:lpstr>
      <vt:lpstr>CLS-I</vt:lpstr>
      <vt:lpstr>DCP</vt:lpstr>
      <vt:lpstr>IES</vt:lpstr>
      <vt:lpstr>PAB</vt:lpstr>
      <vt:lpstr>SUMMARY</vt:lpstr>
      <vt:lpstr>Tabs_Keep Hiden</vt:lpstr>
      <vt:lpstr>Scoring Sheet</vt:lpstr>
      <vt:lpstr>'Scoring 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Williams</dc:creator>
  <cp:keywords/>
  <dc:description/>
  <cp:lastModifiedBy>Danielle (Dani) Swanson</cp:lastModifiedBy>
  <cp:revision/>
  <dcterms:created xsi:type="dcterms:W3CDTF">2010-10-12T22:53:11Z</dcterms:created>
  <dcterms:modified xsi:type="dcterms:W3CDTF">2026-07-28T21:49:30Z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Kapuni, Punahele</vt:lpwstr>
  </property>
  <property fmtid="{D5CDD505-2E9C-101B-9397-08002B2CF9AE}" pid="3" name="xd_Signature">
    <vt:lpwstr/>
  </property>
  <property fmtid="{D5CDD505-2E9C-101B-9397-08002B2CF9AE}" pid="4" name="Order">
    <vt:lpwstr>56300.0000000000</vt:lpwstr>
  </property>
  <property fmtid="{D5CDD505-2E9C-101B-9397-08002B2CF9AE}" pid="5" name="ComplianceAssetId">
    <vt:lpwstr/>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Kapuni, Punahele</vt:lpwstr>
  </property>
  <property fmtid="{D5CDD505-2E9C-101B-9397-08002B2CF9AE}" pid="9" name="ContentTypeId">
    <vt:lpwstr>0x0101008C2729977AEBC149A5B2F8CC81BEE334</vt:lpwstr>
  </property>
  <property fmtid="{D5CDD505-2E9C-101B-9397-08002B2CF9AE}" pid="10" name="MediaServiceImageTags">
    <vt:lpwstr/>
  </property>
</Properties>
</file>