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WAKEFIELD\Documents\1_Navy\Project Files-Refs\From HDR\Tank Histories\"/>
    </mc:Choice>
  </mc:AlternateContent>
  <bookViews>
    <workbookView xWindow="120" yWindow="105" windowWidth="20370" windowHeight="7830"/>
  </bookViews>
  <sheets>
    <sheet name="Histories" sheetId="1" r:id="rId1"/>
  </sheets>
  <calcPr calcId="152511"/>
</workbook>
</file>

<file path=xl/calcChain.xml><?xml version="1.0" encoding="utf-8"?>
<calcChain xmlns="http://schemas.openxmlformats.org/spreadsheetml/2006/main">
  <c r="C54" i="1" l="1"/>
  <c r="C117" i="1"/>
  <c r="P106" i="1"/>
  <c r="C105" i="1"/>
  <c r="O103" i="1"/>
  <c r="O19" i="1"/>
  <c r="O91" i="1"/>
  <c r="C73" i="1"/>
  <c r="P46" i="1" l="1"/>
  <c r="D34" i="1"/>
  <c r="P34" i="1" s="1"/>
  <c r="C33" i="1"/>
  <c r="E15" i="1"/>
  <c r="D16" i="1"/>
  <c r="D15" i="1"/>
  <c r="F9" i="1" l="1"/>
  <c r="E9" i="1"/>
  <c r="C9" i="1"/>
  <c r="O7" i="1"/>
  <c r="P10" i="1"/>
  <c r="P100" i="1" l="1"/>
  <c r="O73" i="1"/>
  <c r="C67" i="1"/>
  <c r="O67" i="1" s="1"/>
  <c r="C61" i="1"/>
  <c r="O61" i="1" s="1"/>
  <c r="P64" i="1"/>
  <c r="P58" i="1"/>
  <c r="O55" i="1"/>
  <c r="O43" i="1"/>
  <c r="O31" i="1"/>
  <c r="O125" i="1" l="1"/>
  <c r="P125" i="1"/>
</calcChain>
</file>

<file path=xl/sharedStrings.xml><?xml version="1.0" encoding="utf-8"?>
<sst xmlns="http://schemas.openxmlformats.org/spreadsheetml/2006/main" count="165" uniqueCount="43">
  <si>
    <t>Release</t>
  </si>
  <si>
    <t>Tell-tale</t>
  </si>
  <si>
    <t>Tank 10</t>
  </si>
  <si>
    <t>Tank 11</t>
  </si>
  <si>
    <t>Tank 12</t>
  </si>
  <si>
    <t>Tank 13</t>
  </si>
  <si>
    <t>Tank 14</t>
  </si>
  <si>
    <t>Tank 15</t>
  </si>
  <si>
    <t>Tank 16</t>
  </si>
  <si>
    <t>Tank 17</t>
  </si>
  <si>
    <t>Tank 18</t>
  </si>
  <si>
    <t>Tank 19</t>
  </si>
  <si>
    <t>Tank 20</t>
  </si>
  <si>
    <t>Not mentioned in GPP</t>
  </si>
  <si>
    <t>Higher than GPP of 20,000</t>
  </si>
  <si>
    <t>Undefined in GPP</t>
  </si>
  <si>
    <t>Water</t>
  </si>
  <si>
    <t>Water/Fuel</t>
  </si>
  <si>
    <t>Not Specified</t>
  </si>
  <si>
    <t>JP5</t>
  </si>
  <si>
    <t>JP8</t>
  </si>
  <si>
    <t>DO</t>
  </si>
  <si>
    <t>Unverified Histories:  Releases Vs Tell-tales AND Verified Reporting: Since 1988</t>
  </si>
  <si>
    <t>Tank 01</t>
  </si>
  <si>
    <t>Tank 02</t>
  </si>
  <si>
    <t>Tank 03</t>
  </si>
  <si>
    <t>Tank 04</t>
  </si>
  <si>
    <t>Tank 05</t>
  </si>
  <si>
    <t>Tank 06</t>
  </si>
  <si>
    <t>Tank 07</t>
  </si>
  <si>
    <t>Tank 08</t>
  </si>
  <si>
    <t>Tank 09</t>
  </si>
  <si>
    <t>Period (days)</t>
  </si>
  <si>
    <t>Year ('XX)</t>
  </si>
  <si>
    <t>u/k</t>
  </si>
  <si>
    <t>Release (gals)</t>
  </si>
  <si>
    <t>Tell-tale (gals)</t>
  </si>
  <si>
    <t>**Note that the unverified histories seldom distinguish between leak tests conducted with fuel and water or controlled releases during leak tests vs UFMs, sample lines, and/or tell-tales.  Additional research through verified source documents is/and continues to occur to provide additional/proper context of releases in order to support current/future QRVA/RVAs.</t>
  </si>
  <si>
    <t>LeakTesting</t>
  </si>
  <si>
    <t>ND</t>
  </si>
  <si>
    <t>98 release confirmed incorrect</t>
  </si>
  <si>
    <t>per referenced source doc.  No</t>
  </si>
  <si>
    <t>leaks documented in that report.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</si>
</sst>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lightGrid">
        <fgColor rgb="FF00B0F0"/>
        <bgColor theme="2" tint="-0.2499465926084170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darkDown">
        <fgColor theme="5" tint="0.59996337778862885"/>
        <bgColor rgb="FFFF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38" fontId="0" fillId="0" borderId="0" xfId="0" applyNumberFormat="1"/>
    <xf numFmtId="0" fontId="0" fillId="0" borderId="1" xfId="0" applyBorder="1"/>
    <xf numFmtId="0" fontId="0" fillId="2" borderId="1" xfId="0" applyFill="1" applyBorder="1" applyAlignment="1">
      <alignment horizontal="center"/>
    </xf>
    <xf numFmtId="38" fontId="0" fillId="2" borderId="1" xfId="0" applyNumberFormat="1" applyFill="1" applyBorder="1"/>
    <xf numFmtId="0" fontId="0" fillId="3" borderId="0" xfId="0" applyFill="1" applyBorder="1"/>
    <xf numFmtId="38" fontId="0" fillId="3" borderId="0" xfId="0" applyNumberFormat="1" applyFill="1" applyBorder="1"/>
    <xf numFmtId="0" fontId="0" fillId="4" borderId="1" xfId="0" applyFill="1" applyBorder="1" applyAlignment="1">
      <alignment horizontal="center"/>
    </xf>
    <xf numFmtId="38" fontId="0" fillId="4" borderId="1" xfId="0" applyNumberFormat="1" applyFill="1" applyBorder="1"/>
    <xf numFmtId="0" fontId="0" fillId="3" borderId="1" xfId="0" applyFill="1" applyBorder="1"/>
    <xf numFmtId="38" fontId="0" fillId="3" borderId="1" xfId="0" applyNumberFormat="1" applyFill="1" applyBorder="1"/>
    <xf numFmtId="38" fontId="2" fillId="5" borderId="1" xfId="0" applyNumberFormat="1" applyFont="1" applyFill="1" applyBorder="1" applyAlignment="1">
      <alignment horizontal="right"/>
    </xf>
    <xf numFmtId="40" fontId="0" fillId="0" borderId="1" xfId="0" applyNumberFormat="1" applyBorder="1"/>
    <xf numFmtId="0" fontId="2" fillId="6" borderId="1" xfId="0" applyFont="1" applyFill="1" applyBorder="1"/>
    <xf numFmtId="0" fontId="0" fillId="6" borderId="1" xfId="0" applyFill="1" applyBorder="1"/>
    <xf numFmtId="40" fontId="0" fillId="5" borderId="1" xfId="0" applyNumberFormat="1" applyFill="1" applyBorder="1"/>
    <xf numFmtId="40" fontId="0" fillId="7" borderId="1" xfId="0" applyNumberFormat="1" applyFill="1" applyBorder="1"/>
    <xf numFmtId="0" fontId="1" fillId="0" borderId="3" xfId="0" applyFont="1" applyBorder="1" applyAlignment="1">
      <alignment horizontal="left" vertical="center" wrapText="1"/>
    </xf>
    <xf numFmtId="0" fontId="0" fillId="3" borderId="0" xfId="0" applyFill="1" applyBorder="1" applyAlignment="1">
      <alignment vertical="center"/>
    </xf>
    <xf numFmtId="0" fontId="0" fillId="0" borderId="0" xfId="0" applyAlignment="1">
      <alignment vertical="center"/>
    </xf>
    <xf numFmtId="0" fontId="1" fillId="9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40" fontId="0" fillId="8" borderId="1" xfId="0" applyNumberFormat="1" applyFill="1" applyBorder="1"/>
    <xf numFmtId="38" fontId="0" fillId="8" borderId="1" xfId="0" applyNumberFormat="1" applyFill="1" applyBorder="1"/>
    <xf numFmtId="0" fontId="1" fillId="10" borderId="2" xfId="0" applyFont="1" applyFill="1" applyBorder="1" applyAlignment="1">
      <alignment horizontal="left" wrapText="1"/>
    </xf>
    <xf numFmtId="0" fontId="1" fillId="10" borderId="3" xfId="0" applyFont="1" applyFill="1" applyBorder="1" applyAlignment="1">
      <alignment horizontal="left" wrapText="1"/>
    </xf>
    <xf numFmtId="3" fontId="0" fillId="3" borderId="1" xfId="0" applyNumberFormat="1" applyFill="1" applyBorder="1"/>
    <xf numFmtId="3" fontId="0" fillId="3" borderId="0" xfId="0" applyNumberFormat="1" applyFill="1" applyBorder="1"/>
    <xf numFmtId="3" fontId="0" fillId="0" borderId="0" xfId="0" applyNumberFormat="1"/>
    <xf numFmtId="38" fontId="0" fillId="11" borderId="1" xfId="0" applyNumberFormat="1" applyFill="1" applyBorder="1"/>
    <xf numFmtId="164" fontId="0" fillId="3" borderId="1" xfId="0" applyNumberFormat="1" applyFill="1" applyBorder="1"/>
    <xf numFmtId="0" fontId="1" fillId="0" borderId="2" xfId="0" applyFont="1" applyBorder="1" applyAlignment="1">
      <alignment vertical="center" wrapText="1"/>
    </xf>
    <xf numFmtId="0" fontId="0" fillId="3" borderId="1" xfId="0" applyFill="1" applyBorder="1" applyAlignment="1">
      <alignment horizontal="right"/>
    </xf>
    <xf numFmtId="0" fontId="0" fillId="11" borderId="1" xfId="0" applyFill="1" applyBorder="1" applyAlignment="1">
      <alignment horizontal="right"/>
    </xf>
    <xf numFmtId="0" fontId="0" fillId="11" borderId="1" xfId="0" applyFill="1" applyBorder="1"/>
    <xf numFmtId="0" fontId="0" fillId="5" borderId="1" xfId="0" applyFill="1" applyBorder="1"/>
    <xf numFmtId="0" fontId="0" fillId="8" borderId="1" xfId="0" applyFill="1" applyBorder="1"/>
    <xf numFmtId="0" fontId="1" fillId="12" borderId="1" xfId="0" applyFont="1" applyFill="1" applyBorder="1" applyAlignment="1">
      <alignment horizontal="center" vertical="center"/>
    </xf>
    <xf numFmtId="0" fontId="0" fillId="12" borderId="1" xfId="0" applyFill="1" applyBorder="1"/>
    <xf numFmtId="0" fontId="0" fillId="12" borderId="1" xfId="0" applyFill="1" applyBorder="1" applyAlignment="1">
      <alignment horizontal="right"/>
    </xf>
    <xf numFmtId="3" fontId="0" fillId="12" borderId="1" xfId="0" applyNumberFormat="1" applyFill="1" applyBorder="1"/>
    <xf numFmtId="0" fontId="1" fillId="10" borderId="0" xfId="0" applyFont="1" applyFill="1" applyBorder="1" applyAlignment="1">
      <alignment horizontal="left" wrapText="1"/>
    </xf>
    <xf numFmtId="0" fontId="0" fillId="0" borderId="0" xfId="0" applyBorder="1"/>
    <xf numFmtId="0" fontId="1" fillId="10" borderId="5" xfId="0" applyFont="1" applyFill="1" applyBorder="1" applyAlignment="1">
      <alignment horizontal="left" wrapText="1"/>
    </xf>
    <xf numFmtId="3" fontId="0" fillId="11" borderId="1" xfId="0" applyNumberFormat="1" applyFill="1" applyBorder="1"/>
    <xf numFmtId="0" fontId="0" fillId="13" borderId="1" xfId="0" applyFill="1" applyBorder="1"/>
    <xf numFmtId="0" fontId="0" fillId="3" borderId="0" xfId="0" quotePrefix="1" applyFill="1" applyBorder="1"/>
    <xf numFmtId="0" fontId="0" fillId="0" borderId="1" xfId="0" applyFill="1" applyBorder="1" applyAlignment="1">
      <alignment horizontal="right"/>
    </xf>
    <xf numFmtId="38" fontId="0" fillId="0" borderId="6" xfId="0" applyNumberFormat="1" applyBorder="1"/>
    <xf numFmtId="3" fontId="0" fillId="6" borderId="1" xfId="0" applyNumberFormat="1" applyFill="1" applyBorder="1"/>
    <xf numFmtId="3" fontId="0" fillId="0" borderId="1" xfId="0" applyNumberFormat="1" applyFill="1" applyBorder="1"/>
    <xf numFmtId="4" fontId="0" fillId="3" borderId="1" xfId="0" applyNumberFormat="1" applyFill="1" applyBorder="1"/>
    <xf numFmtId="3" fontId="0" fillId="8" borderId="1" xfId="0" applyNumberFormat="1" applyFill="1" applyBorder="1"/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40" fontId="1" fillId="7" borderId="2" xfId="0" applyNumberFormat="1" applyFont="1" applyFill="1" applyBorder="1" applyAlignment="1">
      <alignment horizontal="center" vertical="center"/>
    </xf>
    <xf numFmtId="40" fontId="1" fillId="7" borderId="4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6"/>
  <sheetViews>
    <sheetView tabSelected="1" topLeftCell="A22" workbookViewId="0">
      <selection activeCell="E49" sqref="E49"/>
    </sheetView>
  </sheetViews>
  <sheetFormatPr defaultRowHeight="15" x14ac:dyDescent="0.25"/>
  <cols>
    <col min="1" max="1" width="5.7109375" customWidth="1"/>
    <col min="2" max="2" width="13.5703125" customWidth="1"/>
    <col min="16" max="16" width="9.140625" style="43"/>
    <col min="17" max="18" width="9.140625" style="5"/>
  </cols>
  <sheetData>
    <row r="1" spans="1:18" ht="15.75" x14ac:dyDescent="0.25">
      <c r="A1" s="64" t="s">
        <v>22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spans="1:18" ht="49.5" customHeight="1" x14ac:dyDescent="0.25">
      <c r="A2" s="65" t="s">
        <v>37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</row>
    <row r="3" spans="1:18" s="19" customFormat="1" ht="18" customHeight="1" x14ac:dyDescent="0.25">
      <c r="A3" s="57" t="s">
        <v>38</v>
      </c>
      <c r="B3" s="58"/>
      <c r="C3" s="17"/>
      <c r="D3" s="59" t="s">
        <v>16</v>
      </c>
      <c r="E3" s="60"/>
      <c r="F3" s="17"/>
      <c r="G3" s="61" t="s">
        <v>17</v>
      </c>
      <c r="H3" s="62"/>
      <c r="I3" s="17"/>
      <c r="J3" s="38" t="s">
        <v>39</v>
      </c>
      <c r="K3" s="21" t="s">
        <v>19</v>
      </c>
      <c r="L3" s="20" t="s">
        <v>20</v>
      </c>
      <c r="M3" s="22" t="s">
        <v>21</v>
      </c>
      <c r="N3" s="32"/>
      <c r="O3" s="54" t="s">
        <v>18</v>
      </c>
      <c r="P3" s="55"/>
      <c r="Q3" s="18"/>
      <c r="R3" s="18"/>
    </row>
    <row r="4" spans="1:18" ht="6.75" customHeight="1" x14ac:dyDescent="0.25">
      <c r="A4" s="25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44"/>
      <c r="P4" s="42"/>
    </row>
    <row r="5" spans="1:18" x14ac:dyDescent="0.25">
      <c r="A5" s="56" t="s">
        <v>23</v>
      </c>
      <c r="B5" s="3" t="s">
        <v>33</v>
      </c>
      <c r="C5" s="9">
        <v>70</v>
      </c>
      <c r="D5" s="9">
        <v>71</v>
      </c>
      <c r="E5" s="9">
        <v>71</v>
      </c>
      <c r="F5" s="9">
        <v>72</v>
      </c>
      <c r="G5" s="9">
        <v>75</v>
      </c>
      <c r="H5" s="14">
        <v>82</v>
      </c>
      <c r="I5" s="14">
        <v>82</v>
      </c>
      <c r="J5" s="14">
        <v>83</v>
      </c>
      <c r="K5" s="14">
        <v>83</v>
      </c>
      <c r="L5" s="14">
        <v>83</v>
      </c>
      <c r="M5" s="9"/>
      <c r="N5" s="9"/>
      <c r="O5" s="9" t="s">
        <v>0</v>
      </c>
      <c r="P5" s="9" t="s">
        <v>1</v>
      </c>
    </row>
    <row r="6" spans="1:18" x14ac:dyDescent="0.25">
      <c r="A6" s="56"/>
      <c r="B6" s="3" t="s">
        <v>32</v>
      </c>
      <c r="C6" s="9">
        <v>63</v>
      </c>
      <c r="D6" s="9">
        <v>191</v>
      </c>
      <c r="E6" s="9">
        <v>37</v>
      </c>
      <c r="F6" s="9">
        <v>56</v>
      </c>
      <c r="G6" s="9">
        <v>6</v>
      </c>
      <c r="H6" s="14">
        <v>6</v>
      </c>
      <c r="I6" s="14">
        <v>55</v>
      </c>
      <c r="J6" s="14">
        <v>76</v>
      </c>
      <c r="K6" s="14">
        <v>23</v>
      </c>
      <c r="L6" s="14">
        <v>38</v>
      </c>
      <c r="M6" s="9"/>
      <c r="N6" s="9"/>
      <c r="O6" s="9"/>
      <c r="P6" s="9"/>
    </row>
    <row r="7" spans="1:18" s="1" customFormat="1" x14ac:dyDescent="0.25">
      <c r="A7" s="56"/>
      <c r="B7" s="4" t="s">
        <v>35</v>
      </c>
      <c r="C7" s="24">
        <v>4623</v>
      </c>
      <c r="D7" s="24">
        <v>16830</v>
      </c>
      <c r="E7" s="24">
        <v>5031</v>
      </c>
      <c r="F7" s="24">
        <v>4810</v>
      </c>
      <c r="G7" s="24">
        <v>10671</v>
      </c>
      <c r="H7" s="24">
        <v>2417</v>
      </c>
      <c r="I7" s="24">
        <v>871</v>
      </c>
      <c r="J7" s="24">
        <v>2229</v>
      </c>
      <c r="K7" s="24">
        <v>-1090</v>
      </c>
      <c r="L7" s="24">
        <v>-1004</v>
      </c>
      <c r="M7" s="10"/>
      <c r="N7" s="10"/>
      <c r="O7" s="10">
        <f>SUM(C7:N7)</f>
        <v>45388</v>
      </c>
      <c r="P7" s="10"/>
      <c r="Q7" s="6"/>
      <c r="R7" s="6"/>
    </row>
    <row r="8" spans="1:18" x14ac:dyDescent="0.25">
      <c r="A8" s="56"/>
      <c r="B8" s="3" t="s">
        <v>33</v>
      </c>
      <c r="C8" s="9">
        <v>47</v>
      </c>
      <c r="D8" s="13">
        <v>53</v>
      </c>
      <c r="E8" s="9">
        <v>64</v>
      </c>
      <c r="F8" s="9">
        <v>64</v>
      </c>
      <c r="G8" s="9">
        <v>64</v>
      </c>
      <c r="H8" s="14">
        <v>65</v>
      </c>
      <c r="I8" s="2">
        <v>65</v>
      </c>
      <c r="J8" s="2">
        <v>66</v>
      </c>
      <c r="K8" s="2">
        <v>67</v>
      </c>
      <c r="L8" s="9">
        <v>77</v>
      </c>
      <c r="M8" s="9">
        <v>78</v>
      </c>
      <c r="N8" s="9">
        <v>78</v>
      </c>
      <c r="O8" s="9"/>
      <c r="P8" s="9"/>
      <c r="Q8" s="6"/>
    </row>
    <row r="9" spans="1:18" x14ac:dyDescent="0.25">
      <c r="A9" s="56"/>
      <c r="B9" s="3" t="s">
        <v>32</v>
      </c>
      <c r="C9" s="31">
        <f>8/60/24</f>
        <v>5.5555555555555558E-3</v>
      </c>
      <c r="D9" s="13"/>
      <c r="E9" s="31">
        <f>4/60/24</f>
        <v>2.7777777777777779E-3</v>
      </c>
      <c r="F9" s="31">
        <f>1/24</f>
        <v>4.1666666666666664E-2</v>
      </c>
      <c r="G9" s="9"/>
      <c r="H9" s="14"/>
      <c r="I9" s="2"/>
      <c r="J9" s="2"/>
      <c r="K9" s="2"/>
      <c r="L9" s="9">
        <v>75</v>
      </c>
      <c r="M9" s="9">
        <v>114</v>
      </c>
      <c r="N9" s="9">
        <v>127</v>
      </c>
      <c r="O9" s="9"/>
      <c r="P9" s="9"/>
      <c r="Q9" s="6"/>
    </row>
    <row r="10" spans="1:18" s="1" customFormat="1" x14ac:dyDescent="0.25">
      <c r="A10" s="56"/>
      <c r="B10" s="4" t="s">
        <v>36</v>
      </c>
      <c r="C10" s="30">
        <v>5</v>
      </c>
      <c r="D10" s="11" t="s">
        <v>34</v>
      </c>
      <c r="E10" s="12">
        <v>0.25</v>
      </c>
      <c r="F10" s="12">
        <v>0.25</v>
      </c>
      <c r="G10" s="12">
        <v>0.01</v>
      </c>
      <c r="H10" s="23">
        <v>0.01</v>
      </c>
      <c r="I10" s="15">
        <v>0.01</v>
      </c>
      <c r="J10" s="16">
        <v>0.01</v>
      </c>
      <c r="K10" s="15">
        <v>0.01</v>
      </c>
      <c r="L10" s="24">
        <v>999</v>
      </c>
      <c r="M10" s="24">
        <v>7874</v>
      </c>
      <c r="N10" s="24">
        <v>13221</v>
      </c>
      <c r="O10" s="10"/>
      <c r="P10" s="10">
        <f>SUM(C10:N10)</f>
        <v>22099.55</v>
      </c>
      <c r="Q10" s="6"/>
      <c r="R10" s="6"/>
    </row>
    <row r="11" spans="1:18" x14ac:dyDescent="0.25">
      <c r="A11" s="56" t="s">
        <v>24</v>
      </c>
      <c r="B11" s="3" t="s">
        <v>33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8" x14ac:dyDescent="0.25">
      <c r="A12" s="56"/>
      <c r="B12" s="3" t="s">
        <v>32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8" x14ac:dyDescent="0.25">
      <c r="A13" s="56"/>
      <c r="B13" s="4" t="s">
        <v>35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8" x14ac:dyDescent="0.25">
      <c r="A14" s="56"/>
      <c r="B14" s="3" t="s">
        <v>33</v>
      </c>
      <c r="C14" s="9">
        <v>47</v>
      </c>
      <c r="D14" s="9">
        <v>54</v>
      </c>
      <c r="E14" s="9">
        <v>54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8" x14ac:dyDescent="0.25">
      <c r="A15" s="56"/>
      <c r="B15" s="3" t="s">
        <v>32</v>
      </c>
      <c r="C15" s="9"/>
      <c r="D15" s="31">
        <f>2/24</f>
        <v>8.3333333333333329E-2</v>
      </c>
      <c r="E15" s="31">
        <f>7/24</f>
        <v>0.29166666666666669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1:18" ht="15" customHeight="1" x14ac:dyDescent="0.25">
      <c r="A16" s="56"/>
      <c r="B16" s="4" t="s">
        <v>36</v>
      </c>
      <c r="C16" s="34" t="s">
        <v>34</v>
      </c>
      <c r="D16" s="35">
        <f>1.5/4</f>
        <v>0.375</v>
      </c>
      <c r="E16" s="36">
        <v>10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1:18" ht="15" customHeight="1" x14ac:dyDescent="0.25">
      <c r="A17" s="56" t="s">
        <v>25</v>
      </c>
      <c r="B17" s="3" t="s">
        <v>33</v>
      </c>
      <c r="C17" s="14">
        <v>49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1:18" x14ac:dyDescent="0.25">
      <c r="A18" s="56"/>
      <c r="B18" s="3" t="s">
        <v>32</v>
      </c>
      <c r="C18" s="14">
        <v>71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8" x14ac:dyDescent="0.25">
      <c r="A19" s="56"/>
      <c r="B19" s="4" t="s">
        <v>35</v>
      </c>
      <c r="C19" s="45">
        <v>4260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27">
        <f>SUM(C19:N19)</f>
        <v>4260</v>
      </c>
      <c r="P19" s="9"/>
    </row>
    <row r="20" spans="1:18" x14ac:dyDescent="0.25">
      <c r="A20" s="56"/>
      <c r="B20" s="3" t="s">
        <v>33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8" x14ac:dyDescent="0.25">
      <c r="A21" s="56"/>
      <c r="B21" s="3" t="s">
        <v>32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8" ht="15" customHeight="1" x14ac:dyDescent="0.25">
      <c r="A22" s="56"/>
      <c r="B22" s="4" t="s">
        <v>36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8" x14ac:dyDescent="0.25">
      <c r="A23" s="63" t="s">
        <v>26</v>
      </c>
      <c r="B23" s="7" t="s">
        <v>33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8" x14ac:dyDescent="0.25">
      <c r="A24" s="63"/>
      <c r="B24" s="7" t="s">
        <v>32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8" x14ac:dyDescent="0.25">
      <c r="A25" s="63"/>
      <c r="B25" s="8" t="s">
        <v>35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8" x14ac:dyDescent="0.25">
      <c r="A26" s="63"/>
      <c r="B26" s="7" t="s">
        <v>33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8" x14ac:dyDescent="0.25">
      <c r="A27" s="63"/>
      <c r="B27" s="7" t="s">
        <v>32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8" ht="15" customHeight="1" x14ac:dyDescent="0.25">
      <c r="A28" s="63"/>
      <c r="B28" s="8" t="s">
        <v>36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8" x14ac:dyDescent="0.25">
      <c r="A29" s="56" t="s">
        <v>27</v>
      </c>
      <c r="B29" s="3" t="s">
        <v>33</v>
      </c>
      <c r="C29" s="9">
        <v>14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8" x14ac:dyDescent="0.25">
      <c r="A30" s="56"/>
      <c r="B30" s="3" t="s">
        <v>32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8" s="29" customFormat="1" x14ac:dyDescent="0.25">
      <c r="A31" s="56"/>
      <c r="B31" s="4" t="s">
        <v>35</v>
      </c>
      <c r="C31" s="53">
        <v>27000</v>
      </c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>
        <f>SUM(C31:M31)</f>
        <v>27000</v>
      </c>
      <c r="P31" s="27"/>
      <c r="Q31" s="28"/>
      <c r="R31" s="28"/>
    </row>
    <row r="32" spans="1:18" x14ac:dyDescent="0.25">
      <c r="A32" s="56"/>
      <c r="B32" s="3" t="s">
        <v>33</v>
      </c>
      <c r="C32" s="9">
        <v>64</v>
      </c>
      <c r="D32" s="9">
        <v>72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8" x14ac:dyDescent="0.25">
      <c r="A33" s="56"/>
      <c r="B33" s="3" t="s">
        <v>32</v>
      </c>
      <c r="C33" s="31">
        <f>1/24</f>
        <v>4.1666666666666664E-2</v>
      </c>
      <c r="D33" s="9">
        <v>1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</row>
    <row r="34" spans="1:18" x14ac:dyDescent="0.25">
      <c r="A34" s="56"/>
      <c r="B34" s="4" t="s">
        <v>36</v>
      </c>
      <c r="C34" s="37">
        <v>1</v>
      </c>
      <c r="D34" s="39">
        <f>2/4</f>
        <v>0.5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>
        <f>SUM(C34:O34)</f>
        <v>1.5</v>
      </c>
    </row>
    <row r="35" spans="1:18" x14ac:dyDescent="0.25">
      <c r="A35" s="63" t="s">
        <v>28</v>
      </c>
      <c r="B35" s="7" t="s">
        <v>33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1:18" x14ac:dyDescent="0.25">
      <c r="A36" s="63"/>
      <c r="B36" s="7" t="s">
        <v>32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</row>
    <row r="37" spans="1:18" x14ac:dyDescent="0.25">
      <c r="A37" s="63"/>
      <c r="B37" s="8" t="s">
        <v>35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1:18" x14ac:dyDescent="0.25">
      <c r="A38" s="63"/>
      <c r="B38" s="7" t="s">
        <v>33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18" x14ac:dyDescent="0.25">
      <c r="A39" s="63"/>
      <c r="B39" s="7" t="s">
        <v>32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18" x14ac:dyDescent="0.25">
      <c r="A40" s="63"/>
      <c r="B40" s="8" t="s">
        <v>36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1:18" x14ac:dyDescent="0.25">
      <c r="A41" s="56" t="s">
        <v>29</v>
      </c>
      <c r="B41" s="3" t="s">
        <v>33</v>
      </c>
      <c r="C41" s="14">
        <v>81</v>
      </c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1:18" x14ac:dyDescent="0.25">
      <c r="A42" s="56"/>
      <c r="B42" s="3" t="s">
        <v>32</v>
      </c>
      <c r="C42" s="14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1:18" s="29" customFormat="1" x14ac:dyDescent="0.25">
      <c r="A43" s="56"/>
      <c r="B43" s="4" t="s">
        <v>35</v>
      </c>
      <c r="C43" s="41">
        <v>6505</v>
      </c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>
        <f>SUM(C43:M43)</f>
        <v>6505</v>
      </c>
      <c r="P43" s="27"/>
      <c r="Q43" s="28"/>
      <c r="R43" s="28"/>
    </row>
    <row r="44" spans="1:18" x14ac:dyDescent="0.25">
      <c r="A44" s="56"/>
      <c r="B44" s="3" t="s">
        <v>33</v>
      </c>
      <c r="C44" s="9">
        <v>78</v>
      </c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1:18" x14ac:dyDescent="0.25">
      <c r="A45" s="56"/>
      <c r="B45" s="3" t="s">
        <v>32</v>
      </c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1:18" x14ac:dyDescent="0.25">
      <c r="A46" s="56"/>
      <c r="B46" s="4" t="s">
        <v>36</v>
      </c>
      <c r="C46" s="40" t="s">
        <v>34</v>
      </c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27"/>
      <c r="P46" s="9">
        <f>SUM(C46:O46)</f>
        <v>0</v>
      </c>
    </row>
    <row r="47" spans="1:18" x14ac:dyDescent="0.25">
      <c r="A47" s="63" t="s">
        <v>30</v>
      </c>
      <c r="B47" s="7" t="s">
        <v>33</v>
      </c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1:18" x14ac:dyDescent="0.25">
      <c r="A48" s="63"/>
      <c r="B48" s="7" t="s">
        <v>32</v>
      </c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1:17" x14ac:dyDescent="0.25">
      <c r="A49" s="63"/>
      <c r="B49" s="8" t="s">
        <v>35</v>
      </c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1:17" x14ac:dyDescent="0.25">
      <c r="A50" s="63"/>
      <c r="B50" s="7" t="s">
        <v>33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1:17" x14ac:dyDescent="0.25">
      <c r="A51" s="63"/>
      <c r="B51" s="7" t="s">
        <v>32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1:17" x14ac:dyDescent="0.25">
      <c r="A52" s="63"/>
      <c r="B52" s="8" t="s">
        <v>36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1:17" x14ac:dyDescent="0.25">
      <c r="A53" s="56" t="s">
        <v>31</v>
      </c>
      <c r="B53" s="3" t="s">
        <v>33</v>
      </c>
      <c r="C53" s="14">
        <v>80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1:17" x14ac:dyDescent="0.25">
      <c r="A54" s="56"/>
      <c r="B54" s="3" t="s">
        <v>32</v>
      </c>
      <c r="C54" s="14">
        <f>30*8+5+8+5</f>
        <v>258</v>
      </c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1:17" x14ac:dyDescent="0.25">
      <c r="A55" s="56"/>
      <c r="B55" s="4" t="s">
        <v>35</v>
      </c>
      <c r="C55" s="27">
        <v>1900</v>
      </c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>
        <f>SUM(C55:M55)</f>
        <v>1900</v>
      </c>
      <c r="P55" s="27"/>
    </row>
    <row r="56" spans="1:17" x14ac:dyDescent="0.25">
      <c r="A56" s="56"/>
      <c r="B56" s="3" t="s">
        <v>33</v>
      </c>
      <c r="C56" s="27">
        <v>58</v>
      </c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</row>
    <row r="57" spans="1:17" x14ac:dyDescent="0.25">
      <c r="A57" s="56"/>
      <c r="B57" s="3" t="s">
        <v>32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</row>
    <row r="58" spans="1:17" x14ac:dyDescent="0.25">
      <c r="A58" s="56"/>
      <c r="B58" s="4" t="s">
        <v>36</v>
      </c>
      <c r="C58" s="27">
        <v>1500</v>
      </c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>
        <f>SUM(C58:O58)</f>
        <v>1500</v>
      </c>
    </row>
    <row r="59" spans="1:17" x14ac:dyDescent="0.25">
      <c r="A59" s="56" t="s">
        <v>2</v>
      </c>
      <c r="B59" s="3" t="s">
        <v>33</v>
      </c>
      <c r="C59" s="50">
        <v>80</v>
      </c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51"/>
      <c r="P59" s="27"/>
    </row>
    <row r="60" spans="1:17" x14ac:dyDescent="0.25">
      <c r="A60" s="56"/>
      <c r="B60" s="3" t="s">
        <v>32</v>
      </c>
      <c r="C60" s="50">
        <v>307</v>
      </c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51"/>
      <c r="P60" s="27"/>
    </row>
    <row r="61" spans="1:17" x14ac:dyDescent="0.25">
      <c r="A61" s="56"/>
      <c r="B61" s="4" t="s">
        <v>35</v>
      </c>
      <c r="C61" s="41">
        <f>13.3*29+12.8*24+2.4*39+4.7*58+1206+693+15*11</f>
        <v>3123.1000000000004</v>
      </c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51">
        <f>SUM(C61:M61)</f>
        <v>3123.1000000000004</v>
      </c>
      <c r="P61" s="27"/>
      <c r="Q61" s="5" t="s">
        <v>13</v>
      </c>
    </row>
    <row r="62" spans="1:17" x14ac:dyDescent="0.25">
      <c r="A62" s="56"/>
      <c r="B62" s="3" t="s">
        <v>33</v>
      </c>
      <c r="C62" s="27">
        <v>73</v>
      </c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</row>
    <row r="63" spans="1:17" x14ac:dyDescent="0.25">
      <c r="A63" s="56"/>
      <c r="B63" s="3" t="s">
        <v>32</v>
      </c>
      <c r="C63" s="27">
        <v>3</v>
      </c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</row>
    <row r="64" spans="1:17" x14ac:dyDescent="0.25">
      <c r="A64" s="56"/>
      <c r="B64" s="4" t="s">
        <v>36</v>
      </c>
      <c r="C64" s="52">
        <v>0.01</v>
      </c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>
        <f>SUM(C64:O64)</f>
        <v>0.01</v>
      </c>
    </row>
    <row r="65" spans="1:17" x14ac:dyDescent="0.25">
      <c r="A65" s="56" t="s">
        <v>3</v>
      </c>
      <c r="B65" s="3" t="s">
        <v>33</v>
      </c>
      <c r="C65" s="50">
        <v>80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</row>
    <row r="66" spans="1:17" x14ac:dyDescent="0.25">
      <c r="A66" s="56"/>
      <c r="B66" s="3" t="s">
        <v>32</v>
      </c>
      <c r="C66" s="50">
        <v>34</v>
      </c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</row>
    <row r="67" spans="1:17" x14ac:dyDescent="0.25">
      <c r="A67" s="56"/>
      <c r="B67" s="4" t="s">
        <v>35</v>
      </c>
      <c r="C67" s="41">
        <f>1497*3+2412*1+1614*2+1380*2+1070*3+785*2+487*13+377*3+165*3</f>
        <v>25628</v>
      </c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>
        <f>SUM(C67:M67)</f>
        <v>25628</v>
      </c>
      <c r="P67" s="27"/>
      <c r="Q67" s="5" t="s">
        <v>14</v>
      </c>
    </row>
    <row r="68" spans="1:17" x14ac:dyDescent="0.25">
      <c r="A68" s="56"/>
      <c r="B68" s="3" t="s">
        <v>33</v>
      </c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</row>
    <row r="69" spans="1:17" x14ac:dyDescent="0.25">
      <c r="A69" s="56"/>
      <c r="B69" s="3" t="s">
        <v>32</v>
      </c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</row>
    <row r="70" spans="1:17" x14ac:dyDescent="0.25">
      <c r="A70" s="56"/>
      <c r="B70" s="4" t="s">
        <v>36</v>
      </c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</row>
    <row r="71" spans="1:17" x14ac:dyDescent="0.25">
      <c r="A71" s="56" t="s">
        <v>4</v>
      </c>
      <c r="B71" s="3" t="s">
        <v>33</v>
      </c>
      <c r="C71" s="50">
        <v>81</v>
      </c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</row>
    <row r="72" spans="1:17" x14ac:dyDescent="0.25">
      <c r="A72" s="56"/>
      <c r="B72" s="3" t="s">
        <v>32</v>
      </c>
      <c r="C72" s="50">
        <v>2</v>
      </c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</row>
    <row r="73" spans="1:17" x14ac:dyDescent="0.25">
      <c r="A73" s="56"/>
      <c r="B73" s="4" t="s">
        <v>35</v>
      </c>
      <c r="C73" s="41">
        <f>2*1440+1400</f>
        <v>4280</v>
      </c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>
        <f>SUM(C73:M73)</f>
        <v>4280</v>
      </c>
      <c r="P73" s="27"/>
      <c r="Q73" s="5" t="s">
        <v>15</v>
      </c>
    </row>
    <row r="74" spans="1:17" x14ac:dyDescent="0.25">
      <c r="A74" s="56"/>
      <c r="B74" s="3" t="s">
        <v>33</v>
      </c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</row>
    <row r="75" spans="1:17" x14ac:dyDescent="0.25">
      <c r="A75" s="56"/>
      <c r="B75" s="3" t="s">
        <v>32</v>
      </c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</row>
    <row r="76" spans="1:17" x14ac:dyDescent="0.25">
      <c r="A76" s="56"/>
      <c r="B76" s="4" t="s">
        <v>36</v>
      </c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</row>
    <row r="77" spans="1:17" x14ac:dyDescent="0.25">
      <c r="A77" s="63" t="s">
        <v>5</v>
      </c>
      <c r="B77" s="7" t="s">
        <v>33</v>
      </c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</row>
    <row r="78" spans="1:17" x14ac:dyDescent="0.25">
      <c r="A78" s="63"/>
      <c r="B78" s="7" t="s">
        <v>32</v>
      </c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</row>
    <row r="79" spans="1:17" x14ac:dyDescent="0.25">
      <c r="A79" s="63"/>
      <c r="B79" s="8" t="s">
        <v>35</v>
      </c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</row>
    <row r="80" spans="1:17" x14ac:dyDescent="0.25">
      <c r="A80" s="63"/>
      <c r="B80" s="7" t="s">
        <v>33</v>
      </c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</row>
    <row r="81" spans="1:17" x14ac:dyDescent="0.25">
      <c r="A81" s="63"/>
      <c r="B81" s="7" t="s">
        <v>32</v>
      </c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</row>
    <row r="82" spans="1:17" x14ac:dyDescent="0.25">
      <c r="A82" s="63"/>
      <c r="B82" s="8" t="s">
        <v>36</v>
      </c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</row>
    <row r="83" spans="1:17" x14ac:dyDescent="0.25">
      <c r="A83" s="63" t="s">
        <v>6</v>
      </c>
      <c r="B83" s="7" t="s">
        <v>33</v>
      </c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</row>
    <row r="84" spans="1:17" x14ac:dyDescent="0.25">
      <c r="A84" s="63"/>
      <c r="B84" s="7" t="s">
        <v>32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</row>
    <row r="85" spans="1:17" x14ac:dyDescent="0.25">
      <c r="A85" s="63"/>
      <c r="B85" s="8" t="s">
        <v>35</v>
      </c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</row>
    <row r="86" spans="1:17" x14ac:dyDescent="0.25">
      <c r="A86" s="63"/>
      <c r="B86" s="7" t="s">
        <v>33</v>
      </c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</row>
    <row r="87" spans="1:17" x14ac:dyDescent="0.25">
      <c r="A87" s="63"/>
      <c r="B87" s="7" t="s">
        <v>32</v>
      </c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</row>
    <row r="88" spans="1:17" x14ac:dyDescent="0.25">
      <c r="A88" s="63"/>
      <c r="B88" s="8" t="s">
        <v>36</v>
      </c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</row>
    <row r="89" spans="1:17" x14ac:dyDescent="0.25">
      <c r="A89" s="56" t="s">
        <v>7</v>
      </c>
      <c r="B89" s="3" t="s">
        <v>33</v>
      </c>
      <c r="C89" s="14">
        <v>81</v>
      </c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</row>
    <row r="90" spans="1:17" x14ac:dyDescent="0.25">
      <c r="A90" s="56"/>
      <c r="B90" s="3" t="s">
        <v>32</v>
      </c>
      <c r="C90" s="14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</row>
    <row r="91" spans="1:17" x14ac:dyDescent="0.25">
      <c r="A91" s="56"/>
      <c r="B91" s="4" t="s">
        <v>35</v>
      </c>
      <c r="C91" s="40" t="s">
        <v>34</v>
      </c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>
        <f>SUM(C91:N91)</f>
        <v>0</v>
      </c>
      <c r="P91" s="9"/>
    </row>
    <row r="92" spans="1:17" x14ac:dyDescent="0.25">
      <c r="A92" s="56"/>
      <c r="B92" s="3" t="s">
        <v>33</v>
      </c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</row>
    <row r="93" spans="1:17" x14ac:dyDescent="0.25">
      <c r="A93" s="56"/>
      <c r="B93" s="3" t="s">
        <v>32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</row>
    <row r="94" spans="1:17" x14ac:dyDescent="0.25">
      <c r="A94" s="56"/>
      <c r="B94" s="4" t="s">
        <v>36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</row>
    <row r="95" spans="1:17" x14ac:dyDescent="0.25">
      <c r="A95" s="56" t="s">
        <v>8</v>
      </c>
      <c r="B95" s="3" t="s">
        <v>33</v>
      </c>
      <c r="C95" s="9">
        <v>48</v>
      </c>
      <c r="D95" s="46">
        <v>98</v>
      </c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47" t="s">
        <v>40</v>
      </c>
    </row>
    <row r="96" spans="1:17" x14ac:dyDescent="0.25">
      <c r="A96" s="56"/>
      <c r="B96" s="3" t="s">
        <v>32</v>
      </c>
      <c r="C96" s="9"/>
      <c r="D96" s="46">
        <v>31</v>
      </c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5" t="s">
        <v>41</v>
      </c>
    </row>
    <row r="97" spans="1:17" x14ac:dyDescent="0.25">
      <c r="A97" s="56"/>
      <c r="B97" s="4" t="s">
        <v>35</v>
      </c>
      <c r="C97" s="34" t="s">
        <v>34</v>
      </c>
      <c r="D97" s="46">
        <v>1469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>
        <v>0</v>
      </c>
      <c r="P97" s="9"/>
      <c r="Q97" s="5" t="s">
        <v>42</v>
      </c>
    </row>
    <row r="98" spans="1:17" x14ac:dyDescent="0.25">
      <c r="A98" s="56"/>
      <c r="B98" s="3" t="s">
        <v>33</v>
      </c>
      <c r="C98" s="14">
        <v>49</v>
      </c>
      <c r="D98" s="14">
        <v>49</v>
      </c>
      <c r="E98" s="9">
        <v>73</v>
      </c>
      <c r="F98" s="14">
        <v>81</v>
      </c>
      <c r="G98" s="9"/>
      <c r="H98" s="9"/>
      <c r="I98" s="9"/>
      <c r="J98" s="9"/>
      <c r="K98" s="9"/>
      <c r="L98" s="9"/>
      <c r="M98" s="9"/>
      <c r="N98" s="9"/>
      <c r="O98" s="9"/>
      <c r="P98" s="9"/>
    </row>
    <row r="99" spans="1:17" x14ac:dyDescent="0.25">
      <c r="A99" s="56"/>
      <c r="B99" s="3" t="s">
        <v>32</v>
      </c>
      <c r="C99" s="14">
        <v>11</v>
      </c>
      <c r="D99" s="14">
        <v>4</v>
      </c>
      <c r="E99" s="9"/>
      <c r="F99" s="14"/>
      <c r="G99" s="9"/>
      <c r="H99" s="9"/>
      <c r="I99" s="9"/>
      <c r="J99" s="9"/>
      <c r="K99" s="9"/>
      <c r="L99" s="9"/>
      <c r="M99" s="9"/>
      <c r="N99" s="9"/>
      <c r="O99" s="9"/>
      <c r="P99" s="9"/>
    </row>
    <row r="100" spans="1:17" x14ac:dyDescent="0.25">
      <c r="A100" s="56"/>
      <c r="B100" s="4" t="s">
        <v>36</v>
      </c>
      <c r="C100" s="45">
        <v>11009</v>
      </c>
      <c r="D100" s="45">
        <v>17737</v>
      </c>
      <c r="E100" s="39">
        <v>0.01</v>
      </c>
      <c r="F100" s="40" t="s">
        <v>34</v>
      </c>
      <c r="G100" s="9"/>
      <c r="H100" s="9"/>
      <c r="I100" s="9"/>
      <c r="J100" s="9"/>
      <c r="K100" s="9"/>
      <c r="L100" s="9"/>
      <c r="M100" s="9"/>
      <c r="N100" s="9"/>
      <c r="O100" s="9"/>
      <c r="P100" s="27">
        <f>SUM(C100:O100)</f>
        <v>28746.01</v>
      </c>
    </row>
    <row r="101" spans="1:17" ht="15" customHeight="1" x14ac:dyDescent="0.25">
      <c r="A101" s="56" t="s">
        <v>9</v>
      </c>
      <c r="B101" s="3" t="s">
        <v>33</v>
      </c>
      <c r="C101" s="14">
        <v>49</v>
      </c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</row>
    <row r="102" spans="1:17" x14ac:dyDescent="0.25">
      <c r="A102" s="56"/>
      <c r="B102" s="3" t="s">
        <v>32</v>
      </c>
      <c r="C102" s="14">
        <v>71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</row>
    <row r="103" spans="1:17" x14ac:dyDescent="0.25">
      <c r="A103" s="56"/>
      <c r="B103" s="4" t="s">
        <v>35</v>
      </c>
      <c r="C103" s="45">
        <v>1420</v>
      </c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27">
        <f>SUM(C103:N103)</f>
        <v>1420</v>
      </c>
      <c r="P103" s="9"/>
    </row>
    <row r="104" spans="1:17" x14ac:dyDescent="0.25">
      <c r="A104" s="56"/>
      <c r="B104" s="3" t="s">
        <v>33</v>
      </c>
      <c r="C104" s="9">
        <v>69</v>
      </c>
      <c r="D104" s="9">
        <v>75</v>
      </c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</row>
    <row r="105" spans="1:17" x14ac:dyDescent="0.25">
      <c r="A105" s="56"/>
      <c r="B105" s="3" t="s">
        <v>32</v>
      </c>
      <c r="C105" s="31">
        <f>1.5/60/24</f>
        <v>1.0416666666666667E-3</v>
      </c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</row>
    <row r="106" spans="1:17" x14ac:dyDescent="0.25">
      <c r="A106" s="56"/>
      <c r="B106" s="4" t="s">
        <v>36</v>
      </c>
      <c r="C106" s="37">
        <v>1</v>
      </c>
      <c r="D106" s="48" t="s">
        <v>34</v>
      </c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>
        <f>SUM(C106:O106)</f>
        <v>1</v>
      </c>
    </row>
    <row r="107" spans="1:17" x14ac:dyDescent="0.25">
      <c r="A107" s="63" t="s">
        <v>10</v>
      </c>
      <c r="B107" s="7" t="s">
        <v>33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</row>
    <row r="108" spans="1:17" x14ac:dyDescent="0.25">
      <c r="A108" s="63"/>
      <c r="B108" s="7" t="s">
        <v>32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</row>
    <row r="109" spans="1:17" x14ac:dyDescent="0.25">
      <c r="A109" s="63"/>
      <c r="B109" s="8" t="s">
        <v>35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</row>
    <row r="110" spans="1:17" x14ac:dyDescent="0.25">
      <c r="A110" s="63"/>
      <c r="B110" s="7" t="s">
        <v>33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</row>
    <row r="111" spans="1:17" x14ac:dyDescent="0.25">
      <c r="A111" s="63"/>
      <c r="B111" s="7" t="s">
        <v>32</v>
      </c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</row>
    <row r="112" spans="1:17" x14ac:dyDescent="0.25">
      <c r="A112" s="63"/>
      <c r="B112" s="8" t="s">
        <v>36</v>
      </c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</row>
    <row r="113" spans="1:16" x14ac:dyDescent="0.25">
      <c r="A113" s="56" t="s">
        <v>11</v>
      </c>
      <c r="B113" s="3" t="s">
        <v>33</v>
      </c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</row>
    <row r="114" spans="1:16" x14ac:dyDescent="0.25">
      <c r="A114" s="56"/>
      <c r="B114" s="3" t="s">
        <v>32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</row>
    <row r="115" spans="1:16" x14ac:dyDescent="0.25">
      <c r="A115" s="56"/>
      <c r="B115" s="4" t="s">
        <v>35</v>
      </c>
      <c r="C115" s="33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</row>
    <row r="116" spans="1:16" x14ac:dyDescent="0.25">
      <c r="A116" s="56"/>
      <c r="B116" s="3" t="s">
        <v>33</v>
      </c>
      <c r="C116" s="9">
        <v>64</v>
      </c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</row>
    <row r="117" spans="1:16" x14ac:dyDescent="0.25">
      <c r="A117" s="56"/>
      <c r="B117" s="3" t="s">
        <v>32</v>
      </c>
      <c r="C117" s="9">
        <f>19+6+15</f>
        <v>40</v>
      </c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</row>
    <row r="118" spans="1:16" x14ac:dyDescent="0.25">
      <c r="A118" s="56"/>
      <c r="B118" s="4" t="s">
        <v>36</v>
      </c>
      <c r="C118" s="37">
        <v>0.66</v>
      </c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</row>
    <row r="119" spans="1:16" x14ac:dyDescent="0.25">
      <c r="A119" s="63" t="s">
        <v>12</v>
      </c>
      <c r="B119" s="7" t="s">
        <v>33</v>
      </c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</row>
    <row r="120" spans="1:16" x14ac:dyDescent="0.25">
      <c r="A120" s="63"/>
      <c r="B120" s="7" t="s">
        <v>32</v>
      </c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</row>
    <row r="121" spans="1:16" x14ac:dyDescent="0.25">
      <c r="A121" s="63"/>
      <c r="B121" s="8" t="s">
        <v>35</v>
      </c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</row>
    <row r="122" spans="1:16" x14ac:dyDescent="0.25">
      <c r="A122" s="63"/>
      <c r="B122" s="7" t="s">
        <v>33</v>
      </c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</row>
    <row r="123" spans="1:16" x14ac:dyDescent="0.25">
      <c r="A123" s="63"/>
      <c r="B123" s="7" t="s">
        <v>32</v>
      </c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</row>
    <row r="124" spans="1:16" x14ac:dyDescent="0.25">
      <c r="A124" s="63"/>
      <c r="B124" s="8" t="s">
        <v>36</v>
      </c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</row>
    <row r="125" spans="1:16" ht="15.75" thickBot="1" x14ac:dyDescent="0.3">
      <c r="O125" s="49">
        <f>SUM(O7:O124)</f>
        <v>119504.1</v>
      </c>
      <c r="P125" s="49">
        <f>SUM(P7:P124)</f>
        <v>52348.069999999992</v>
      </c>
    </row>
    <row r="126" spans="1:16" ht="15.75" thickTop="1" x14ac:dyDescent="0.25">
      <c r="O126" s="1"/>
    </row>
  </sheetData>
  <mergeCells count="26">
    <mergeCell ref="A1:P1"/>
    <mergeCell ref="A113:A118"/>
    <mergeCell ref="A119:A124"/>
    <mergeCell ref="A77:A82"/>
    <mergeCell ref="A83:A88"/>
    <mergeCell ref="A89:A94"/>
    <mergeCell ref="A95:A100"/>
    <mergeCell ref="A101:A106"/>
    <mergeCell ref="A107:A112"/>
    <mergeCell ref="A2:P2"/>
    <mergeCell ref="A71:A76"/>
    <mergeCell ref="A5:A10"/>
    <mergeCell ref="A11:A16"/>
    <mergeCell ref="A17:A22"/>
    <mergeCell ref="A23:A28"/>
    <mergeCell ref="O3:P3"/>
    <mergeCell ref="A59:A64"/>
    <mergeCell ref="A65:A70"/>
    <mergeCell ref="A3:B3"/>
    <mergeCell ref="D3:E3"/>
    <mergeCell ref="G3:H3"/>
    <mergeCell ref="A29:A34"/>
    <mergeCell ref="A35:A40"/>
    <mergeCell ref="A41:A46"/>
    <mergeCell ref="A47:A52"/>
    <mergeCell ref="A53:A58"/>
  </mergeCells>
  <pageMargins left="0.7" right="0.7" top="0.75" bottom="0.75" header="0.3" footer="0.3"/>
  <pageSetup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SDocument" ma:contentTypeID="0x010100B420F4102A9E4A4DB09D6F91D794BE8E00CDC08FEEA1D6E646BF2D314FF0625196" ma:contentTypeVersion="7" ma:contentTypeDescription="" ma:contentTypeScope="" ma:versionID="f9ac07fbe05eb8d4e0bebd2029c074fd">
  <xsd:schema xmlns:xsd="http://www.w3.org/2001/XMLSchema" xmlns:xs="http://www.w3.org/2001/XMLSchema" xmlns:p="http://schemas.microsoft.com/office/2006/metadata/properties" xmlns:ns2="502f0e20-7e67-4ef5-8fe6-687804e462b7" targetNamespace="http://schemas.microsoft.com/office/2006/metadata/properties" ma:root="true" ma:fieldsID="672c071627b311aaac5213c736b04435" ns2:_="">
    <xsd:import namespace="502f0e20-7e67-4ef5-8fe6-687804e462b7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TaxCatchAll" minOccurs="0"/>
                <xsd:element ref="ns2:TaxCatchAllLabel" minOccurs="0"/>
                <xsd:element ref="ns2:mbc2463100b94a25864b40def319311c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2f0e20-7e67-4ef5-8fe6-687804e462b7" elementFormDefault="qualified">
    <xsd:import namespace="http://schemas.microsoft.com/office/2006/documentManagement/types"/>
    <xsd:import namespace="http://schemas.microsoft.com/office/infopath/2007/PartnerControls"/>
    <xsd:element name="DocumentType" ma:index="8" nillable="true" ma:displayName="Document Type" ma:default="" ma:format="Dropdown" ma:internalName="DocumentType" ma:web="502f0e20-7e67-4ef5-8fe6-687804e462b7">
      <xsd:simpleType>
        <xsd:union memberTypes="dms:Text">
          <xsd:simpleType>
            <xsd:restriction base="dms:Choice">
              <xsd:enumeration value="Agreement"/>
              <xsd:enumeration value="Correspondence"/>
              <xsd:enumeration value="Discovery"/>
              <xsd:enumeration value="Other"/>
              <xsd:enumeration value="Pleading"/>
              <xsd:enumeration value="Production"/>
              <xsd:enumeration value="Subpoena"/>
            </xsd:restriction>
          </xsd:simpleType>
        </xsd:union>
      </xsd:simpleType>
    </xsd:element>
    <xsd:element name="TaxCatchAll" ma:index="10" nillable="true" ma:displayName="Taxonomy Catch All Column" ma:hidden="true" ma:list="{d987823a-2e3a-4e72-8179-e3b4de80bbe9}" ma:internalName="TaxCatchAll" ma:showField="CatchAllData" ma:web="502f0e20-7e67-4ef5-8fe6-687804e462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d987823a-2e3a-4e72-8179-e3b4de80bbe9}" ma:internalName="TaxCatchAllLabel" ma:readOnly="true" ma:showField="CatchAllDataLabel" ma:web="502f0e20-7e67-4ef5-8fe6-687804e462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bc2463100b94a25864b40def319311c" ma:index="12" nillable="true" ma:taxonomy="true" ma:internalName="mbc2463100b94a25864b40def319311c" ma:taxonomyFieldName="Tag" ma:displayName="Tag" ma:fieldId="{6bc24631-00b9-4a25-864b-40def319311c}" ma:taxonomyMulti="true" ma:sspId="90b3ea45-2923-41e1-aacb-2a4bae444901" ma:termSetId="57445b1a-7585-4cca-8306-93a618a1900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2f0e20-7e67-4ef5-8fe6-687804e462b7"/>
    <DocumentType xmlns="502f0e20-7e67-4ef5-8fe6-687804e462b7" xsi:nil="true"/>
    <mbc2463100b94a25864b40def319311c xmlns="502f0e20-7e67-4ef5-8fe6-687804e462b7">
      <Terms xmlns="http://schemas.microsoft.com/office/infopath/2007/PartnerControls"/>
    </mbc2463100b94a25864b40def319311c>
  </documentManagement>
</p:properties>
</file>

<file path=customXml/itemProps1.xml><?xml version="1.0" encoding="utf-8"?>
<ds:datastoreItem xmlns:ds="http://schemas.openxmlformats.org/officeDocument/2006/customXml" ds:itemID="{782516FE-A37F-4990-AE88-B6579300603D}"/>
</file>

<file path=customXml/itemProps2.xml><?xml version="1.0" encoding="utf-8"?>
<ds:datastoreItem xmlns:ds="http://schemas.openxmlformats.org/officeDocument/2006/customXml" ds:itemID="{081DB547-25CF-4AD6-97C2-6F107BB5C882}"/>
</file>

<file path=customXml/itemProps3.xml><?xml version="1.0" encoding="utf-8"?>
<ds:datastoreItem xmlns:ds="http://schemas.openxmlformats.org/officeDocument/2006/customXml" ds:itemID="{C79820AB-B3F0-4953-B2D8-07BE44F5CB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Histories</vt:lpstr>
    </vt:vector>
  </TitlesOfParts>
  <Company>NMCI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RDHLCC0000814.xlsx</dc:title>
  <dc:creator>Montgomery, John F CTR NAVFAC HI, ARE</dc:creator>
  <cp:lastModifiedBy>ABS</cp:lastModifiedBy>
  <cp:lastPrinted>2016-10-15T04:25:14Z</cp:lastPrinted>
  <dcterms:created xsi:type="dcterms:W3CDTF">2016-09-29T19:54:04Z</dcterms:created>
  <dcterms:modified xsi:type="dcterms:W3CDTF">2018-01-21T22:36:03Z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0x010100B420F4102A9E4A4DB09D6F91D794BE8E00CDC08FEEA1D6E646BF2D314FF0625196</vt:lpwstr>
  </property>
</Properties>
</file>